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23BC1358-2558-4308-9061-E73AA5B8CA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<sst xmlns="http://schemas.openxmlformats.org/spreadsheetml/2006/main" count="102" uniqueCount="38">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</sst>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60" zoomScaleNormal="160" workbookViewId="0">
      <selection activeCell="F32" sqref="F3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25</v>
      </c>
      <c r="E2">
        <v>300</v>
      </c>
      <c r="F2">
        <v>1.5</v>
      </c>
      <c r="G2">
        <f t="shared" ref="G2:G25" si="0">IF(D2="",0,D2*F2)</f>
        <v>37.5</v>
      </c>
      <c r="H2">
        <f>VLOOKUP(C2,Vehicle_Params!$A:$B,2,FALSE)</f>
        <v>1</v>
      </c>
      <c r="I2">
        <f t="shared" ref="I2:I25" si="1">IF(D2="",0,D2*H2)</f>
        <v>25</v>
      </c>
      <c r="J2">
        <f t="shared" ref="J2:J25" si="2">IF(E2=0,0,G2*3600/E2)</f>
        <v>450</v>
      </c>
      <c r="K2">
        <f t="shared" ref="K2:K25" si="3">IF(E2=0,0,IF(D2="",0,D2*3600/E2))</f>
        <v>300</v>
      </c>
    </row>
    <row r="3" spans="1:11" x14ac:dyDescent="0.25">
      <c r="A3">
        <v>1</v>
      </c>
      <c r="B3" t="s">
        <v>5</v>
      </c>
      <c r="C3" t="s">
        <v>7</v>
      </c>
      <c r="D3">
        <v>20</v>
      </c>
      <c r="E3">
        <v>300</v>
      </c>
      <c r="F3">
        <f>VLOOKUP(C3,Vehicle_Params!$A:$C,3,FALSE)</f>
        <v>1.2</v>
      </c>
      <c r="G3">
        <f t="shared" si="0"/>
        <v>24</v>
      </c>
      <c r="H3">
        <f>VLOOKUP(C3,Vehicle_Params!$A:$B,2,FALSE)</f>
        <v>0.35</v>
      </c>
      <c r="I3">
        <f t="shared" si="1"/>
        <v>7</v>
      </c>
      <c r="J3">
        <f t="shared" si="2"/>
        <v>288</v>
      </c>
      <c r="K3">
        <f t="shared" si="3"/>
        <v>240</v>
      </c>
    </row>
    <row r="4" spans="1:11" x14ac:dyDescent="0.25">
      <c r="A4">
        <v>1</v>
      </c>
      <c r="B4" t="s">
        <v>5</v>
      </c>
      <c r="C4" t="s">
        <v>8</v>
      </c>
      <c r="D4">
        <v>4</v>
      </c>
      <c r="E4">
        <v>300</v>
      </c>
      <c r="F4">
        <f>VLOOKUP(C4,Vehicle_Params!$A:$C,3,FALSE)</f>
        <v>10</v>
      </c>
      <c r="G4">
        <f t="shared" si="0"/>
        <v>40</v>
      </c>
      <c r="H4">
        <f>VLOOKUP(C4,Vehicle_Params!$A:$B,2,FALSE)</f>
        <v>1.8</v>
      </c>
      <c r="I4">
        <f t="shared" si="1"/>
        <v>7.2</v>
      </c>
      <c r="J4">
        <f t="shared" si="2"/>
        <v>480</v>
      </c>
      <c r="K4">
        <f t="shared" si="3"/>
        <v>48</v>
      </c>
    </row>
    <row r="5" spans="1:11" x14ac:dyDescent="0.25">
      <c r="A5">
        <v>1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1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1</v>
      </c>
      <c r="B7" t="s">
        <v>5</v>
      </c>
      <c r="C7" t="s">
        <v>11</v>
      </c>
      <c r="D7">
        <v>4</v>
      </c>
      <c r="E7">
        <v>300</v>
      </c>
      <c r="F7">
        <f>VLOOKUP(C7,Vehicle_Params!$A:$C,3,FALSE)</f>
        <v>2</v>
      </c>
      <c r="G7">
        <f t="shared" si="0"/>
        <v>8</v>
      </c>
      <c r="H7">
        <f>VLOOKUP(C7,Vehicle_Params!$A:$B,2,FALSE)</f>
        <v>0.6</v>
      </c>
      <c r="I7">
        <f t="shared" si="1"/>
        <v>2.4</v>
      </c>
      <c r="J7">
        <f t="shared" si="2"/>
        <v>96</v>
      </c>
      <c r="K7">
        <f t="shared" si="3"/>
        <v>48</v>
      </c>
    </row>
    <row r="8" spans="1:11" x14ac:dyDescent="0.25">
      <c r="A8">
        <v>1</v>
      </c>
      <c r="B8" t="s">
        <v>12</v>
      </c>
      <c r="C8" t="s">
        <v>6</v>
      </c>
      <c r="D8">
        <v>9</v>
      </c>
      <c r="E8">
        <v>300</v>
      </c>
      <c r="F8">
        <f>VLOOKUP(C8,Vehicle_Params!$A:$C,3,FALSE)</f>
        <v>1.5</v>
      </c>
      <c r="G8">
        <f t="shared" si="0"/>
        <v>13.5</v>
      </c>
      <c r="H8">
        <f>VLOOKUP(C8,Vehicle_Params!$A:$B,2,FALSE)</f>
        <v>1</v>
      </c>
      <c r="I8">
        <f t="shared" si="1"/>
        <v>9</v>
      </c>
      <c r="J8">
        <f t="shared" si="2"/>
        <v>162</v>
      </c>
      <c r="K8">
        <f t="shared" si="3"/>
        <v>108</v>
      </c>
    </row>
    <row r="9" spans="1:11" x14ac:dyDescent="0.25">
      <c r="A9">
        <v>1</v>
      </c>
      <c r="B9" t="s">
        <v>12</v>
      </c>
      <c r="C9" t="s">
        <v>7</v>
      </c>
      <c r="D9">
        <v>4</v>
      </c>
      <c r="E9">
        <v>300</v>
      </c>
      <c r="F9">
        <f>VLOOKUP(C9,Vehicle_Params!$A:$C,3,FALSE)</f>
        <v>1.2</v>
      </c>
      <c r="G9">
        <f t="shared" si="0"/>
        <v>4.8</v>
      </c>
      <c r="H9">
        <f>VLOOKUP(C9,Vehicle_Params!$A:$B,2,FALSE)</f>
        <v>0.35</v>
      </c>
      <c r="I9">
        <f t="shared" si="1"/>
        <v>1.4</v>
      </c>
      <c r="J9">
        <f t="shared" si="2"/>
        <v>57.6</v>
      </c>
      <c r="K9">
        <f t="shared" si="3"/>
        <v>48</v>
      </c>
    </row>
    <row r="10" spans="1:11" x14ac:dyDescent="0.25">
      <c r="A10">
        <v>1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1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1</v>
      </c>
      <c r="B14" t="s">
        <v>13</v>
      </c>
      <c r="C14" t="s">
        <v>6</v>
      </c>
      <c r="D14">
        <v>47</v>
      </c>
      <c r="E14">
        <v>300</v>
      </c>
      <c r="F14">
        <f>VLOOKUP(C14,Vehicle_Params!$A:$C,3,FALSE)</f>
        <v>1.5</v>
      </c>
      <c r="G14">
        <f t="shared" si="0"/>
        <v>70.5</v>
      </c>
      <c r="H14">
        <f>VLOOKUP(C14,Vehicle_Params!$A:$B,2,FALSE)</f>
        <v>1</v>
      </c>
      <c r="I14">
        <f t="shared" si="1"/>
        <v>47</v>
      </c>
      <c r="J14">
        <f t="shared" si="2"/>
        <v>846</v>
      </c>
      <c r="K14">
        <f t="shared" si="3"/>
        <v>564</v>
      </c>
    </row>
    <row r="15" spans="1:11" x14ac:dyDescent="0.25">
      <c r="A15">
        <v>1</v>
      </c>
      <c r="B15" t="s">
        <v>13</v>
      </c>
      <c r="C15" t="s">
        <v>7</v>
      </c>
      <c r="D15">
        <v>30</v>
      </c>
      <c r="E15">
        <v>300</v>
      </c>
      <c r="F15">
        <f>VLOOKUP(C15,Vehicle_Params!$A:$C,3,FALSE)</f>
        <v>1.2</v>
      </c>
      <c r="G15">
        <f t="shared" si="0"/>
        <v>36</v>
      </c>
      <c r="H15">
        <f>VLOOKUP(C15,Vehicle_Params!$A:$B,2,FALSE)</f>
        <v>0.35</v>
      </c>
      <c r="I15">
        <f t="shared" si="1"/>
        <v>10.5</v>
      </c>
      <c r="J15">
        <f t="shared" si="2"/>
        <v>432</v>
      </c>
      <c r="K15">
        <f t="shared" si="3"/>
        <v>360</v>
      </c>
    </row>
    <row r="16" spans="1:11" x14ac:dyDescent="0.25">
      <c r="A16">
        <v>1</v>
      </c>
      <c r="B16" t="s">
        <v>13</v>
      </c>
      <c r="C16" t="s">
        <v>8</v>
      </c>
      <c r="D16">
        <v>14</v>
      </c>
      <c r="E16">
        <v>300</v>
      </c>
      <c r="F16">
        <f>VLOOKUP(C16,Vehicle_Params!$A:$C,3,FALSE)</f>
        <v>10</v>
      </c>
      <c r="G16">
        <f t="shared" si="0"/>
        <v>140</v>
      </c>
      <c r="H16">
        <f>VLOOKUP(C16,Vehicle_Params!$A:$B,2,FALSE)</f>
        <v>1.8</v>
      </c>
      <c r="I16">
        <f t="shared" si="1"/>
        <v>25.2</v>
      </c>
      <c r="J16">
        <f t="shared" si="2"/>
        <v>1680</v>
      </c>
      <c r="K16">
        <f t="shared" si="3"/>
        <v>168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80</v>
      </c>
      <c r="E20">
        <v>300</v>
      </c>
      <c r="F20">
        <f>VLOOKUP(C20,Vehicle_Params!$A:$C,3,FALSE)</f>
        <v>1.5</v>
      </c>
      <c r="G20">
        <f t="shared" si="0"/>
        <v>120</v>
      </c>
      <c r="H20">
        <f>VLOOKUP(C20,Vehicle_Params!$A:$B,2,FALSE)</f>
        <v>1</v>
      </c>
      <c r="I20">
        <f t="shared" si="1"/>
        <v>80</v>
      </c>
      <c r="J20">
        <f t="shared" si="2"/>
        <v>1440</v>
      </c>
      <c r="K20">
        <f t="shared" si="3"/>
        <v>960</v>
      </c>
    </row>
    <row r="21" spans="1:11" x14ac:dyDescent="0.25">
      <c r="A21">
        <v>1</v>
      </c>
      <c r="B21" t="s">
        <v>14</v>
      </c>
      <c r="C21" t="s">
        <v>7</v>
      </c>
      <c r="D21">
        <v>29</v>
      </c>
      <c r="E21">
        <v>300</v>
      </c>
      <c r="F21">
        <f>VLOOKUP(C21,Vehicle_Params!$A:$C,3,FALSE)</f>
        <v>1.2</v>
      </c>
      <c r="G21">
        <f t="shared" si="0"/>
        <v>34.799999999999997</v>
      </c>
      <c r="H21">
        <f>VLOOKUP(C21,Vehicle_Params!$A:$B,2,FALSE)</f>
        <v>0.35</v>
      </c>
      <c r="I21">
        <f t="shared" si="1"/>
        <v>10.149999999999999</v>
      </c>
      <c r="J21">
        <f t="shared" si="2"/>
        <v>417.59999999999997</v>
      </c>
      <c r="K21">
        <f t="shared" si="3"/>
        <v>348</v>
      </c>
    </row>
    <row r="22" spans="1:11" x14ac:dyDescent="0.25">
      <c r="A22">
        <v>1</v>
      </c>
      <c r="B22" t="s">
        <v>14</v>
      </c>
      <c r="C22" t="s">
        <v>8</v>
      </c>
      <c r="D22">
        <v>15</v>
      </c>
      <c r="E22">
        <v>300</v>
      </c>
      <c r="F22">
        <f>VLOOKUP(C22,Vehicle_Params!$A:$C,3,FALSE)</f>
        <v>10</v>
      </c>
      <c r="G22">
        <f t="shared" si="0"/>
        <v>150</v>
      </c>
      <c r="H22">
        <f>VLOOKUP(C22,Vehicle_Params!$A:$B,2,FALSE)</f>
        <v>1.8</v>
      </c>
      <c r="I22">
        <f t="shared" si="1"/>
        <v>27</v>
      </c>
      <c r="J22">
        <f t="shared" si="2"/>
        <v>1800</v>
      </c>
      <c r="K22">
        <f t="shared" si="3"/>
        <v>180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5</v>
      </c>
      <c r="E24">
        <v>300</v>
      </c>
      <c r="F24">
        <f>VLOOKUP(C24,Vehicle_Params!$A:$C,3,FALSE)</f>
        <v>1</v>
      </c>
      <c r="G24">
        <f t="shared" si="0"/>
        <v>5</v>
      </c>
      <c r="H24">
        <f>VLOOKUP(C24,Vehicle_Params!$A:$B,2,FALSE)</f>
        <v>2.6</v>
      </c>
      <c r="I24">
        <f t="shared" si="1"/>
        <v>13</v>
      </c>
      <c r="J24">
        <f t="shared" si="2"/>
        <v>60</v>
      </c>
      <c r="K24">
        <f t="shared" si="3"/>
        <v>60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19</v>
      </c>
      <c r="E26">
        <v>300</v>
      </c>
      <c r="F26">
        <f>VLOOKUP(C26,Vehicle_Params!$A:$C,3,FALSE)</f>
        <v>1.5</v>
      </c>
      <c r="G26">
        <f t="shared" ref="G26:G31" si="4">IF(D26="",0,D26*F26)</f>
        <v>28.5</v>
      </c>
      <c r="H26">
        <f>VLOOKUP(C26,Vehicle_Params!$A:$B,2,FALSE)</f>
        <v>1</v>
      </c>
      <c r="I26">
        <f t="shared" ref="I26:I31" si="5">IF(D26="",0,D26*H26)</f>
        <v>19</v>
      </c>
      <c r="J26">
        <f t="shared" ref="J26:J31" si="6">IF(E26=0,0,G26*3600/E26)</f>
        <v>342</v>
      </c>
      <c r="K26">
        <f t="shared" ref="K26:K31" si="7">IF(E26=0,0,IF(D26="",0,D26*3600/E26))</f>
        <v>228</v>
      </c>
    </row>
    <row r="27" spans="1:11" x14ac:dyDescent="0.25">
      <c r="A27">
        <v>1</v>
      </c>
      <c r="B27" t="s">
        <v>37</v>
      </c>
      <c r="C27" t="s">
        <v>7</v>
      </c>
      <c r="D27">
        <v>11</v>
      </c>
      <c r="E27">
        <v>300</v>
      </c>
      <c r="F27">
        <f>VLOOKUP(C27,Vehicle_Params!$A:$C,3,FALSE)</f>
        <v>1.2</v>
      </c>
      <c r="G27">
        <f t="shared" si="4"/>
        <v>13.2</v>
      </c>
      <c r="H27">
        <f>VLOOKUP(C27,Vehicle_Params!$A:$B,2,FALSE)</f>
        <v>0.35</v>
      </c>
      <c r="I27">
        <f t="shared" si="5"/>
        <v>3.8499999999999996</v>
      </c>
      <c r="J27">
        <f t="shared" si="6"/>
        <v>158.4</v>
      </c>
      <c r="K27">
        <f t="shared" si="7"/>
        <v>132</v>
      </c>
    </row>
    <row r="28" spans="1:11" x14ac:dyDescent="0.25">
      <c r="A28">
        <v>1</v>
      </c>
      <c r="B28" t="s">
        <v>37</v>
      </c>
      <c r="C28" t="s">
        <v>8</v>
      </c>
      <c r="D28">
        <v>6</v>
      </c>
      <c r="E28">
        <v>300</v>
      </c>
      <c r="F28">
        <f>VLOOKUP(C28,Vehicle_Params!$A:$C,3,FALSE)</f>
        <v>10</v>
      </c>
      <c r="G28">
        <f t="shared" si="4"/>
        <v>60</v>
      </c>
      <c r="H28">
        <f>VLOOKUP(C28,Vehicle_Params!$A:$B,2,FALSE)</f>
        <v>1.8</v>
      </c>
      <c r="I28">
        <f t="shared" si="5"/>
        <v>10.8</v>
      </c>
      <c r="J28">
        <f t="shared" si="6"/>
        <v>720</v>
      </c>
      <c r="K28">
        <f t="shared" si="7"/>
        <v>72</v>
      </c>
    </row>
    <row r="29" spans="1:11" x14ac:dyDescent="0.25">
      <c r="A29">
        <v>1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1</v>
      </c>
      <c r="B30" t="s">
        <v>37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24</v>
      </c>
      <c r="K30">
        <f t="shared" si="7"/>
        <v>24</v>
      </c>
    </row>
    <row r="31" spans="1:11" x14ac:dyDescent="0.25">
      <c r="A31">
        <v>1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zoomScale="115" zoomScaleNormal="115" workbookViewId="0">
      <selection activeCell="E22" sqref="E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56</v>
      </c>
      <c r="E2">
        <f>SUMIFS(Raw_Annotations!$I:$I,Raw_Annotations!$A:$A,$A2,Raw_Annotations!$B:$B,$B2)</f>
        <v>49.6</v>
      </c>
      <c r="F2">
        <f>IF(C2=0,0,D2*3600/C2)</f>
        <v>672</v>
      </c>
      <c r="G2">
        <f>SUMIFS(Raw_Annotations!$G:$G,Raw_Annotations!$A:$A,$A2,Raw_Annotations!$B:$B,$B2)</f>
        <v>141.5</v>
      </c>
      <c r="H2">
        <f>IF(C2=0,0,G2*3600/C2)</f>
        <v>1698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>
        <f>IF(G2=0,0,I2/G2)</f>
        <v>0.49469964664310956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0.20161290322580644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20</v>
      </c>
      <c r="E3">
        <f>SUMIFS(Raw_Annotations!$I:$I,Raw_Annotations!$A:$A,$A3,Raw_Annotations!$B:$B,$B3)</f>
        <v>23.400000000000002</v>
      </c>
      <c r="F3">
        <f>IF(C3=0,0,D3*3600/C3)</f>
        <v>240</v>
      </c>
      <c r="G3">
        <f>SUMIFS(Raw_Annotations!$G:$G,Raw_Annotations!$A:$A,$A3,Raw_Annotations!$B:$B,$B3)</f>
        <v>62.3</v>
      </c>
      <c r="H3">
        <f>IF(C3=0,0,G3*3600/C3)</f>
        <v>747.6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0.6420545746388443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0.30769230769230765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95</v>
      </c>
      <c r="E4">
        <f>SUMIFS(Raw_Annotations!$I:$I,Raw_Annotations!$A:$A,$A4,Raw_Annotations!$B:$B,$B4)</f>
        <v>93.5</v>
      </c>
      <c r="F4">
        <f>IF(C4=0,0,D4*3600/C4)</f>
        <v>1140</v>
      </c>
      <c r="G4">
        <f>SUMIFS(Raw_Annotations!$G:$G,Raw_Annotations!$A:$A,$A4,Raw_Annotations!$B:$B,$B4)</f>
        <v>308.5</v>
      </c>
      <c r="H4">
        <f>IF(C4=0,0,G4*3600/C4)</f>
        <v>3702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200</v>
      </c>
      <c r="J4">
        <f>IF(G4=0,0,I4/G4)</f>
        <v>0.64829821717990277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0.32941176470588235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131</v>
      </c>
      <c r="E5">
        <f>SUMIFS(Raw_Annotations!$I:$I,Raw_Annotations!$A:$A,$A5,Raw_Annotations!$B:$B,$B5)</f>
        <v>135.75</v>
      </c>
      <c r="F5">
        <f>IF(C5=0,0,D5*3600/C5)</f>
        <v>1572</v>
      </c>
      <c r="G5">
        <f>SUMIFS(Raw_Annotations!$G:$G,Raw_Annotations!$A:$A,$A5,Raw_Annotations!$B:$B,$B5)</f>
        <v>369.8</v>
      </c>
      <c r="H5">
        <f>IF(C5=0,0,G5*3600/C5)</f>
        <v>4437.6000000000004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210</v>
      </c>
      <c r="J5">
        <f>IF(G5=0,0,I5/G5)</f>
        <v>0.56787452677122763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0.24014732965009208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2025-09-21T12:12:33Z</dcterms:modified>
</cp:coreProperties>
</file>