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BE9683D4-F09F-4E47-8137-A9362E516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L3" i="1"/>
  <c r="K3" i="1"/>
  <c r="I3" i="1"/>
  <c r="H3" i="1"/>
  <c r="G3" i="1"/>
  <c r="J3" i="1" s="1"/>
  <c r="F3" i="1"/>
  <c r="K2" i="1"/>
  <c r="I2" i="1"/>
  <c r="E2" i="3" s="1"/>
  <c r="K2" i="3" s="1"/>
  <c r="H2" i="1"/>
  <c r="G2" i="1"/>
  <c r="J2" i="1" s="1"/>
  <c r="J10" i="1" l="1"/>
  <c r="J20" i="1"/>
  <c r="G5" i="3"/>
  <c r="I2" i="3"/>
  <c r="J4" i="1"/>
  <c r="I4" i="3"/>
  <c r="J16" i="1"/>
  <c r="G3" i="3"/>
  <c r="J8" i="1"/>
  <c r="G2" i="3"/>
  <c r="G4" i="3"/>
  <c r="J22" i="1"/>
  <c r="J2" i="3" l="1"/>
  <c r="H2" i="3"/>
  <c r="J3" i="3"/>
  <c r="H3" i="3"/>
  <c r="J4" i="3"/>
  <c r="H4" i="3"/>
  <c r="J5" i="3"/>
  <c r="H5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<sst xmlns="http://schemas.openxmlformats.org/spreadsheetml/2006/main" count="103" uniqueCount="39">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</sst>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G33" sqref="G33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47</v>
      </c>
      <c r="E2" s="2">
        <v>300</v>
      </c>
      <c r="F2" s="2">
        <v>1.5</v>
      </c>
      <c r="G2" s="2">
        <f t="shared" ref="G2:G31" si="0">IF(D2="",0,D2*F2)</f>
        <v>70.5</v>
      </c>
      <c r="H2" s="2">
        <f>VLOOKUP(C2,Vehicle_Params!$A:$B,2,FALSE)</f>
        <v>1</v>
      </c>
      <c r="I2" s="2">
        <f t="shared" ref="I2:I31" si="1">IF(D2="",0,D2*H2)</f>
        <v>47</v>
      </c>
      <c r="J2" s="2">
        <f t="shared" ref="J2:J31" si="2">IF(E2=0,0,G2*3600/E2)</f>
        <v>846</v>
      </c>
      <c r="K2" s="2">
        <f t="shared" ref="K2:K31" si="3">IF(E2=0,0,IF(D2="",0,D2*3600/E2))</f>
        <v>564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35</v>
      </c>
      <c r="E3" s="2">
        <v>300</v>
      </c>
      <c r="F3" s="2">
        <f>VLOOKUP(C3,Vehicle_Params!$A:$C,3,FALSE)</f>
        <v>1.2</v>
      </c>
      <c r="G3" s="2">
        <f t="shared" si="0"/>
        <v>42</v>
      </c>
      <c r="H3" s="2">
        <f>VLOOKUP(C3,Vehicle_Params!$A:$B,2,FALSE)</f>
        <v>0.35</v>
      </c>
      <c r="I3" s="2">
        <f t="shared" si="1"/>
        <v>12.25</v>
      </c>
      <c r="J3" s="2">
        <f t="shared" si="2"/>
        <v>504</v>
      </c>
      <c r="K3" s="2">
        <f t="shared" si="3"/>
        <v>420</v>
      </c>
      <c r="L3" s="2">
        <f>15</f>
        <v>15</v>
      </c>
    </row>
    <row r="4" spans="1:12" x14ac:dyDescent="0.25">
      <c r="A4" s="2">
        <v>3</v>
      </c>
      <c r="B4" s="2" t="s">
        <v>11</v>
      </c>
      <c r="C4" s="2" t="s">
        <v>14</v>
      </c>
      <c r="D4" s="2">
        <v>9</v>
      </c>
      <c r="E4" s="2">
        <v>300</v>
      </c>
      <c r="F4" s="2">
        <f>VLOOKUP(C4,Vehicle_Params!$A:$C,3,FALSE)</f>
        <v>10</v>
      </c>
      <c r="G4" s="2">
        <f t="shared" si="0"/>
        <v>90</v>
      </c>
      <c r="H4" s="2">
        <f>VLOOKUP(C4,Vehicle_Params!$A:$B,2,FALSE)</f>
        <v>1.8</v>
      </c>
      <c r="I4" s="2">
        <f t="shared" si="1"/>
        <v>16.2</v>
      </c>
      <c r="J4" s="2">
        <f t="shared" si="2"/>
        <v>1080</v>
      </c>
      <c r="K4" s="2">
        <f t="shared" si="3"/>
        <v>108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9</v>
      </c>
      <c r="E8" s="2">
        <v>300</v>
      </c>
      <c r="F8" s="2">
        <f>VLOOKUP(C8,Vehicle_Params!$A:$C,3,FALSE)</f>
        <v>1.5</v>
      </c>
      <c r="G8" s="2">
        <f t="shared" si="0"/>
        <v>13.5</v>
      </c>
      <c r="H8" s="2">
        <f>VLOOKUP(C8,Vehicle_Params!$A:$B,2,FALSE)</f>
        <v>1</v>
      </c>
      <c r="I8" s="2">
        <f t="shared" si="1"/>
        <v>9</v>
      </c>
      <c r="J8" s="2">
        <f t="shared" si="2"/>
        <v>162</v>
      </c>
      <c r="K8" s="2">
        <f t="shared" si="3"/>
        <v>108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3</v>
      </c>
      <c r="E10" s="2">
        <v>300</v>
      </c>
      <c r="F10" s="2">
        <f>VLOOKUP(C10,Vehicle_Params!$A:$C,3,FALSE)</f>
        <v>10</v>
      </c>
      <c r="G10" s="2">
        <f t="shared" si="0"/>
        <v>30</v>
      </c>
      <c r="H10" s="2">
        <f>VLOOKUP(C10,Vehicle_Params!$A:$B,2,FALSE)</f>
        <v>1.8</v>
      </c>
      <c r="I10" s="2">
        <f t="shared" si="1"/>
        <v>5.4</v>
      </c>
      <c r="J10" s="2">
        <f t="shared" si="2"/>
        <v>360</v>
      </c>
      <c r="K10" s="2">
        <f t="shared" si="3"/>
        <v>36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75</v>
      </c>
      <c r="E14" s="2">
        <v>300</v>
      </c>
      <c r="F14" s="2">
        <f>VLOOKUP(C14,Vehicle_Params!$A:$C,3,FALSE)</f>
        <v>1.5</v>
      </c>
      <c r="G14" s="2">
        <f t="shared" si="0"/>
        <v>112.5</v>
      </c>
      <c r="H14" s="2">
        <f>VLOOKUP(C14,Vehicle_Params!$A:$B,2,FALSE)</f>
        <v>1</v>
      </c>
      <c r="I14" s="2">
        <f t="shared" si="1"/>
        <v>75</v>
      </c>
      <c r="J14" s="2">
        <f t="shared" si="2"/>
        <v>1350</v>
      </c>
      <c r="K14" s="2">
        <f t="shared" si="3"/>
        <v>900</v>
      </c>
      <c r="L14" s="2" t="s">
        <v>20</v>
      </c>
    </row>
    <row r="15" spans="1:12" x14ac:dyDescent="0.25">
      <c r="A15" s="2">
        <v>3</v>
      </c>
      <c r="B15" s="2" t="s">
        <v>19</v>
      </c>
      <c r="C15" s="2" t="s">
        <v>13</v>
      </c>
      <c r="D15" s="2">
        <v>58</v>
      </c>
      <c r="E15" s="2">
        <v>300</v>
      </c>
      <c r="F15" s="2">
        <f>VLOOKUP(C15,Vehicle_Params!$A:$C,3,FALSE)</f>
        <v>1.2</v>
      </c>
      <c r="G15" s="2">
        <f t="shared" si="0"/>
        <v>69.599999999999994</v>
      </c>
      <c r="H15" s="2">
        <f>VLOOKUP(C15,Vehicle_Params!$A:$B,2,FALSE)</f>
        <v>0.35</v>
      </c>
      <c r="I15" s="2">
        <f t="shared" si="1"/>
        <v>20.299999999999997</v>
      </c>
      <c r="J15" s="2">
        <f t="shared" si="2"/>
        <v>835.19999999999993</v>
      </c>
      <c r="K15" s="2">
        <f t="shared" si="3"/>
        <v>696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10</v>
      </c>
      <c r="E16" s="2">
        <v>300</v>
      </c>
      <c r="F16" s="2">
        <f>VLOOKUP(C16,Vehicle_Params!$A:$C,3,FALSE)</f>
        <v>10</v>
      </c>
      <c r="G16" s="2">
        <f t="shared" si="0"/>
        <v>100</v>
      </c>
      <c r="H16" s="2">
        <f>VLOOKUP(C16,Vehicle_Params!$A:$B,2,FALSE)</f>
        <v>1.8</v>
      </c>
      <c r="I16" s="2">
        <f t="shared" si="1"/>
        <v>18</v>
      </c>
      <c r="J16" s="2">
        <f t="shared" si="2"/>
        <v>1200</v>
      </c>
      <c r="K16" s="2">
        <f t="shared" si="3"/>
        <v>120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80</v>
      </c>
      <c r="E20" s="2">
        <v>300</v>
      </c>
      <c r="F20" s="2">
        <f>VLOOKUP(C20,Vehicle_Params!$A:$C,3,FALSE)</f>
        <v>1.5</v>
      </c>
      <c r="G20" s="2">
        <f t="shared" si="0"/>
        <v>120</v>
      </c>
      <c r="H20" s="2">
        <f>VLOOKUP(C20,Vehicle_Params!$A:$B,2,FALSE)</f>
        <v>1</v>
      </c>
      <c r="I20" s="2">
        <f t="shared" si="1"/>
        <v>80</v>
      </c>
      <c r="J20" s="2">
        <f t="shared" si="2"/>
        <v>1440</v>
      </c>
      <c r="K20" s="2">
        <f t="shared" si="3"/>
        <v>960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57</v>
      </c>
      <c r="E21" s="2">
        <v>300</v>
      </c>
      <c r="F21" s="2">
        <f>VLOOKUP(C21,Vehicle_Params!$A:$C,3,FALSE)</f>
        <v>1.2</v>
      </c>
      <c r="G21" s="2">
        <f t="shared" si="0"/>
        <v>68.399999999999991</v>
      </c>
      <c r="H21" s="2">
        <f>VLOOKUP(C21,Vehicle_Params!$A:$B,2,FALSE)</f>
        <v>0.35</v>
      </c>
      <c r="I21" s="2">
        <f t="shared" si="1"/>
        <v>19.95</v>
      </c>
      <c r="J21" s="2">
        <f t="shared" si="2"/>
        <v>820.8</v>
      </c>
      <c r="K21" s="2">
        <f t="shared" si="3"/>
        <v>684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32</v>
      </c>
      <c r="E26" s="2">
        <v>300</v>
      </c>
      <c r="F26" s="2">
        <f>VLOOKUP(C26,Vehicle_Params!$A:$C,3,FALSE)</f>
        <v>1.5</v>
      </c>
      <c r="G26" s="2">
        <f t="shared" si="0"/>
        <v>48</v>
      </c>
      <c r="H26" s="2">
        <f>VLOOKUP(C26,Vehicle_Params!$A:$B,2,FALSE)</f>
        <v>1</v>
      </c>
      <c r="I26" s="2">
        <f t="shared" si="1"/>
        <v>32</v>
      </c>
      <c r="J26" s="2">
        <f t="shared" si="2"/>
        <v>576</v>
      </c>
      <c r="K26" s="2">
        <f t="shared" si="3"/>
        <v>384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95</v>
      </c>
      <c r="E2" s="2">
        <f>SUMIFS(Raw_Annotations!$I:$I,Raw_Annotations!$A:$A,$A2,Raw_Annotations!$B:$B,$B2)</f>
        <v>80.05</v>
      </c>
      <c r="F2" s="2">
        <f t="shared" ref="F2:F5" si="0">IF(C2=0,0,D2*3600/C2)</f>
        <v>1140</v>
      </c>
      <c r="G2" s="2">
        <f>SUMIFS(Raw_Annotations!$G:$G,Raw_Annotations!$A:$A,$A2,Raw_Annotations!$B:$B,$B2)</f>
        <v>238.5</v>
      </c>
      <c r="H2" s="2">
        <f t="shared" ref="H2:H5" si="1">IF(C2=0,0,G2*3600/C2)</f>
        <v>2862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120</v>
      </c>
      <c r="J2" s="2">
        <f t="shared" ref="J2:J5" si="2">IF(G2=0,0,I2/G2)</f>
        <v>0.50314465408805031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0.23735165521549031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15</v>
      </c>
      <c r="E3" s="2">
        <f>SUMIFS(Raw_Annotations!$I:$I,Raw_Annotations!$A:$A,$A3,Raw_Annotations!$B:$B,$B3)</f>
        <v>18.150000000000002</v>
      </c>
      <c r="F3" s="2">
        <f t="shared" si="0"/>
        <v>180</v>
      </c>
      <c r="G3" s="2">
        <f>SUMIFS(Raw_Annotations!$G:$G,Raw_Annotations!$A:$A,$A3,Raw_Annotations!$B:$B,$B3)</f>
        <v>76.7</v>
      </c>
      <c r="H3" s="2">
        <f t="shared" si="1"/>
        <v>920.4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0.78226857887874834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0.45179063360881533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148</v>
      </c>
      <c r="E4" s="2">
        <f>SUMIFS(Raw_Annotations!$I:$I,Raw_Annotations!$A:$A,$A4,Raw_Annotations!$B:$B,$B4)</f>
        <v>126.5</v>
      </c>
      <c r="F4" s="2">
        <f t="shared" si="0"/>
        <v>1776</v>
      </c>
      <c r="G4" s="2">
        <f>SUMIFS(Raw_Annotations!$G:$G,Raw_Annotations!$A:$A,$A4,Raw_Annotations!$B:$B,$B4)</f>
        <v>316.10000000000002</v>
      </c>
      <c r="H4" s="2">
        <f t="shared" si="1"/>
        <v>3793.2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2">
        <f t="shared" si="2"/>
        <v>0.41126225877886741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0.16442687747035573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148</v>
      </c>
      <c r="E5" s="2">
        <f>SUMIFS(Raw_Annotations!$I:$I,Raw_Annotations!$A:$A,$A5,Raw_Annotations!$B:$B,$B5)</f>
        <v>121.55</v>
      </c>
      <c r="F5" s="2">
        <f t="shared" si="0"/>
        <v>1776</v>
      </c>
      <c r="G5" s="2">
        <f>SUMIFS(Raw_Annotations!$G:$G,Raw_Annotations!$A:$A,$A5,Raw_Annotations!$B:$B,$B5)</f>
        <v>309.39999999999998</v>
      </c>
      <c r="H5" s="2">
        <f t="shared" si="1"/>
        <v>3712.8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120</v>
      </c>
      <c r="J5" s="2">
        <f t="shared" si="2"/>
        <v>0.38784744667097609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0.15631427396133279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2025-09-21T12:18:27Z</dcterms:modified>
</cp:coreProperties>
</file>