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B306DA57-E76E-41A5-9B3C-313F9D6D8A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H31" i="1"/>
  <c r="I31" i="1" s="1"/>
  <c r="G31" i="1"/>
  <c r="J31" i="1" s="1"/>
  <c r="F31" i="1"/>
  <c r="K30" i="1"/>
  <c r="I30" i="1"/>
  <c r="H30" i="1"/>
  <c r="F30" i="1"/>
  <c r="G30" i="1" s="1"/>
  <c r="J30" i="1" s="1"/>
  <c r="K29" i="1"/>
  <c r="J29" i="1"/>
  <c r="H29" i="1"/>
  <c r="I29" i="1" s="1"/>
  <c r="G29" i="1"/>
  <c r="F29" i="1"/>
  <c r="K28" i="1"/>
  <c r="I28" i="1"/>
  <c r="H28" i="1"/>
  <c r="F28" i="1"/>
  <c r="G28" i="1" s="1"/>
  <c r="J28" i="1" s="1"/>
  <c r="K27" i="1"/>
  <c r="H27" i="1"/>
  <c r="I27" i="1" s="1"/>
  <c r="G27" i="1"/>
  <c r="J27" i="1" s="1"/>
  <c r="F27" i="1"/>
  <c r="K26" i="1"/>
  <c r="I26" i="1"/>
  <c r="H26" i="1"/>
  <c r="F26" i="1"/>
  <c r="G26" i="1" s="1"/>
  <c r="J26" i="1" s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H23" i="1"/>
  <c r="I23" i="1" s="1"/>
  <c r="G23" i="1"/>
  <c r="J23" i="1" s="1"/>
  <c r="F23" i="1"/>
  <c r="K22" i="1"/>
  <c r="I22" i="1"/>
  <c r="H22" i="1"/>
  <c r="F22" i="1"/>
  <c r="G22" i="1" s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H19" i="1"/>
  <c r="I19" i="1" s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H15" i="1"/>
  <c r="I15" i="1" s="1"/>
  <c r="E4" i="3" s="1"/>
  <c r="K4" i="3" s="1"/>
  <c r="G15" i="1"/>
  <c r="J15" i="1" s="1"/>
  <c r="F15" i="1"/>
  <c r="K14" i="1"/>
  <c r="I14" i="1"/>
  <c r="H14" i="1"/>
  <c r="F14" i="1"/>
  <c r="G14" i="1" s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H8" i="1"/>
  <c r="I8" i="1" s="1"/>
  <c r="E3" i="3" s="1"/>
  <c r="K3" i="3" s="1"/>
  <c r="F8" i="1"/>
  <c r="G8" i="1" s="1"/>
  <c r="K7" i="1"/>
  <c r="H7" i="1"/>
  <c r="I7" i="1" s="1"/>
  <c r="G7" i="1"/>
  <c r="J7" i="1" s="1"/>
  <c r="F7" i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I4" i="1"/>
  <c r="H4" i="1"/>
  <c r="F4" i="1"/>
  <c r="G4" i="1" s="1"/>
  <c r="K3" i="1"/>
  <c r="H3" i="1"/>
  <c r="I3" i="1" s="1"/>
  <c r="F3" i="1"/>
  <c r="G3" i="1" s="1"/>
  <c r="K2" i="1"/>
  <c r="J2" i="1"/>
  <c r="H2" i="1"/>
  <c r="I2" i="1" s="1"/>
  <c r="E2" i="3" s="1"/>
  <c r="K2" i="3" s="1"/>
  <c r="G2" i="1"/>
  <c r="G3" i="3" l="1"/>
  <c r="J8" i="1"/>
  <c r="I5" i="3"/>
  <c r="J22" i="1"/>
  <c r="J14" i="1"/>
  <c r="G4" i="3"/>
  <c r="I3" i="3"/>
  <c r="J10" i="1"/>
  <c r="J4" i="1"/>
  <c r="I2" i="3"/>
  <c r="J3" i="1"/>
  <c r="G2" i="3"/>
  <c r="J20" i="1"/>
  <c r="G5" i="3"/>
  <c r="J16" i="1"/>
  <c r="I4" i="3"/>
  <c r="J5" i="3" l="1"/>
  <c r="H5" i="3"/>
  <c r="J2" i="3"/>
  <c r="H2" i="3"/>
  <c r="J4" i="3"/>
  <c r="H4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<sst xmlns="http://schemas.openxmlformats.org/spreadsheetml/2006/main" count="102" uniqueCount="38">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</sst>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33</xdr:row>
      <xdr:rowOff>114300</xdr:rowOff>
    </xdr:from>
    <xdr:ext cx="3971925" cy="2924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E2" sqref="E2:E31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12</v>
      </c>
      <c r="E2" s="2">
        <v>300</v>
      </c>
      <c r="F2" s="2">
        <v>1.5</v>
      </c>
      <c r="G2" s="2">
        <f t="shared" ref="G2:G31" si="0">IF(D2="",0,D2*F2)</f>
        <v>18</v>
      </c>
      <c r="H2" s="2">
        <f>VLOOKUP(C2,Vehicle_Params!$A:$B,2,FALSE)</f>
        <v>1</v>
      </c>
      <c r="I2" s="2">
        <f t="shared" ref="I2:I31" si="1">IF(D2="",0,D2*H2)</f>
        <v>12</v>
      </c>
      <c r="J2" s="2">
        <f t="shared" ref="J2:J31" si="2">IF(E2=0,0,G2*3600/E2)</f>
        <v>216</v>
      </c>
      <c r="K2" s="2">
        <f t="shared" ref="K2:K31" si="3">IF(E2=0,0,IF(D2="",0,D2*3600/E2))</f>
        <v>144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8</v>
      </c>
      <c r="E3" s="2">
        <v>300</v>
      </c>
      <c r="F3" s="2">
        <f>VLOOKUP(C3,Vehicle_Params!$A:$C,3,FALSE)</f>
        <v>1.2</v>
      </c>
      <c r="G3" s="2">
        <f t="shared" si="0"/>
        <v>9.6</v>
      </c>
      <c r="H3" s="2">
        <f>VLOOKUP(C3,Vehicle_Params!$A:$B,2,FALSE)</f>
        <v>0.35</v>
      </c>
      <c r="I3" s="2">
        <f t="shared" si="1"/>
        <v>2.8</v>
      </c>
      <c r="J3" s="2">
        <f t="shared" si="2"/>
        <v>115.2</v>
      </c>
      <c r="K3" s="2">
        <f t="shared" si="3"/>
        <v>96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3</v>
      </c>
      <c r="E4" s="2">
        <v>300</v>
      </c>
      <c r="F4" s="2">
        <f>VLOOKUP(C4,Vehicle_Params!$A:$C,3,FALSE)</f>
        <v>10</v>
      </c>
      <c r="G4" s="2">
        <f t="shared" si="0"/>
        <v>30</v>
      </c>
      <c r="H4" s="2">
        <f>VLOOKUP(C4,Vehicle_Params!$A:$B,2,FALSE)</f>
        <v>1.8</v>
      </c>
      <c r="I4" s="2">
        <f t="shared" si="1"/>
        <v>5.4</v>
      </c>
      <c r="J4" s="2">
        <f t="shared" si="2"/>
        <v>360</v>
      </c>
      <c r="K4" s="2">
        <f t="shared" si="3"/>
        <v>36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16</v>
      </c>
      <c r="E8" s="2">
        <v>300</v>
      </c>
      <c r="F8" s="2">
        <f>VLOOKUP(C8,Vehicle_Params!$A:$C,3,FALSE)</f>
        <v>1.5</v>
      </c>
      <c r="G8" s="2">
        <f t="shared" si="0"/>
        <v>24</v>
      </c>
      <c r="H8" s="2">
        <f>VLOOKUP(C8,Vehicle_Params!$A:$B,2,FALSE)</f>
        <v>1</v>
      </c>
      <c r="I8" s="2">
        <f t="shared" si="1"/>
        <v>16</v>
      </c>
      <c r="J8" s="2">
        <f t="shared" si="2"/>
        <v>288</v>
      </c>
      <c r="K8" s="2">
        <f t="shared" si="3"/>
        <v>192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5</v>
      </c>
      <c r="E9" s="2">
        <v>300</v>
      </c>
      <c r="F9" s="2">
        <f>VLOOKUP(C9,Vehicle_Params!$A:$C,3,FALSE)</f>
        <v>1.2</v>
      </c>
      <c r="G9" s="2">
        <f t="shared" si="0"/>
        <v>6</v>
      </c>
      <c r="H9" s="2">
        <f>VLOOKUP(C9,Vehicle_Params!$A:$B,2,FALSE)</f>
        <v>0.35</v>
      </c>
      <c r="I9" s="2">
        <f t="shared" si="1"/>
        <v>1.75</v>
      </c>
      <c r="J9" s="2">
        <f t="shared" si="2"/>
        <v>72</v>
      </c>
      <c r="K9" s="2">
        <f t="shared" si="3"/>
        <v>60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6</v>
      </c>
      <c r="E10" s="2">
        <v>300</v>
      </c>
      <c r="F10" s="2">
        <f>VLOOKUP(C10,Vehicle_Params!$A:$C,3,FALSE)</f>
        <v>10</v>
      </c>
      <c r="G10" s="2">
        <f t="shared" si="0"/>
        <v>60</v>
      </c>
      <c r="H10" s="2">
        <f>VLOOKUP(C10,Vehicle_Params!$A:$B,2,FALSE)</f>
        <v>1.8</v>
      </c>
      <c r="I10" s="2">
        <f t="shared" si="1"/>
        <v>10.8</v>
      </c>
      <c r="J10" s="2">
        <f t="shared" si="2"/>
        <v>720</v>
      </c>
      <c r="K10" s="2">
        <f t="shared" si="3"/>
        <v>72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39</v>
      </c>
      <c r="E14" s="2">
        <v>300</v>
      </c>
      <c r="F14" s="2">
        <f>VLOOKUP(C14,Vehicle_Params!$A:$C,3,FALSE)</f>
        <v>1.5</v>
      </c>
      <c r="G14" s="2">
        <f t="shared" si="0"/>
        <v>58.5</v>
      </c>
      <c r="H14" s="2">
        <f>VLOOKUP(C14,Vehicle_Params!$A:$B,2,FALSE)</f>
        <v>1</v>
      </c>
      <c r="I14" s="2">
        <f t="shared" si="1"/>
        <v>39</v>
      </c>
      <c r="J14" s="2">
        <f t="shared" si="2"/>
        <v>702</v>
      </c>
      <c r="K14" s="2">
        <f t="shared" si="3"/>
        <v>468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42</v>
      </c>
      <c r="E15" s="2">
        <v>300</v>
      </c>
      <c r="F15" s="2">
        <f>VLOOKUP(C15,Vehicle_Params!$A:$C,3,FALSE)</f>
        <v>1.2</v>
      </c>
      <c r="G15" s="2">
        <f t="shared" si="0"/>
        <v>50.4</v>
      </c>
      <c r="H15" s="2">
        <f>VLOOKUP(C15,Vehicle_Params!$A:$B,2,FALSE)</f>
        <v>0.35</v>
      </c>
      <c r="I15" s="2">
        <f t="shared" si="1"/>
        <v>14.7</v>
      </c>
      <c r="J15" s="2">
        <f t="shared" si="2"/>
        <v>604.79999999999995</v>
      </c>
      <c r="K15" s="2">
        <f t="shared" si="3"/>
        <v>504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11</v>
      </c>
      <c r="E16" s="2">
        <v>300</v>
      </c>
      <c r="F16" s="2">
        <f>VLOOKUP(C16,Vehicle_Params!$A:$C,3,FALSE)</f>
        <v>10</v>
      </c>
      <c r="G16" s="2">
        <f t="shared" si="0"/>
        <v>110</v>
      </c>
      <c r="H16" s="2">
        <f>VLOOKUP(C16,Vehicle_Params!$A:$B,2,FALSE)</f>
        <v>1.8</v>
      </c>
      <c r="I16" s="2">
        <f t="shared" si="1"/>
        <v>19.8</v>
      </c>
      <c r="J16" s="2">
        <f t="shared" si="2"/>
        <v>1320</v>
      </c>
      <c r="K16" s="2">
        <f t="shared" si="3"/>
        <v>132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4</v>
      </c>
      <c r="E18" s="2">
        <v>300</v>
      </c>
      <c r="F18" s="2">
        <f>VLOOKUP(C18,Vehicle_Params!$A:$C,3,FALSE)</f>
        <v>1</v>
      </c>
      <c r="G18" s="2">
        <f t="shared" si="0"/>
        <v>4</v>
      </c>
      <c r="H18" s="2">
        <f>VLOOKUP(C18,Vehicle_Params!$A:$B,2,FALSE)</f>
        <v>2.6</v>
      </c>
      <c r="I18" s="2">
        <f t="shared" si="1"/>
        <v>10.4</v>
      </c>
      <c r="J18" s="2">
        <f t="shared" si="2"/>
        <v>48</v>
      </c>
      <c r="K18" s="2">
        <f t="shared" si="3"/>
        <v>48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82</v>
      </c>
      <c r="E20" s="2">
        <v>300</v>
      </c>
      <c r="F20" s="2">
        <f>VLOOKUP(C20,Vehicle_Params!$A:$C,3,FALSE)</f>
        <v>1.5</v>
      </c>
      <c r="G20" s="2">
        <f t="shared" si="0"/>
        <v>123</v>
      </c>
      <c r="H20" s="2">
        <f>VLOOKUP(C20,Vehicle_Params!$A:$B,2,FALSE)</f>
        <v>1</v>
      </c>
      <c r="I20" s="2">
        <f t="shared" si="1"/>
        <v>82</v>
      </c>
      <c r="J20" s="2">
        <f t="shared" si="2"/>
        <v>1476</v>
      </c>
      <c r="K20" s="2">
        <f t="shared" si="3"/>
        <v>984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30</v>
      </c>
      <c r="E21" s="2">
        <v>300</v>
      </c>
      <c r="F21" s="2">
        <f>VLOOKUP(C21,Vehicle_Params!$A:$C,3,FALSE)</f>
        <v>1.2</v>
      </c>
      <c r="G21" s="2">
        <f t="shared" si="0"/>
        <v>36</v>
      </c>
      <c r="H21" s="2">
        <f>VLOOKUP(C21,Vehicle_Params!$A:$B,2,FALSE)</f>
        <v>0.35</v>
      </c>
      <c r="I21" s="2">
        <f t="shared" si="1"/>
        <v>10.5</v>
      </c>
      <c r="J21" s="2">
        <f t="shared" si="2"/>
        <v>432</v>
      </c>
      <c r="K21" s="2">
        <f t="shared" si="3"/>
        <v>360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8</v>
      </c>
      <c r="E22" s="2">
        <v>300</v>
      </c>
      <c r="F22" s="2">
        <f>VLOOKUP(C22,Vehicle_Params!$A:$C,3,FALSE)</f>
        <v>10</v>
      </c>
      <c r="G22" s="2">
        <f t="shared" si="0"/>
        <v>80</v>
      </c>
      <c r="H22" s="2">
        <f>VLOOKUP(C22,Vehicle_Params!$A:$B,2,FALSE)</f>
        <v>1.8</v>
      </c>
      <c r="I22" s="2">
        <f t="shared" si="1"/>
        <v>14.4</v>
      </c>
      <c r="J22" s="2">
        <f t="shared" si="2"/>
        <v>960</v>
      </c>
      <c r="K22" s="2">
        <f t="shared" si="3"/>
        <v>96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3</v>
      </c>
      <c r="E24" s="2">
        <v>300</v>
      </c>
      <c r="F24" s="2">
        <f>VLOOKUP(C24,Vehicle_Params!$A:$C,3,FALSE)</f>
        <v>1</v>
      </c>
      <c r="G24" s="2">
        <f t="shared" si="0"/>
        <v>3</v>
      </c>
      <c r="H24" s="2">
        <f>VLOOKUP(C24,Vehicle_Params!$A:$B,2,FALSE)</f>
        <v>2.6</v>
      </c>
      <c r="I24" s="2">
        <f t="shared" si="1"/>
        <v>7.8000000000000007</v>
      </c>
      <c r="J24" s="2">
        <f t="shared" si="2"/>
        <v>36</v>
      </c>
      <c r="K24" s="2">
        <f t="shared" si="3"/>
        <v>36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2</v>
      </c>
      <c r="E25" s="2">
        <v>300</v>
      </c>
      <c r="F25" s="2">
        <f>VLOOKUP(C25,Vehicle_Params!$A:$C,3,FALSE)</f>
        <v>2</v>
      </c>
      <c r="G25" s="2">
        <f t="shared" si="0"/>
        <v>4</v>
      </c>
      <c r="H25" s="2">
        <f>VLOOKUP(C25,Vehicle_Params!$A:$B,2,FALSE)</f>
        <v>0.6</v>
      </c>
      <c r="I25" s="2">
        <f t="shared" si="1"/>
        <v>1.2</v>
      </c>
      <c r="J25" s="2">
        <f t="shared" si="2"/>
        <v>48</v>
      </c>
      <c r="K25" s="2">
        <f t="shared" si="3"/>
        <v>24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21</v>
      </c>
      <c r="E26" s="2">
        <v>300</v>
      </c>
      <c r="F26" s="2">
        <f>VLOOKUP(C26,Vehicle_Params!$A:$C,3,FALSE)</f>
        <v>1.5</v>
      </c>
      <c r="G26" s="2">
        <f t="shared" si="0"/>
        <v>31.5</v>
      </c>
      <c r="H26" s="2">
        <f>VLOOKUP(C26,Vehicle_Params!$A:$B,2,FALSE)</f>
        <v>1</v>
      </c>
      <c r="I26" s="2">
        <f t="shared" si="1"/>
        <v>21</v>
      </c>
      <c r="J26" s="2">
        <f t="shared" si="2"/>
        <v>378</v>
      </c>
      <c r="K26" s="2">
        <f t="shared" si="3"/>
        <v>252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31</v>
      </c>
      <c r="E27" s="2">
        <v>300</v>
      </c>
      <c r="F27" s="2">
        <f>VLOOKUP(C27,Vehicle_Params!$A:$C,3,FALSE)</f>
        <v>1.2</v>
      </c>
      <c r="G27" s="2">
        <f t="shared" si="0"/>
        <v>37.199999999999996</v>
      </c>
      <c r="H27" s="2">
        <f>VLOOKUP(C27,Vehicle_Params!$A:$B,2,FALSE)</f>
        <v>0.35</v>
      </c>
      <c r="I27" s="2">
        <f t="shared" si="1"/>
        <v>10.85</v>
      </c>
      <c r="J27" s="2">
        <f t="shared" si="2"/>
        <v>446.39999999999992</v>
      </c>
      <c r="K27" s="2">
        <f t="shared" si="3"/>
        <v>372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8</v>
      </c>
      <c r="E28" s="2">
        <v>300</v>
      </c>
      <c r="F28" s="2">
        <f>VLOOKUP(C28,Vehicle_Params!$A:$C,3,FALSE)</f>
        <v>10</v>
      </c>
      <c r="G28" s="2">
        <f t="shared" si="0"/>
        <v>80</v>
      </c>
      <c r="H28" s="2">
        <f>VLOOKUP(C28,Vehicle_Params!$A:$B,2,FALSE)</f>
        <v>1.8</v>
      </c>
      <c r="I28" s="2">
        <f t="shared" si="1"/>
        <v>14.4</v>
      </c>
      <c r="J28" s="2">
        <f t="shared" si="2"/>
        <v>960</v>
      </c>
      <c r="K28" s="2">
        <f t="shared" si="3"/>
        <v>96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3</v>
      </c>
      <c r="E30" s="2">
        <v>300</v>
      </c>
      <c r="F30" s="2">
        <f>VLOOKUP(C30,Vehicle_Params!$A:$C,3,FALSE)</f>
        <v>1</v>
      </c>
      <c r="G30" s="2">
        <f t="shared" si="0"/>
        <v>3</v>
      </c>
      <c r="H30" s="2">
        <f>VLOOKUP(C30,Vehicle_Params!$A:$B,2,FALSE)</f>
        <v>2.6</v>
      </c>
      <c r="I30" s="2">
        <f t="shared" si="1"/>
        <v>7.8000000000000007</v>
      </c>
      <c r="J30" s="2">
        <f t="shared" si="2"/>
        <v>36</v>
      </c>
      <c r="K30" s="2">
        <f t="shared" si="3"/>
        <v>36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2</v>
      </c>
      <c r="E31" s="2">
        <v>300</v>
      </c>
      <c r="F31" s="2">
        <f>VLOOKUP(C31,Vehicle_Params!$A:$C,3,FALSE)</f>
        <v>2</v>
      </c>
      <c r="G31" s="2">
        <f t="shared" si="0"/>
        <v>4</v>
      </c>
      <c r="H31" s="2">
        <f>VLOOKUP(C31,Vehicle_Params!$A:$B,2,FALSE)</f>
        <v>0.6</v>
      </c>
      <c r="I31" s="2">
        <f t="shared" si="1"/>
        <v>1.2</v>
      </c>
      <c r="J31" s="2">
        <f t="shared" si="2"/>
        <v>48</v>
      </c>
      <c r="K31" s="2">
        <f t="shared" si="3"/>
        <v>24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23</v>
      </c>
      <c r="E2" s="2">
        <f>SUMIFS(Raw_Annotations!$I:$I,Raw_Annotations!$A:$A,$A2,Raw_Annotations!$B:$B,$B2)</f>
        <v>20.200000000000003</v>
      </c>
      <c r="F2" s="2">
        <f t="shared" ref="F2:F5" si="0">IF(C2=0,0,D2*3600/C2)</f>
        <v>276</v>
      </c>
      <c r="G2" s="2">
        <f>SUMIFS(Raw_Annotations!$G:$G,Raw_Annotations!$A:$A,$A2,Raw_Annotations!$B:$B,$B2)</f>
        <v>57.6</v>
      </c>
      <c r="H2" s="2">
        <f t="shared" ref="H2:H5" si="1">IF(C2=0,0,G2*3600/C2)</f>
        <v>691.2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30</v>
      </c>
      <c r="J2" s="2">
        <f t="shared" ref="J2:J5" si="2">IF(G2=0,0,I2/G2)</f>
        <v>0.52083333333333337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0.26732673267326729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27</v>
      </c>
      <c r="E3" s="2">
        <f>SUMIFS(Raw_Annotations!$I:$I,Raw_Annotations!$A:$A,$A3,Raw_Annotations!$B:$B,$B3)</f>
        <v>28.55</v>
      </c>
      <c r="F3" s="2">
        <f t="shared" si="0"/>
        <v>324</v>
      </c>
      <c r="G3" s="2">
        <f>SUMIFS(Raw_Annotations!$G:$G,Raw_Annotations!$A:$A,$A3,Raw_Annotations!$B:$B,$B3)</f>
        <v>90</v>
      </c>
      <c r="H3" s="2">
        <f t="shared" si="1"/>
        <v>1080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2">
        <f t="shared" si="2"/>
        <v>0.66666666666666663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0.37828371278458844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97</v>
      </c>
      <c r="E4" s="2">
        <f>SUMIFS(Raw_Annotations!$I:$I,Raw_Annotations!$A:$A,$A4,Raw_Annotations!$B:$B,$B4)</f>
        <v>86.7</v>
      </c>
      <c r="F4" s="2">
        <f t="shared" si="0"/>
        <v>1164</v>
      </c>
      <c r="G4" s="2">
        <f>SUMIFS(Raw_Annotations!$G:$G,Raw_Annotations!$A:$A,$A4,Raw_Annotations!$B:$B,$B4)</f>
        <v>252.9</v>
      </c>
      <c r="H4" s="2">
        <f t="shared" si="1"/>
        <v>3034.8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 s="2">
        <f t="shared" si="2"/>
        <v>0.55357848952154998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0.26066897347174167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127</v>
      </c>
      <c r="E5" s="2">
        <f>SUMIFS(Raw_Annotations!$I:$I,Raw_Annotations!$A:$A,$A5,Raw_Annotations!$B:$B,$B5)</f>
        <v>121.5</v>
      </c>
      <c r="F5" s="2">
        <f t="shared" si="0"/>
        <v>1524</v>
      </c>
      <c r="G5" s="2">
        <f>SUMIFS(Raw_Annotations!$G:$G,Raw_Annotations!$A:$A,$A5,Raw_Annotations!$B:$B,$B5)</f>
        <v>306</v>
      </c>
      <c r="H5" s="2">
        <f t="shared" si="1"/>
        <v>3672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140</v>
      </c>
      <c r="J5" s="2">
        <f t="shared" si="2"/>
        <v>0.45751633986928103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0.16460905349794239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2025-09-21T12:43:00Z</dcterms:modified>
</cp:coreProperties>
</file>