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2C804866-0A42-4B18-9B4B-804008134C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H24" i="1"/>
  <c r="I24" i="1" s="1"/>
  <c r="G24" i="1"/>
  <c r="J24" i="1" s="1"/>
  <c r="F24" i="1"/>
  <c r="K23" i="1"/>
  <c r="I23" i="1"/>
  <c r="H23" i="1"/>
  <c r="G23" i="1"/>
  <c r="J23" i="1" s="1"/>
  <c r="F23" i="1"/>
  <c r="K22" i="1"/>
  <c r="J22" i="1"/>
  <c r="I22" i="1"/>
  <c r="H22" i="1"/>
  <c r="G22" i="1"/>
  <c r="I5" i="3" s="1"/>
  <c r="F22" i="1"/>
  <c r="K21" i="1"/>
  <c r="I21" i="1"/>
  <c r="H21" i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H16" i="1"/>
  <c r="I16" i="1" s="1"/>
  <c r="G16" i="1"/>
  <c r="I4" i="3" s="1"/>
  <c r="F16" i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G4" i="3" s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J10" i="1"/>
  <c r="I10" i="1"/>
  <c r="H10" i="1"/>
  <c r="G10" i="1"/>
  <c r="I3" i="3" s="1"/>
  <c r="F10" i="1"/>
  <c r="K9" i="1"/>
  <c r="H9" i="1"/>
  <c r="I9" i="1" s="1"/>
  <c r="G9" i="1"/>
  <c r="J9" i="1" s="1"/>
  <c r="F9" i="1"/>
  <c r="K8" i="1"/>
  <c r="H8" i="1"/>
  <c r="I8" i="1" s="1"/>
  <c r="E3" i="3" s="1"/>
  <c r="K3" i="3" s="1"/>
  <c r="G8" i="1"/>
  <c r="G3" i="3" s="1"/>
  <c r="F8" i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I5" i="1"/>
  <c r="H5" i="1"/>
  <c r="G5" i="1"/>
  <c r="J5" i="1" s="1"/>
  <c r="F5" i="1"/>
  <c r="K4" i="1"/>
  <c r="I4" i="1"/>
  <c r="E2" i="3" s="1"/>
  <c r="K2" i="3" s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G2" i="3" s="1"/>
  <c r="J14" i="1" l="1"/>
  <c r="J2" i="1"/>
  <c r="J4" i="3"/>
  <c r="H4" i="3"/>
  <c r="J20" i="1"/>
  <c r="G5" i="3"/>
  <c r="J4" i="1"/>
  <c r="I2" i="3"/>
  <c r="J2" i="3" s="1"/>
  <c r="J3" i="3"/>
  <c r="H3" i="3"/>
  <c r="H2" i="3"/>
  <c r="J8" i="1"/>
  <c r="J16" i="1"/>
  <c r="J5" i="3" l="1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<sst xmlns="http://schemas.openxmlformats.org/spreadsheetml/2006/main" count="102" uniqueCount="38">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</sst>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26" sqref="D26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22</v>
      </c>
      <c r="E2" s="2">
        <v>300</v>
      </c>
      <c r="F2" s="2">
        <v>1.5</v>
      </c>
      <c r="G2" s="2">
        <f t="shared" ref="G2:G31" si="0">IF(D2="",0,D2*F2)</f>
        <v>33</v>
      </c>
      <c r="H2" s="2">
        <f>VLOOKUP(C2,Vehicle_Params!$A:$B,2,FALSE)</f>
        <v>1</v>
      </c>
      <c r="I2" s="2">
        <f t="shared" ref="I2:I31" si="1">IF(D2="",0,D2*H2)</f>
        <v>22</v>
      </c>
      <c r="J2" s="2">
        <f t="shared" ref="J2:J31" si="2">IF(E2=0,0,G2*3600/E2)</f>
        <v>396</v>
      </c>
      <c r="K2" s="2">
        <f t="shared" ref="K2:K31" si="3">IF(E2=0,0,IF(D2="",0,D2*3600/E2))</f>
        <v>264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26</v>
      </c>
      <c r="E3" s="2">
        <v>300</v>
      </c>
      <c r="F3" s="2">
        <f>VLOOKUP(C3,Vehicle_Params!$A:$C,3,FALSE)</f>
        <v>1.2</v>
      </c>
      <c r="G3" s="2">
        <f t="shared" si="0"/>
        <v>31.2</v>
      </c>
      <c r="H3" s="2">
        <f>VLOOKUP(C3,Vehicle_Params!$A:$B,2,FALSE)</f>
        <v>0.35</v>
      </c>
      <c r="I3" s="2">
        <f t="shared" si="1"/>
        <v>9.1</v>
      </c>
      <c r="J3" s="2">
        <f t="shared" si="2"/>
        <v>374.4</v>
      </c>
      <c r="K3" s="2">
        <f t="shared" si="3"/>
        <v>312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5</v>
      </c>
      <c r="E4" s="2">
        <v>300</v>
      </c>
      <c r="F4" s="2">
        <f>VLOOKUP(C4,Vehicle_Params!$A:$C,3,FALSE)</f>
        <v>10</v>
      </c>
      <c r="G4" s="2">
        <f t="shared" si="0"/>
        <v>50</v>
      </c>
      <c r="H4" s="2">
        <f>VLOOKUP(C4,Vehicle_Params!$A:$B,2,FALSE)</f>
        <v>1.8</v>
      </c>
      <c r="I4" s="2">
        <f t="shared" si="1"/>
        <v>9</v>
      </c>
      <c r="J4" s="2">
        <f t="shared" si="2"/>
        <v>600</v>
      </c>
      <c r="K4" s="2">
        <f t="shared" si="3"/>
        <v>60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13</v>
      </c>
      <c r="E8" s="2">
        <v>300</v>
      </c>
      <c r="F8" s="2">
        <f>VLOOKUP(C8,Vehicle_Params!$A:$C,3,FALSE)</f>
        <v>1.5</v>
      </c>
      <c r="G8" s="2">
        <f t="shared" si="0"/>
        <v>19.5</v>
      </c>
      <c r="H8" s="2">
        <f>VLOOKUP(C8,Vehicle_Params!$A:$B,2,FALSE)</f>
        <v>1</v>
      </c>
      <c r="I8" s="2">
        <f t="shared" si="1"/>
        <v>13</v>
      </c>
      <c r="J8" s="2">
        <f t="shared" si="2"/>
        <v>234</v>
      </c>
      <c r="K8" s="2">
        <f t="shared" si="3"/>
        <v>156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42</v>
      </c>
      <c r="E14" s="2">
        <v>300</v>
      </c>
      <c r="F14" s="2">
        <f>VLOOKUP(C14,Vehicle_Params!$A:$C,3,FALSE)</f>
        <v>1.5</v>
      </c>
      <c r="G14" s="2">
        <f t="shared" si="0"/>
        <v>63</v>
      </c>
      <c r="H14" s="2">
        <f>VLOOKUP(C14,Vehicle_Params!$A:$B,2,FALSE)</f>
        <v>1</v>
      </c>
      <c r="I14" s="2">
        <f t="shared" si="1"/>
        <v>42</v>
      </c>
      <c r="J14" s="2">
        <f t="shared" si="2"/>
        <v>756</v>
      </c>
      <c r="K14" s="2">
        <f t="shared" si="3"/>
        <v>504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45</v>
      </c>
      <c r="E15" s="2">
        <v>300</v>
      </c>
      <c r="F15" s="2">
        <f>VLOOKUP(C15,Vehicle_Params!$A:$C,3,FALSE)</f>
        <v>1.2</v>
      </c>
      <c r="G15" s="2">
        <f t="shared" si="0"/>
        <v>54</v>
      </c>
      <c r="H15" s="2">
        <f>VLOOKUP(C15,Vehicle_Params!$A:$B,2,FALSE)</f>
        <v>0.35</v>
      </c>
      <c r="I15" s="2">
        <f t="shared" si="1"/>
        <v>15.749999999999998</v>
      </c>
      <c r="J15" s="2">
        <f t="shared" si="2"/>
        <v>648</v>
      </c>
      <c r="K15" s="2">
        <f t="shared" si="3"/>
        <v>540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33</v>
      </c>
      <c r="E21" s="2">
        <v>300</v>
      </c>
      <c r="F21" s="2">
        <f>VLOOKUP(C21,Vehicle_Params!$A:$C,3,FALSE)</f>
        <v>1.2</v>
      </c>
      <c r="G21" s="2">
        <f t="shared" si="0"/>
        <v>39.6</v>
      </c>
      <c r="H21" s="2">
        <f>VLOOKUP(C21,Vehicle_Params!$A:$B,2,FALSE)</f>
        <v>0.35</v>
      </c>
      <c r="I21" s="2">
        <f t="shared" si="1"/>
        <v>11.549999999999999</v>
      </c>
      <c r="J21" s="2">
        <f t="shared" si="2"/>
        <v>475.2</v>
      </c>
      <c r="K21" s="2">
        <f t="shared" si="3"/>
        <v>396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6</v>
      </c>
      <c r="E22" s="2">
        <v>300</v>
      </c>
      <c r="F22" s="2">
        <f>VLOOKUP(C22,Vehicle_Params!$A:$C,3,FALSE)</f>
        <v>10</v>
      </c>
      <c r="G22" s="2">
        <f t="shared" si="0"/>
        <v>60</v>
      </c>
      <c r="H22" s="2">
        <f>VLOOKUP(C22,Vehicle_Params!$A:$B,2,FALSE)</f>
        <v>1.8</v>
      </c>
      <c r="I22" s="2">
        <f t="shared" si="1"/>
        <v>10.8</v>
      </c>
      <c r="J22" s="2">
        <f t="shared" si="2"/>
        <v>720</v>
      </c>
      <c r="K22" s="2">
        <f t="shared" si="3"/>
        <v>72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38</v>
      </c>
      <c r="E26" s="2">
        <v>300</v>
      </c>
      <c r="F26" s="2">
        <f>VLOOKUP(C26,Vehicle_Params!$A:$C,3,FALSE)</f>
        <v>1.5</v>
      </c>
      <c r="G26" s="2">
        <f t="shared" si="0"/>
        <v>57</v>
      </c>
      <c r="H26" s="2">
        <f>VLOOKUP(C26,Vehicle_Params!$A:$B,2,FALSE)</f>
        <v>1</v>
      </c>
      <c r="I26" s="2">
        <f t="shared" si="1"/>
        <v>38</v>
      </c>
      <c r="J26" s="2">
        <f t="shared" si="2"/>
        <v>684</v>
      </c>
      <c r="K26" s="2">
        <f t="shared" si="3"/>
        <v>456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33</v>
      </c>
      <c r="E27" s="2">
        <v>300</v>
      </c>
      <c r="F27" s="2">
        <f>VLOOKUP(C27,Vehicle_Params!$A:$C,3,FALSE)</f>
        <v>1.2</v>
      </c>
      <c r="G27" s="2">
        <f t="shared" si="0"/>
        <v>39.6</v>
      </c>
      <c r="H27" s="2">
        <f>VLOOKUP(C27,Vehicle_Params!$A:$B,2,FALSE)</f>
        <v>0.35</v>
      </c>
      <c r="I27" s="2">
        <f t="shared" si="1"/>
        <v>11.549999999999999</v>
      </c>
      <c r="J27" s="2">
        <f t="shared" si="2"/>
        <v>475.2</v>
      </c>
      <c r="K27" s="2">
        <f t="shared" si="3"/>
        <v>396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57</v>
      </c>
      <c r="E2" s="2">
        <f>SUMIFS(Raw_Annotations!$I:$I,Raw_Annotations!$A:$A,$A2,Raw_Annotations!$B:$B,$B2)</f>
        <v>46.900000000000006</v>
      </c>
      <c r="F2" s="2">
        <f t="shared" ref="F2:F5" si="0">IF(C2=0,0,D2*3600/C2)</f>
        <v>684</v>
      </c>
      <c r="G2" s="2">
        <f>SUMIFS(Raw_Annotations!$G:$G,Raw_Annotations!$A:$A,$A2,Raw_Annotations!$B:$B,$B2)</f>
        <v>178.2</v>
      </c>
      <c r="H2" s="2">
        <f t="shared" ref="H2:H5" si="1">IF(C2=0,0,G2*3600/C2)</f>
        <v>2138.4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110</v>
      </c>
      <c r="J2" s="2">
        <f t="shared" ref="J2:J5" si="2">IF(G2=0,0,I2/G2)</f>
        <v>0.61728395061728403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0.31130063965884858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26</v>
      </c>
      <c r="E3" s="2">
        <f>SUMIFS(Raw_Annotations!$I:$I,Raw_Annotations!$A:$A,$A3,Raw_Annotations!$B:$B,$B3)</f>
        <v>26.25</v>
      </c>
      <c r="F3" s="2">
        <f t="shared" si="0"/>
        <v>312</v>
      </c>
      <c r="G3" s="2">
        <f>SUMIFS(Raw_Annotations!$G:$G,Raw_Annotations!$A:$A,$A3,Raw_Annotations!$B:$B,$B3)</f>
        <v>87.9</v>
      </c>
      <c r="H3" s="2">
        <f t="shared" si="1"/>
        <v>1054.8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0.68259385665529004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0.41142857142857148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98</v>
      </c>
      <c r="E4" s="2">
        <f>SUMIFS(Raw_Annotations!$I:$I,Raw_Annotations!$A:$A,$A4,Raw_Annotations!$B:$B,$B4)</f>
        <v>75.150000000000006</v>
      </c>
      <c r="F4" s="2">
        <f t="shared" si="0"/>
        <v>1176</v>
      </c>
      <c r="G4" s="2">
        <f>SUMIFS(Raw_Annotations!$G:$G,Raw_Annotations!$A:$A,$A4,Raw_Annotations!$B:$B,$B4)</f>
        <v>211</v>
      </c>
      <c r="H4" s="2">
        <f t="shared" si="1"/>
        <v>2532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0.42654028436018959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0.21556886227544908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120</v>
      </c>
      <c r="E5" s="2">
        <f>SUMIFS(Raw_Annotations!$I:$I,Raw_Annotations!$A:$A,$A5,Raw_Annotations!$B:$B,$B5)</f>
        <v>108.35</v>
      </c>
      <c r="F5" s="2">
        <f t="shared" si="0"/>
        <v>1440</v>
      </c>
      <c r="G5" s="2">
        <f>SUMIFS(Raw_Annotations!$G:$G,Raw_Annotations!$A:$A,$A5,Raw_Annotations!$B:$B,$B5)</f>
        <v>248.6</v>
      </c>
      <c r="H5" s="2">
        <f t="shared" si="1"/>
        <v>2983.2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 s="2">
        <f t="shared" si="2"/>
        <v>0.36202735317779566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0.12551915089986157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2025-09-21T12:20:48Z</dcterms:modified>
</cp:coreProperties>
</file>