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484273E4-E45D-45BC-8D9C-2B3A2BC3D9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F27" i="1"/>
  <c r="G27" i="1" s="1"/>
  <c r="J27" i="1" s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G21" i="1"/>
  <c r="J21" i="1" s="1"/>
  <c r="F21" i="1"/>
  <c r="K20" i="1"/>
  <c r="I20" i="1"/>
  <c r="H20" i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F8" i="1"/>
  <c r="G8" i="1" s="1"/>
  <c r="J8" i="1" s="1"/>
  <c r="K7" i="1"/>
  <c r="H7" i="1"/>
  <c r="I7" i="1" s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G4" i="1"/>
  <c r="J4" i="1" s="1"/>
  <c r="F4" i="1"/>
  <c r="K3" i="1"/>
  <c r="H3" i="1"/>
  <c r="I3" i="1" s="1"/>
  <c r="F3" i="1"/>
  <c r="G3" i="1" s="1"/>
  <c r="J3" i="1" s="1"/>
  <c r="K2" i="1"/>
  <c r="H2" i="1"/>
  <c r="I2" i="1" s="1"/>
  <c r="F2" i="1"/>
  <c r="G2" i="1" s="1"/>
  <c r="J2" i="1" s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<sst xmlns="http://schemas.openxmlformats.org/spreadsheetml/2006/main" count="104" uniqueCount="39">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</sst>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E2" sqref="E2: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13</v>
      </c>
      <c r="E3">
        <v>300</v>
      </c>
      <c r="F3">
        <f>VLOOKUP(C3,Vehicle_Params!$A:$C,3,FALSE)</f>
        <v>1.2</v>
      </c>
      <c r="G3">
        <f t="shared" si="0"/>
        <v>15.6</v>
      </c>
      <c r="H3">
        <f>VLOOKUP(C3,Vehicle_Params!$A:$B,2,FALSE)</f>
        <v>0.35</v>
      </c>
      <c r="I3">
        <f t="shared" si="1"/>
        <v>4.55</v>
      </c>
      <c r="J3">
        <f t="shared" si="2"/>
        <v>187.2</v>
      </c>
      <c r="K3">
        <f t="shared" si="3"/>
        <v>156</v>
      </c>
    </row>
    <row r="4" spans="1:11" x14ac:dyDescent="0.25">
      <c r="A4">
        <v>3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26</v>
      </c>
      <c r="E8">
        <v>300</v>
      </c>
      <c r="F8">
        <f>VLOOKUP(C8,Vehicle_Params!$A:$C,3,FALSE)</f>
        <v>1.5</v>
      </c>
      <c r="G8">
        <f t="shared" si="0"/>
        <v>39</v>
      </c>
      <c r="H8">
        <f>VLOOKUP(C8,Vehicle_Params!$A:$B,2,FALSE)</f>
        <v>1</v>
      </c>
      <c r="I8">
        <f t="shared" si="1"/>
        <v>26</v>
      </c>
      <c r="J8">
        <f t="shared" si="2"/>
        <v>468</v>
      </c>
      <c r="K8">
        <f t="shared" si="3"/>
        <v>312</v>
      </c>
    </row>
    <row r="9" spans="1:11" x14ac:dyDescent="0.25">
      <c r="A9">
        <v>3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3</v>
      </c>
      <c r="B10" t="s">
        <v>12</v>
      </c>
      <c r="C10" t="s">
        <v>8</v>
      </c>
      <c r="D10">
        <v>0</v>
      </c>
      <c r="E10">
        <v>300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3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3</v>
      </c>
      <c r="B14" t="s">
        <v>13</v>
      </c>
      <c r="C14" t="s">
        <v>6</v>
      </c>
      <c r="D14">
        <v>4</v>
      </c>
      <c r="E14">
        <v>300</v>
      </c>
      <c r="F14">
        <f>VLOOKUP(C14,Vehicle_Params!$A:$C,3,FALSE)</f>
        <v>1.5</v>
      </c>
      <c r="G14">
        <f t="shared" si="0"/>
        <v>6</v>
      </c>
      <c r="H14">
        <f>VLOOKUP(C14,Vehicle_Params!$A:$B,2,FALSE)</f>
        <v>1</v>
      </c>
      <c r="I14">
        <f t="shared" si="1"/>
        <v>4</v>
      </c>
      <c r="J14">
        <f t="shared" si="2"/>
        <v>72</v>
      </c>
      <c r="K14">
        <f t="shared" si="3"/>
        <v>48</v>
      </c>
    </row>
    <row r="15" spans="1:11" x14ac:dyDescent="0.25">
      <c r="A15">
        <v>3</v>
      </c>
      <c r="B15" t="s">
        <v>13</v>
      </c>
      <c r="C15" t="s">
        <v>7</v>
      </c>
      <c r="D15">
        <v>6</v>
      </c>
      <c r="E15">
        <v>300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86.399999999999991</v>
      </c>
      <c r="K15">
        <f t="shared" si="3"/>
        <v>72</v>
      </c>
    </row>
    <row r="16" spans="1:11" x14ac:dyDescent="0.25">
      <c r="A16">
        <v>3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3</v>
      </c>
      <c r="B17" t="s">
        <v>13</v>
      </c>
      <c r="C17" t="s">
        <v>9</v>
      </c>
      <c r="D17">
        <v>4</v>
      </c>
      <c r="E17">
        <v>300</v>
      </c>
      <c r="F17">
        <f>VLOOKUP(C17,Vehicle_Params!$A:$C,3,FALSE)</f>
        <v>30</v>
      </c>
      <c r="G17">
        <f t="shared" si="0"/>
        <v>120</v>
      </c>
      <c r="H17">
        <f>VLOOKUP(C17,Vehicle_Params!$A:$B,2,FALSE)</f>
        <v>2.8</v>
      </c>
      <c r="I17">
        <f t="shared" si="1"/>
        <v>11.2</v>
      </c>
      <c r="J17">
        <f t="shared" si="2"/>
        <v>1440</v>
      </c>
      <c r="K17">
        <f t="shared" si="3"/>
        <v>48</v>
      </c>
    </row>
    <row r="18" spans="1:11" x14ac:dyDescent="0.25">
      <c r="A18">
        <v>3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25</v>
      </c>
      <c r="E20">
        <v>300</v>
      </c>
      <c r="F20">
        <f>VLOOKUP(C20,Vehicle_Params!$A:$C,3,FALSE)</f>
        <v>1.5</v>
      </c>
      <c r="G20">
        <f t="shared" si="0"/>
        <v>37.5</v>
      </c>
      <c r="H20">
        <f>VLOOKUP(C20,Vehicle_Params!$A:$B,2,FALSE)</f>
        <v>1</v>
      </c>
      <c r="I20">
        <f t="shared" si="1"/>
        <v>25</v>
      </c>
      <c r="J20">
        <f t="shared" si="2"/>
        <v>450</v>
      </c>
      <c r="K20">
        <f t="shared" si="3"/>
        <v>300</v>
      </c>
    </row>
    <row r="21" spans="1:11" x14ac:dyDescent="0.25">
      <c r="A21">
        <v>3</v>
      </c>
      <c r="B21" t="s">
        <v>14</v>
      </c>
      <c r="C21" t="s">
        <v>7</v>
      </c>
      <c r="D21">
        <v>12</v>
      </c>
      <c r="E21">
        <v>300</v>
      </c>
      <c r="F21">
        <f>VLOOKUP(C21,Vehicle_Params!$A:$C,3,FALSE)</f>
        <v>1.2</v>
      </c>
      <c r="G21">
        <f t="shared" si="0"/>
        <v>14.399999999999999</v>
      </c>
      <c r="H21">
        <f>VLOOKUP(C21,Vehicle_Params!$A:$B,2,FALSE)</f>
        <v>0.35</v>
      </c>
      <c r="I21">
        <f t="shared" si="1"/>
        <v>4.1999999999999993</v>
      </c>
      <c r="J21">
        <f t="shared" si="2"/>
        <v>172.79999999999998</v>
      </c>
      <c r="K21">
        <f t="shared" si="3"/>
        <v>144</v>
      </c>
    </row>
    <row r="22" spans="1:11" x14ac:dyDescent="0.25">
      <c r="A22">
        <v>3</v>
      </c>
      <c r="B22" t="s">
        <v>14</v>
      </c>
      <c r="C22" t="s">
        <v>8</v>
      </c>
      <c r="D22">
        <v>4</v>
      </c>
      <c r="E22">
        <v>300</v>
      </c>
      <c r="F22">
        <f>VLOOKUP(C22,Vehicle_Params!$A:$C,3,FALSE)</f>
        <v>10</v>
      </c>
      <c r="G22">
        <f t="shared" si="0"/>
        <v>40</v>
      </c>
      <c r="H22">
        <f>VLOOKUP(C22,Vehicle_Params!$A:$B,2,FALSE)</f>
        <v>1.8</v>
      </c>
      <c r="I22">
        <f t="shared" si="1"/>
        <v>7.2</v>
      </c>
      <c r="J22">
        <f t="shared" si="2"/>
        <v>480</v>
      </c>
      <c r="K22">
        <f t="shared" si="3"/>
        <v>48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2</v>
      </c>
      <c r="E24">
        <v>300</v>
      </c>
      <c r="F24">
        <f>VLOOKUP(C24,Vehicle_Params!$A:$C,3,FALSE)</f>
        <v>1</v>
      </c>
      <c r="G24">
        <f t="shared" si="0"/>
        <v>2</v>
      </c>
      <c r="H24">
        <f>VLOOKUP(C24,Vehicle_Params!$A:$B,2,FALSE)</f>
        <v>2.6</v>
      </c>
      <c r="I24">
        <f t="shared" si="1"/>
        <v>5.2</v>
      </c>
      <c r="J24">
        <f t="shared" si="2"/>
        <v>24</v>
      </c>
      <c r="K24">
        <f t="shared" si="3"/>
        <v>24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38</v>
      </c>
      <c r="C26" t="s">
        <v>6</v>
      </c>
      <c r="D26">
        <v>66</v>
      </c>
      <c r="E26">
        <v>300</v>
      </c>
      <c r="F26">
        <f>VLOOKUP(C26,Vehicle_Params!$A:$C,3,FALSE)</f>
        <v>1.5</v>
      </c>
      <c r="G26">
        <f t="shared" si="0"/>
        <v>99</v>
      </c>
      <c r="H26">
        <f>VLOOKUP(C26,Vehicle_Params!$A:$B,2,FALSE)</f>
        <v>1</v>
      </c>
      <c r="I26">
        <f t="shared" si="1"/>
        <v>66</v>
      </c>
      <c r="J26">
        <f t="shared" si="2"/>
        <v>1188</v>
      </c>
      <c r="K26">
        <f t="shared" si="3"/>
        <v>792</v>
      </c>
    </row>
    <row r="27" spans="1:11" x14ac:dyDescent="0.25">
      <c r="A27">
        <v>3</v>
      </c>
      <c r="B27" t="s">
        <v>38</v>
      </c>
      <c r="C27" t="s">
        <v>7</v>
      </c>
      <c r="D27">
        <v>28</v>
      </c>
      <c r="E27">
        <v>300</v>
      </c>
      <c r="F27">
        <f>VLOOKUP(C27,Vehicle_Params!$A:$C,3,FALSE)</f>
        <v>1.2</v>
      </c>
      <c r="G27">
        <f t="shared" si="0"/>
        <v>33.6</v>
      </c>
      <c r="H27">
        <f>VLOOKUP(C27,Vehicle_Params!$A:$B,2,FALSE)</f>
        <v>0.35</v>
      </c>
      <c r="I27">
        <f t="shared" si="1"/>
        <v>9.7999999999999989</v>
      </c>
      <c r="J27">
        <f t="shared" si="2"/>
        <v>403.2</v>
      </c>
      <c r="K27">
        <f t="shared" si="3"/>
        <v>336</v>
      </c>
    </row>
    <row r="28" spans="1:11" x14ac:dyDescent="0.25">
      <c r="A28">
        <v>3</v>
      </c>
      <c r="B28" t="s">
        <v>38</v>
      </c>
      <c r="C28" t="s">
        <v>8</v>
      </c>
      <c r="D28">
        <v>11</v>
      </c>
      <c r="E28">
        <v>300</v>
      </c>
      <c r="F28">
        <f>VLOOKUP(C28,Vehicle_Params!$A:$C,3,FALSE)</f>
        <v>10</v>
      </c>
      <c r="G28">
        <f t="shared" si="0"/>
        <v>110</v>
      </c>
      <c r="H28">
        <f>VLOOKUP(C28,Vehicle_Params!$A:$B,2,FALSE)</f>
        <v>1.8</v>
      </c>
      <c r="I28">
        <f t="shared" si="1"/>
        <v>19.8</v>
      </c>
      <c r="J28">
        <f t="shared" si="2"/>
        <v>1320</v>
      </c>
      <c r="K28">
        <f t="shared" si="3"/>
        <v>132</v>
      </c>
    </row>
    <row r="29" spans="1:11" x14ac:dyDescent="0.25">
      <c r="A29">
        <v>3</v>
      </c>
      <c r="B29" t="s">
        <v>38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3</v>
      </c>
      <c r="B30" t="s">
        <v>38</v>
      </c>
      <c r="C30" t="s">
        <v>10</v>
      </c>
      <c r="D30">
        <v>4</v>
      </c>
      <c r="E30">
        <v>300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48</v>
      </c>
      <c r="K30">
        <f t="shared" si="3"/>
        <v>48</v>
      </c>
    </row>
    <row r="31" spans="1:11" x14ac:dyDescent="0.25">
      <c r="A31">
        <v>3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0</v>
      </c>
      <c r="E2">
        <f>SUMIFS(Raw_Annotations!$I:$I,Raw_Annotations!$A:$A,$A2,Raw_Annotations!$B:$B,$B2)</f>
        <v>0</v>
      </c>
      <c r="F2">
        <f>IF(C2=0,0,D2*3600/C2)</f>
        <v>0</v>
      </c>
      <c r="G2">
        <f>SUMIFS(Raw_Annotations!$G:$G,Raw_Annotations!$A:$A,$A2,Raw_Annotations!$B:$B,$B2)</f>
        <v>0</v>
      </c>
      <c r="H2">
        <f>IF(C2=0,0,G2*3600/C2)</f>
        <v>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36</v>
      </c>
      <c r="E3">
        <f>SUMIFS(Raw_Annotations!$I:$I,Raw_Annotations!$A:$A,$A3,Raw_Annotations!$B:$B,$B3)</f>
        <v>32</v>
      </c>
      <c r="F3">
        <f>IF(C3=0,0,D3*3600/C3)</f>
        <v>432</v>
      </c>
      <c r="G3">
        <f>SUMIFS(Raw_Annotations!$G:$G,Raw_Annotations!$A:$A,$A3,Raw_Annotations!$B:$B,$B3)</f>
        <v>51.6</v>
      </c>
      <c r="H3">
        <f>IF(C3=0,0,G3*3600/C3)</f>
        <v>619.20000000000005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18</v>
      </c>
      <c r="E4">
        <f>SUMIFS(Raw_Annotations!$I:$I,Raw_Annotations!$A:$A,$A4,Raw_Annotations!$B:$B,$B4)</f>
        <v>24.5</v>
      </c>
      <c r="F4">
        <f>IF(C4=0,0,D4*3600/C4)</f>
        <v>216</v>
      </c>
      <c r="G4">
        <f>SUMIFS(Raw_Annotations!$G:$G,Raw_Annotations!$A:$A,$A4,Raw_Annotations!$B:$B,$B4)</f>
        <v>173.2</v>
      </c>
      <c r="H4">
        <f>IF(C4=0,0,G4*3600/C4)</f>
        <v>2078.4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0.92378752886836035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0.75102040816326521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46</v>
      </c>
      <c r="E5">
        <f>SUMIFS(Raw_Annotations!$I:$I,Raw_Annotations!$A:$A,$A5,Raw_Annotations!$B:$B,$B5)</f>
        <v>50</v>
      </c>
      <c r="F5">
        <f>IF(C5=0,0,D5*3600/C5)</f>
        <v>552</v>
      </c>
      <c r="G5">
        <f>SUMIFS(Raw_Annotations!$G:$G,Raw_Annotations!$A:$A,$A5,Raw_Annotations!$B:$B,$B5)</f>
        <v>183.9</v>
      </c>
      <c r="H5">
        <f>IF(C5=0,0,G5*3600/C5)</f>
        <v>2206.8000000000002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130</v>
      </c>
      <c r="J5">
        <f>IF(G5=0,0,I5/G5)</f>
        <v>0.70690592713431211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0.31199999999999994</v>
      </c>
    </row>
    <row r="6" spans="1:11" x14ac:dyDescent="0.25">
      <c r="A6">
        <v>3</v>
      </c>
      <c r="B6" t="s">
        <v>38</v>
      </c>
      <c r="C6">
        <v>300</v>
      </c>
      <c r="D6">
        <f>SUMIFS(Raw_Annotations!$D:$D,Raw_Annotations!$A:$A,$A6,Raw_Annotations!$B:$B,$B6)</f>
        <v>109</v>
      </c>
      <c r="E6">
        <f>SUMIFS(Raw_Annotations!$I:$I,Raw_Annotations!$A:$A,$A6,Raw_Annotations!$B:$B,$B6)</f>
        <v>106</v>
      </c>
      <c r="F6">
        <f>IF(C6=0,0,D6*3600/C6)</f>
        <v>1308</v>
      </c>
      <c r="G6">
        <f>SUMIFS(Raw_Annotations!$G:$G,Raw_Annotations!$A:$A,$A6,Raw_Annotations!$B:$B,$B6)</f>
        <v>246.6</v>
      </c>
      <c r="H6">
        <f>IF(C6=0,0,G6*3600/C6)</f>
        <v>2959.2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>
        <f>IF(G6=0,0,I6/G6)</f>
        <v>0.44606650446066504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0.18679245283018869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2025-09-21T12:43:41Z</dcterms:modified>
</cp:coreProperties>
</file>