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C986762-39CF-4E88-9BBC-8A6DB73F928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G12" i="1"/>
  <c r="J12" i="1" s="1"/>
  <c r="F12" i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I2" i="1"/>
  <c r="H2" i="1"/>
  <c r="F2" i="1"/>
  <c r="G2" i="1" s="1"/>
  <c r="J2" i="1" s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<sst xmlns="http://schemas.openxmlformats.org/spreadsheetml/2006/main" count="104" uniqueCount="39">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</sst>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76086</xdr:colOff>
      <xdr:row>2</xdr:row>
      <xdr:rowOff>9525</xdr:rowOff>
    </xdr:from>
    <xdr:to>
      <xdr:col>21</xdr:col>
      <xdr:colOff>457200</xdr:colOff>
      <xdr:row>30</xdr:row>
      <xdr:rowOff>11881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736" y="390525"/>
          <a:ext cx="6477114" cy="533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F29" sqref="F29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2</v>
      </c>
      <c r="B2" t="s">
        <v>5</v>
      </c>
      <c r="C2" t="s">
        <v>6</v>
      </c>
      <c r="D2">
        <v>9</v>
      </c>
      <c r="E2">
        <v>300</v>
      </c>
      <c r="F2">
        <f>VLOOKUP(C2,Vehicle_Params!$A:$C,3,FALSE)</f>
        <v>1.5</v>
      </c>
      <c r="G2">
        <f t="shared" ref="G2:G31" si="0">IF(D2="",0,D2*F2)</f>
        <v>13.5</v>
      </c>
      <c r="H2">
        <f>VLOOKUP(C2,Vehicle_Params!$A:$B,2,FALSE)</f>
        <v>1</v>
      </c>
      <c r="I2">
        <f t="shared" ref="I2:I31" si="1">IF(D2="",0,D2*H2)</f>
        <v>9</v>
      </c>
      <c r="J2">
        <f t="shared" ref="J2:J31" si="2">IF(E2=0,0,G2*3600/E2)</f>
        <v>162</v>
      </c>
      <c r="K2">
        <f t="shared" ref="K2:K31" si="3">IF(E2=0,0,IF(D2="",0,D2*3600/E2))</f>
        <v>108</v>
      </c>
    </row>
    <row r="3" spans="1:11" x14ac:dyDescent="0.25">
      <c r="A3">
        <v>2</v>
      </c>
      <c r="B3" t="s">
        <v>5</v>
      </c>
      <c r="C3" t="s">
        <v>7</v>
      </c>
      <c r="D3">
        <v>4</v>
      </c>
      <c r="E3">
        <v>300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57.6</v>
      </c>
      <c r="K3">
        <f t="shared" si="3"/>
        <v>48</v>
      </c>
    </row>
    <row r="4" spans="1:11" x14ac:dyDescent="0.25">
      <c r="A4">
        <v>2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2</v>
      </c>
      <c r="B8" t="s">
        <v>12</v>
      </c>
      <c r="C8" t="s">
        <v>6</v>
      </c>
      <c r="D8">
        <v>17</v>
      </c>
      <c r="E8">
        <v>300</v>
      </c>
      <c r="F8">
        <f>VLOOKUP(C8,Vehicle_Params!$A:$C,3,FALSE)</f>
        <v>1.5</v>
      </c>
      <c r="G8">
        <f t="shared" si="0"/>
        <v>25.5</v>
      </c>
      <c r="H8">
        <f>VLOOKUP(C8,Vehicle_Params!$A:$B,2,FALSE)</f>
        <v>1</v>
      </c>
      <c r="I8">
        <f t="shared" si="1"/>
        <v>17</v>
      </c>
      <c r="J8">
        <f t="shared" si="2"/>
        <v>306</v>
      </c>
      <c r="K8">
        <f t="shared" si="3"/>
        <v>204</v>
      </c>
    </row>
    <row r="9" spans="1:11" x14ac:dyDescent="0.25">
      <c r="A9">
        <v>2</v>
      </c>
      <c r="B9" t="s">
        <v>12</v>
      </c>
      <c r="C9" t="s">
        <v>7</v>
      </c>
      <c r="D9">
        <v>13</v>
      </c>
      <c r="E9">
        <v>300</v>
      </c>
      <c r="F9">
        <f>VLOOKUP(C9,Vehicle_Params!$A:$C,3,FALSE)</f>
        <v>1.2</v>
      </c>
      <c r="G9">
        <f t="shared" si="0"/>
        <v>15.6</v>
      </c>
      <c r="H9">
        <f>VLOOKUP(C9,Vehicle_Params!$A:$B,2,FALSE)</f>
        <v>0.35</v>
      </c>
      <c r="I9">
        <f t="shared" si="1"/>
        <v>4.55</v>
      </c>
      <c r="J9">
        <f t="shared" si="2"/>
        <v>187.2</v>
      </c>
      <c r="K9">
        <f t="shared" si="3"/>
        <v>156</v>
      </c>
    </row>
    <row r="10" spans="1:11" x14ac:dyDescent="0.25">
      <c r="A10">
        <v>2</v>
      </c>
      <c r="B10" t="s">
        <v>12</v>
      </c>
      <c r="C10" t="s">
        <v>8</v>
      </c>
      <c r="D10">
        <v>2</v>
      </c>
      <c r="E10">
        <v>300</v>
      </c>
      <c r="F10">
        <f>VLOOKUP(C10,Vehicle_Params!$A:$C,3,FALSE)</f>
        <v>10</v>
      </c>
      <c r="G10">
        <f t="shared" si="0"/>
        <v>20</v>
      </c>
      <c r="H10">
        <f>VLOOKUP(C10,Vehicle_Params!$A:$B,2,FALSE)</f>
        <v>1.8</v>
      </c>
      <c r="I10">
        <f t="shared" si="1"/>
        <v>3.6</v>
      </c>
      <c r="J10">
        <f t="shared" si="2"/>
        <v>240</v>
      </c>
      <c r="K10">
        <f t="shared" si="3"/>
        <v>24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12</v>
      </c>
      <c r="E14">
        <v>300</v>
      </c>
      <c r="F14">
        <f>VLOOKUP(C14,Vehicle_Params!$A:$C,3,FALSE)</f>
        <v>1.5</v>
      </c>
      <c r="G14">
        <f t="shared" si="0"/>
        <v>18</v>
      </c>
      <c r="H14">
        <f>VLOOKUP(C14,Vehicle_Params!$A:$B,2,FALSE)</f>
        <v>1</v>
      </c>
      <c r="I14">
        <f t="shared" si="1"/>
        <v>12</v>
      </c>
      <c r="J14">
        <f t="shared" si="2"/>
        <v>216</v>
      </c>
      <c r="K14">
        <f t="shared" si="3"/>
        <v>144</v>
      </c>
    </row>
    <row r="15" spans="1:11" x14ac:dyDescent="0.25">
      <c r="A15">
        <v>2</v>
      </c>
      <c r="B15" t="s">
        <v>13</v>
      </c>
      <c r="C15" t="s">
        <v>7</v>
      </c>
      <c r="D15">
        <v>0</v>
      </c>
      <c r="E15">
        <v>300</v>
      </c>
      <c r="F15">
        <f>VLOOKUP(C15,Vehicle_Params!$A:$C,3,FALSE)</f>
        <v>1.2</v>
      </c>
      <c r="G15">
        <f t="shared" si="0"/>
        <v>0</v>
      </c>
      <c r="H15">
        <f>VLOOKUP(C15,Vehicle_Params!$A:$B,2,FALSE)</f>
        <v>0.35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>
        <v>2</v>
      </c>
      <c r="B16" t="s">
        <v>13</v>
      </c>
      <c r="C16" t="s">
        <v>8</v>
      </c>
      <c r="D16">
        <v>5</v>
      </c>
      <c r="E16">
        <v>300</v>
      </c>
      <c r="F16">
        <f>VLOOKUP(C16,Vehicle_Params!$A:$C,3,FALSE)</f>
        <v>10</v>
      </c>
      <c r="G16">
        <f t="shared" si="0"/>
        <v>50</v>
      </c>
      <c r="H16">
        <f>VLOOKUP(C16,Vehicle_Params!$A:$B,2,FALSE)</f>
        <v>1.8</v>
      </c>
      <c r="I16">
        <f t="shared" si="1"/>
        <v>9</v>
      </c>
      <c r="J16">
        <f t="shared" si="2"/>
        <v>600</v>
      </c>
      <c r="K16">
        <f t="shared" si="3"/>
        <v>60</v>
      </c>
    </row>
    <row r="17" spans="1:11" x14ac:dyDescent="0.25">
      <c r="A17">
        <v>2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39</v>
      </c>
      <c r="E20">
        <v>300</v>
      </c>
      <c r="F20">
        <f>VLOOKUP(C20,Vehicle_Params!$A:$C,3,FALSE)</f>
        <v>1.5</v>
      </c>
      <c r="G20">
        <f t="shared" si="0"/>
        <v>58.5</v>
      </c>
      <c r="H20">
        <f>VLOOKUP(C20,Vehicle_Params!$A:$B,2,FALSE)</f>
        <v>1</v>
      </c>
      <c r="I20">
        <f t="shared" si="1"/>
        <v>39</v>
      </c>
      <c r="J20">
        <f t="shared" si="2"/>
        <v>702</v>
      </c>
      <c r="K20">
        <f t="shared" si="3"/>
        <v>468</v>
      </c>
    </row>
    <row r="21" spans="1:11" x14ac:dyDescent="0.25">
      <c r="A21">
        <v>2</v>
      </c>
      <c r="B21" t="s">
        <v>14</v>
      </c>
      <c r="C21" t="s">
        <v>7</v>
      </c>
      <c r="D21">
        <v>12</v>
      </c>
      <c r="E21">
        <v>300</v>
      </c>
      <c r="F21">
        <f>VLOOKUP(C21,Vehicle_Params!$A:$C,3,FALSE)</f>
        <v>1.2</v>
      </c>
      <c r="G21">
        <f t="shared" si="0"/>
        <v>14.399999999999999</v>
      </c>
      <c r="H21">
        <f>VLOOKUP(C21,Vehicle_Params!$A:$B,2,FALSE)</f>
        <v>0.35</v>
      </c>
      <c r="I21">
        <f t="shared" si="1"/>
        <v>4.1999999999999993</v>
      </c>
      <c r="J21">
        <f t="shared" si="2"/>
        <v>172.79999999999998</v>
      </c>
      <c r="K21">
        <f t="shared" si="3"/>
        <v>144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38</v>
      </c>
      <c r="C26" t="s">
        <v>6</v>
      </c>
      <c r="D26">
        <v>47</v>
      </c>
      <c r="E26">
        <v>300</v>
      </c>
      <c r="F26">
        <f>VLOOKUP(C26,Vehicle_Params!$A:$C,3,FALSE)</f>
        <v>1.5</v>
      </c>
      <c r="G26">
        <f t="shared" si="0"/>
        <v>70.5</v>
      </c>
      <c r="H26">
        <f>VLOOKUP(C26,Vehicle_Params!$A:$B,2,FALSE)</f>
        <v>1</v>
      </c>
      <c r="I26">
        <f t="shared" si="1"/>
        <v>47</v>
      </c>
      <c r="J26">
        <f t="shared" si="2"/>
        <v>846</v>
      </c>
      <c r="K26">
        <f t="shared" si="3"/>
        <v>564</v>
      </c>
    </row>
    <row r="27" spans="1:11" x14ac:dyDescent="0.25">
      <c r="A27">
        <v>2</v>
      </c>
      <c r="B27" t="s">
        <v>38</v>
      </c>
      <c r="C27" t="s">
        <v>7</v>
      </c>
      <c r="D27">
        <v>37</v>
      </c>
      <c r="E27">
        <v>300</v>
      </c>
      <c r="F27">
        <f>VLOOKUP(C27,Vehicle_Params!$A:$C,3,FALSE)</f>
        <v>1.2</v>
      </c>
      <c r="G27">
        <f t="shared" si="0"/>
        <v>44.4</v>
      </c>
      <c r="H27">
        <f>VLOOKUP(C27,Vehicle_Params!$A:$B,2,FALSE)</f>
        <v>0.35</v>
      </c>
      <c r="I27">
        <f t="shared" si="1"/>
        <v>12.95</v>
      </c>
      <c r="J27">
        <f t="shared" si="2"/>
        <v>532.79999999999995</v>
      </c>
      <c r="K27">
        <f t="shared" si="3"/>
        <v>444</v>
      </c>
    </row>
    <row r="28" spans="1:11" x14ac:dyDescent="0.25">
      <c r="A28">
        <v>2</v>
      </c>
      <c r="B28" t="s">
        <v>38</v>
      </c>
      <c r="C28" t="s">
        <v>8</v>
      </c>
      <c r="D28">
        <v>9</v>
      </c>
      <c r="E28">
        <v>300</v>
      </c>
      <c r="F28">
        <f>VLOOKUP(C28,Vehicle_Params!$A:$C,3,FALSE)</f>
        <v>10</v>
      </c>
      <c r="G28">
        <f t="shared" si="0"/>
        <v>90</v>
      </c>
      <c r="H28">
        <f>VLOOKUP(C28,Vehicle_Params!$A:$B,2,FALSE)</f>
        <v>1.8</v>
      </c>
      <c r="I28">
        <f t="shared" si="1"/>
        <v>16.2</v>
      </c>
      <c r="J28">
        <f t="shared" si="2"/>
        <v>1080</v>
      </c>
      <c r="K28">
        <f t="shared" si="3"/>
        <v>108</v>
      </c>
    </row>
    <row r="29" spans="1:11" x14ac:dyDescent="0.25">
      <c r="A29">
        <v>2</v>
      </c>
      <c r="B29" t="s">
        <v>38</v>
      </c>
      <c r="C29" t="s">
        <v>9</v>
      </c>
      <c r="D29">
        <v>3</v>
      </c>
      <c r="E29">
        <v>300</v>
      </c>
      <c r="F29">
        <f>VLOOKUP(C29,Vehicle_Params!$A:$C,3,FALSE)</f>
        <v>30</v>
      </c>
      <c r="G29">
        <f t="shared" si="0"/>
        <v>90</v>
      </c>
      <c r="H29">
        <f>VLOOKUP(C29,Vehicle_Params!$A:$B,2,FALSE)</f>
        <v>2.8</v>
      </c>
      <c r="I29">
        <f t="shared" si="1"/>
        <v>8.3999999999999986</v>
      </c>
      <c r="J29">
        <f t="shared" si="2"/>
        <v>1080</v>
      </c>
      <c r="K29">
        <f t="shared" si="3"/>
        <v>36</v>
      </c>
    </row>
    <row r="30" spans="1:11" x14ac:dyDescent="0.25">
      <c r="A30">
        <v>2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2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6" sqref="B36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14</v>
      </c>
      <c r="E2">
        <f>SUMIFS(Raw_Annotations!$I:$I,Raw_Annotations!$A:$A,$A2,Raw_Annotations!$B:$B,$B2)</f>
        <v>11</v>
      </c>
      <c r="F2">
        <f>IF(C2=0,0,D2*3600/C2)</f>
        <v>168</v>
      </c>
      <c r="G2">
        <f>SUMIFS(Raw_Annotations!$G:$G,Raw_Annotations!$A:$A,$A2,Raw_Annotations!$B:$B,$B2)</f>
        <v>20.3</v>
      </c>
      <c r="H2">
        <f>IF(C2=0,0,G2*3600/C2)</f>
        <v>243.6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33</v>
      </c>
      <c r="E3">
        <f>SUMIFS(Raw_Annotations!$I:$I,Raw_Annotations!$A:$A,$A3,Raw_Annotations!$B:$B,$B3)</f>
        <v>27.750000000000004</v>
      </c>
      <c r="F3">
        <f>IF(C3=0,0,D3*3600/C3)</f>
        <v>396</v>
      </c>
      <c r="G3">
        <f>SUMIFS(Raw_Annotations!$G:$G,Raw_Annotations!$A:$A,$A3,Raw_Annotations!$B:$B,$B3)</f>
        <v>62.1</v>
      </c>
      <c r="H3">
        <f>IF(C3=0,0,G3*3600/C3)</f>
        <v>745.2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>
        <f>IF(G3=0,0,I3/G3)</f>
        <v>0.322061191626409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0.12972972972972971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20</v>
      </c>
      <c r="E4">
        <f>SUMIFS(Raw_Annotations!$I:$I,Raw_Annotations!$A:$A,$A4,Raw_Annotations!$B:$B,$B4)</f>
        <v>29.4</v>
      </c>
      <c r="F4">
        <f>IF(C4=0,0,D4*3600/C4)</f>
        <v>240</v>
      </c>
      <c r="G4">
        <f>SUMIFS(Raw_Annotations!$G:$G,Raw_Annotations!$A:$A,$A4,Raw_Annotations!$B:$B,$B4)</f>
        <v>158</v>
      </c>
      <c r="H4">
        <f>IF(C4=0,0,G4*3600/C4)</f>
        <v>1896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>
        <f>IF(G4=0,0,I4/G4)</f>
        <v>0.88607594936708856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0.59183673469387754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65</v>
      </c>
      <c r="E5">
        <f>SUMIFS(Raw_Annotations!$I:$I,Raw_Annotations!$A:$A,$A5,Raw_Annotations!$B:$B,$B5)</f>
        <v>70.8</v>
      </c>
      <c r="F5">
        <f>IF(C5=0,0,D5*3600/C5)</f>
        <v>780</v>
      </c>
      <c r="G5">
        <f>SUMIFS(Raw_Annotations!$G:$G,Raw_Annotations!$A:$A,$A5,Raw_Annotations!$B:$B,$B5)</f>
        <v>185.9</v>
      </c>
      <c r="H5">
        <f>IF(C5=0,0,G5*3600/C5)</f>
        <v>2230.8000000000002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>
        <f>IF(G5=0,0,I5/G5)</f>
        <v>0.59171597633136097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0.27966101694915257</v>
      </c>
    </row>
    <row r="6" spans="1:11" x14ac:dyDescent="0.25">
      <c r="A6">
        <v>2</v>
      </c>
      <c r="B6" t="s">
        <v>38</v>
      </c>
      <c r="C6">
        <v>300</v>
      </c>
      <c r="D6">
        <f>SUMIFS(Raw_Annotations!$D:$D,Raw_Annotations!$A:$A,$A6,Raw_Annotations!$B:$B,$B6)</f>
        <v>98</v>
      </c>
      <c r="E6">
        <f>SUMIFS(Raw_Annotations!$I:$I,Raw_Annotations!$A:$A,$A6,Raw_Annotations!$B:$B,$B6)</f>
        <v>89.750000000000014</v>
      </c>
      <c r="F6">
        <f>IF(C6=0,0,D6*3600/C6)</f>
        <v>1176</v>
      </c>
      <c r="G6">
        <f>SUMIFS(Raw_Annotations!$G:$G,Raw_Annotations!$A:$A,$A6,Raw_Annotations!$B:$B,$B6)</f>
        <v>296.89999999999998</v>
      </c>
      <c r="H6">
        <f>IF(C6=0,0,G6*3600/C6)</f>
        <v>3562.8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180</v>
      </c>
      <c r="J6">
        <f>IF(G6=0,0,I6/G6)</f>
        <v>0.60626473560121252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0.27409470752089132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2025-09-21T12:29:23Z</dcterms:modified>
</cp:coreProperties>
</file>