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576E271-C557-4155-B2E1-13A118E8AF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E6" i="3" s="1"/>
  <c r="K6" i="3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F8" i="1"/>
  <c r="G8" i="1" s="1"/>
  <c r="J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2" i="3" l="1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<sst xmlns="http://schemas.openxmlformats.org/spreadsheetml/2006/main" count="104" uniqueCount="39">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</sst>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15" sqref="F15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9</v>
      </c>
      <c r="E2">
        <v>300</v>
      </c>
      <c r="F2">
        <f>VLOOKUP(C2,Vehicle_Params!$A:$C,3,FALSE)</f>
        <v>1.5</v>
      </c>
      <c r="G2">
        <f t="shared" ref="G2:G31" si="0">IF(D2="",0,D2*F2)</f>
        <v>13.5</v>
      </c>
      <c r="H2">
        <f>VLOOKUP(C2,Vehicle_Params!$A:$B,2,FALSE)</f>
        <v>1</v>
      </c>
      <c r="I2">
        <f t="shared" ref="I2:I31" si="1">IF(D2="",0,D2*H2)</f>
        <v>9</v>
      </c>
      <c r="J2">
        <f t="shared" ref="J2:J31" si="2">IF(E2=0,0,G2*3600/E2)</f>
        <v>162</v>
      </c>
      <c r="K2">
        <f t="shared" ref="K2:K31" si="3">IF(E2=0,0,IF(D2="",0,D2*3600/E2))</f>
        <v>108</v>
      </c>
    </row>
    <row r="3" spans="1:11" x14ac:dyDescent="0.25">
      <c r="A3">
        <v>1</v>
      </c>
      <c r="B3" t="s">
        <v>5</v>
      </c>
      <c r="C3" t="s">
        <v>7</v>
      </c>
      <c r="D3">
        <v>4</v>
      </c>
      <c r="E3">
        <v>300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57.6</v>
      </c>
      <c r="K3">
        <f t="shared" si="3"/>
        <v>48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26</v>
      </c>
      <c r="E8">
        <v>300</v>
      </c>
      <c r="F8">
        <f>VLOOKUP(C8,Vehicle_Params!$A:$C,3,FALSE)</f>
        <v>1.5</v>
      </c>
      <c r="G8">
        <f t="shared" si="0"/>
        <v>39</v>
      </c>
      <c r="H8">
        <f>VLOOKUP(C8,Vehicle_Params!$A:$B,2,FALSE)</f>
        <v>1</v>
      </c>
      <c r="I8">
        <f t="shared" si="1"/>
        <v>26</v>
      </c>
      <c r="J8">
        <f t="shared" si="2"/>
        <v>468</v>
      </c>
      <c r="K8">
        <f t="shared" si="3"/>
        <v>312</v>
      </c>
    </row>
    <row r="9" spans="1:11" x14ac:dyDescent="0.25">
      <c r="A9">
        <v>1</v>
      </c>
      <c r="B9" t="s">
        <v>12</v>
      </c>
      <c r="C9" t="s">
        <v>7</v>
      </c>
      <c r="D9">
        <v>14</v>
      </c>
      <c r="E9">
        <v>300</v>
      </c>
      <c r="F9">
        <f>VLOOKUP(C9,Vehicle_Params!$A:$C,3,FALSE)</f>
        <v>1.2</v>
      </c>
      <c r="G9">
        <f t="shared" si="0"/>
        <v>16.8</v>
      </c>
      <c r="H9">
        <f>VLOOKUP(C9,Vehicle_Params!$A:$B,2,FALSE)</f>
        <v>0.35</v>
      </c>
      <c r="I9">
        <f t="shared" si="1"/>
        <v>4.8999999999999995</v>
      </c>
      <c r="J9">
        <f t="shared" si="2"/>
        <v>201.6</v>
      </c>
      <c r="K9">
        <f t="shared" si="3"/>
        <v>168</v>
      </c>
    </row>
    <row r="10" spans="1:11" x14ac:dyDescent="0.25">
      <c r="A10">
        <v>1</v>
      </c>
      <c r="B10" t="s">
        <v>12</v>
      </c>
      <c r="C10" t="s">
        <v>8</v>
      </c>
      <c r="D10">
        <v>5</v>
      </c>
      <c r="E10">
        <v>300</v>
      </c>
      <c r="F10">
        <f>VLOOKUP(C10,Vehicle_Params!$A:$C,3,FALSE)</f>
        <v>10</v>
      </c>
      <c r="G10">
        <f t="shared" si="0"/>
        <v>50</v>
      </c>
      <c r="H10">
        <f>VLOOKUP(C10,Vehicle_Params!$A:$B,2,FALSE)</f>
        <v>1.8</v>
      </c>
      <c r="I10">
        <f t="shared" si="1"/>
        <v>9</v>
      </c>
      <c r="J10">
        <f t="shared" si="2"/>
        <v>600</v>
      </c>
      <c r="K10">
        <f t="shared" si="3"/>
        <v>60</v>
      </c>
    </row>
    <row r="11" spans="1:11" x14ac:dyDescent="0.25">
      <c r="A11">
        <v>1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16</v>
      </c>
      <c r="E14">
        <v>300</v>
      </c>
      <c r="F14">
        <f>VLOOKUP(C14,Vehicle_Params!$A:$C,3,FALSE)</f>
        <v>1.5</v>
      </c>
      <c r="G14">
        <f t="shared" si="0"/>
        <v>24</v>
      </c>
      <c r="H14">
        <f>VLOOKUP(C14,Vehicle_Params!$A:$B,2,FALSE)</f>
        <v>1</v>
      </c>
      <c r="I14">
        <f t="shared" si="1"/>
        <v>16</v>
      </c>
      <c r="J14">
        <f t="shared" si="2"/>
        <v>288</v>
      </c>
      <c r="K14">
        <f t="shared" si="3"/>
        <v>192</v>
      </c>
    </row>
    <row r="15" spans="1:11" x14ac:dyDescent="0.25">
      <c r="A15">
        <v>1</v>
      </c>
      <c r="B15" t="s">
        <v>13</v>
      </c>
      <c r="C15" t="s">
        <v>7</v>
      </c>
      <c r="D15">
        <v>5</v>
      </c>
      <c r="E15">
        <v>300</v>
      </c>
      <c r="F15">
        <f>VLOOKUP(C15,Vehicle_Params!$A:$C,3,FALSE)</f>
        <v>1.2</v>
      </c>
      <c r="G15">
        <f t="shared" si="0"/>
        <v>6</v>
      </c>
      <c r="H15">
        <f>VLOOKUP(C15,Vehicle_Params!$A:$B,2,FALSE)</f>
        <v>0.35</v>
      </c>
      <c r="I15">
        <f t="shared" si="1"/>
        <v>1.75</v>
      </c>
      <c r="J15">
        <f t="shared" si="2"/>
        <v>72</v>
      </c>
      <c r="K15">
        <f t="shared" si="3"/>
        <v>60</v>
      </c>
    </row>
    <row r="16" spans="1:11" x14ac:dyDescent="0.25">
      <c r="A16">
        <v>1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47</v>
      </c>
      <c r="E20">
        <v>300</v>
      </c>
      <c r="F20">
        <f>VLOOKUP(C20,Vehicle_Params!$A:$C,3,FALSE)</f>
        <v>1.5</v>
      </c>
      <c r="G20">
        <f t="shared" si="0"/>
        <v>70.5</v>
      </c>
      <c r="H20">
        <f>VLOOKUP(C20,Vehicle_Params!$A:$B,2,FALSE)</f>
        <v>1</v>
      </c>
      <c r="I20">
        <f t="shared" si="1"/>
        <v>47</v>
      </c>
      <c r="J20">
        <f t="shared" si="2"/>
        <v>846</v>
      </c>
      <c r="K20">
        <f t="shared" si="3"/>
        <v>564</v>
      </c>
    </row>
    <row r="21" spans="1:11" x14ac:dyDescent="0.25">
      <c r="A21">
        <v>1</v>
      </c>
      <c r="B21" t="s">
        <v>14</v>
      </c>
      <c r="C21" t="s">
        <v>7</v>
      </c>
      <c r="D21">
        <v>28</v>
      </c>
      <c r="E21">
        <v>300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403.2</v>
      </c>
      <c r="K21">
        <f t="shared" si="3"/>
        <v>336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6</v>
      </c>
      <c r="E24">
        <v>300</v>
      </c>
      <c r="F24">
        <f>VLOOKUP(C24,Vehicle_Params!$A:$C,3,FALSE)</f>
        <v>1</v>
      </c>
      <c r="G24">
        <f t="shared" si="0"/>
        <v>6</v>
      </c>
      <c r="H24">
        <f>VLOOKUP(C24,Vehicle_Params!$A:$B,2,FALSE)</f>
        <v>2.6</v>
      </c>
      <c r="I24">
        <f t="shared" si="1"/>
        <v>15.600000000000001</v>
      </c>
      <c r="J24">
        <f t="shared" si="2"/>
        <v>72</v>
      </c>
      <c r="K24">
        <f t="shared" si="3"/>
        <v>72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58</v>
      </c>
      <c r="E26">
        <v>300</v>
      </c>
      <c r="F26">
        <f>VLOOKUP(C26,Vehicle_Params!$A:$C,3,FALSE)</f>
        <v>1.5</v>
      </c>
      <c r="G26">
        <f t="shared" si="0"/>
        <v>87</v>
      </c>
      <c r="H26">
        <f>VLOOKUP(C26,Vehicle_Params!$A:$B,2,FALSE)</f>
        <v>1</v>
      </c>
      <c r="I26">
        <f t="shared" si="1"/>
        <v>58</v>
      </c>
      <c r="J26">
        <f t="shared" si="2"/>
        <v>1044</v>
      </c>
      <c r="K26">
        <f t="shared" si="3"/>
        <v>696</v>
      </c>
    </row>
    <row r="27" spans="1:11" x14ac:dyDescent="0.25">
      <c r="A27">
        <v>1</v>
      </c>
      <c r="B27" t="s">
        <v>38</v>
      </c>
      <c r="C27" t="s">
        <v>7</v>
      </c>
      <c r="D27">
        <v>36</v>
      </c>
      <c r="E27">
        <v>300</v>
      </c>
      <c r="F27">
        <f>VLOOKUP(C27,Vehicle_Params!$A:$C,3,FALSE)</f>
        <v>1.2</v>
      </c>
      <c r="G27">
        <f t="shared" si="0"/>
        <v>43.199999999999996</v>
      </c>
      <c r="H27">
        <f>VLOOKUP(C27,Vehicle_Params!$A:$B,2,FALSE)</f>
        <v>0.35</v>
      </c>
      <c r="I27">
        <f t="shared" si="1"/>
        <v>12.6</v>
      </c>
      <c r="J27">
        <f t="shared" si="2"/>
        <v>518.39999999999986</v>
      </c>
      <c r="K27">
        <f t="shared" si="3"/>
        <v>432</v>
      </c>
    </row>
    <row r="28" spans="1:11" x14ac:dyDescent="0.25">
      <c r="A28">
        <v>1</v>
      </c>
      <c r="B28" t="s">
        <v>38</v>
      </c>
      <c r="C28" t="s">
        <v>8</v>
      </c>
      <c r="D28">
        <v>8</v>
      </c>
      <c r="E28">
        <v>300</v>
      </c>
      <c r="F28">
        <f>VLOOKUP(C28,Vehicle_Params!$A:$C,3,FALSE)</f>
        <v>10</v>
      </c>
      <c r="G28">
        <f t="shared" si="0"/>
        <v>80</v>
      </c>
      <c r="H28">
        <f>VLOOKUP(C28,Vehicle_Params!$A:$B,2,FALSE)</f>
        <v>1.8</v>
      </c>
      <c r="I28">
        <f t="shared" si="1"/>
        <v>14.4</v>
      </c>
      <c r="J28">
        <f t="shared" si="2"/>
        <v>960</v>
      </c>
      <c r="K28">
        <f t="shared" si="3"/>
        <v>96</v>
      </c>
    </row>
    <row r="29" spans="1:11" x14ac:dyDescent="0.25">
      <c r="A29">
        <v>1</v>
      </c>
      <c r="B29" t="s">
        <v>38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0"/>
        <v>30</v>
      </c>
      <c r="H29">
        <f>VLOOKUP(C29,Vehicle_Params!$A:$B,2,FALSE)</f>
        <v>2.8</v>
      </c>
      <c r="I29">
        <f t="shared" si="1"/>
        <v>2.8</v>
      </c>
      <c r="J29">
        <f t="shared" si="2"/>
        <v>360</v>
      </c>
      <c r="K29">
        <f t="shared" si="3"/>
        <v>12</v>
      </c>
    </row>
    <row r="30" spans="1:11" x14ac:dyDescent="0.25">
      <c r="A30">
        <v>1</v>
      </c>
      <c r="B30" t="s">
        <v>38</v>
      </c>
      <c r="C30" t="s">
        <v>10</v>
      </c>
      <c r="D30">
        <v>3</v>
      </c>
      <c r="E30">
        <v>300</v>
      </c>
      <c r="F30">
        <f>VLOOKUP(C30,Vehicle_Params!$A:$C,3,FALSE)</f>
        <v>1</v>
      </c>
      <c r="G30">
        <f t="shared" si="0"/>
        <v>3</v>
      </c>
      <c r="H30">
        <f>VLOOKUP(C30,Vehicle_Params!$A:$B,2,FALSE)</f>
        <v>2.6</v>
      </c>
      <c r="I30">
        <f t="shared" si="1"/>
        <v>7.8000000000000007</v>
      </c>
      <c r="J30">
        <f t="shared" si="2"/>
        <v>36</v>
      </c>
      <c r="K30">
        <f t="shared" si="3"/>
        <v>36</v>
      </c>
    </row>
    <row r="31" spans="1:11" x14ac:dyDescent="0.25">
      <c r="A31">
        <v>1</v>
      </c>
      <c r="B31" t="s">
        <v>38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0"/>
        <v>2</v>
      </c>
      <c r="H31">
        <f>VLOOKUP(C31,Vehicle_Params!$A:$B,2,FALSE)</f>
        <v>0.6</v>
      </c>
      <c r="I31">
        <f t="shared" si="1"/>
        <v>0.6</v>
      </c>
      <c r="J31">
        <f t="shared" si="2"/>
        <v>24</v>
      </c>
      <c r="K31">
        <f t="shared" si="3"/>
        <v>12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13</v>
      </c>
      <c r="E2">
        <f>SUMIFS(Raw_Annotations!$I:$I,Raw_Annotations!$A:$A,$A2,Raw_Annotations!$B:$B,$B2)</f>
        <v>10.4</v>
      </c>
      <c r="F2">
        <f>IF(C2=0,0,D2*3600/C2)</f>
        <v>156</v>
      </c>
      <c r="G2">
        <f>SUMIFS(Raw_Annotations!$G:$G,Raw_Annotations!$A:$A,$A2,Raw_Annotations!$B:$B,$B2)</f>
        <v>18.3</v>
      </c>
      <c r="H2">
        <f>IF(C2=0,0,G2*3600/C2)</f>
        <v>219.6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46</v>
      </c>
      <c r="E3">
        <f>SUMIFS(Raw_Annotations!$I:$I,Raw_Annotations!$A:$A,$A3,Raw_Annotations!$B:$B,$B3)</f>
        <v>42.699999999999996</v>
      </c>
      <c r="F3">
        <f>IF(C3=0,0,D3*3600/C3)</f>
        <v>552</v>
      </c>
      <c r="G3">
        <f>SUMIFS(Raw_Annotations!$G:$G,Raw_Annotations!$A:$A,$A3,Raw_Annotations!$B:$B,$B3)</f>
        <v>135.80000000000001</v>
      </c>
      <c r="H3">
        <f>IF(C3=0,0,G3*3600/C3)</f>
        <v>1629.6000000000001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>
        <f>IF(G3=0,0,I3/G3)</f>
        <v>0.58910162002945499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0.2763466042154567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29</v>
      </c>
      <c r="E4">
        <f>SUMIFS(Raw_Annotations!$I:$I,Raw_Annotations!$A:$A,$A4,Raw_Annotations!$B:$B,$B4)</f>
        <v>35.75</v>
      </c>
      <c r="F4">
        <f>IF(C4=0,0,D4*3600/C4)</f>
        <v>348</v>
      </c>
      <c r="G4">
        <f>SUMIFS(Raw_Annotations!$G:$G,Raw_Annotations!$A:$A,$A4,Raw_Annotations!$B:$B,$B4)</f>
        <v>132</v>
      </c>
      <c r="H4">
        <f>IF(C4=0,0,G4*3600/C4)</f>
        <v>1584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>
        <f>IF(G4=0,0,I4/G4)</f>
        <v>0.75757575757575757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0.35804195804195804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96</v>
      </c>
      <c r="E5">
        <f>SUMIFS(Raw_Annotations!$I:$I,Raw_Annotations!$A:$A,$A5,Raw_Annotations!$B:$B,$B5)</f>
        <v>100.19999999999999</v>
      </c>
      <c r="F5">
        <f>IF(C5=0,0,D5*3600/C5)</f>
        <v>1152</v>
      </c>
      <c r="G5">
        <f>SUMIFS(Raw_Annotations!$G:$G,Raw_Annotations!$A:$A,$A5,Raw_Annotations!$B:$B,$B5)</f>
        <v>292.10000000000002</v>
      </c>
      <c r="H5">
        <f>IF(C5=0,0,G5*3600/C5)</f>
        <v>3505.2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0.61622731941116049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0.27145708582834338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107</v>
      </c>
      <c r="E6">
        <f>SUMIFS(Raw_Annotations!$I:$I,Raw_Annotations!$A:$A,$A6,Raw_Annotations!$B:$B,$B6)</f>
        <v>96.199999999999989</v>
      </c>
      <c r="F6">
        <f>IF(C6=0,0,D6*3600/C6)</f>
        <v>1284</v>
      </c>
      <c r="G6">
        <f>SUMIFS(Raw_Annotations!$G:$G,Raw_Annotations!$A:$A,$A6,Raw_Annotations!$B:$B,$B6)</f>
        <v>245.2</v>
      </c>
      <c r="H6">
        <f>IF(C6=0,0,G6*3600/C6)</f>
        <v>2942.4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>
        <f>IF(G6=0,0,I6/G6)</f>
        <v>0.44861337683523655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0.1787941787941788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2025-09-21T12:29:04Z</dcterms:modified>
</cp:coreProperties>
</file>