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E3348801-D4C2-4229-8AB5-B30AEE9815C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nGm7ejVNb6dYrYPBXzoxXTRQUgF7LoF52ircOSDzwRk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G29" i="1"/>
  <c r="J29" i="1" s="1"/>
  <c r="K28" i="1"/>
  <c r="H28" i="1"/>
  <c r="I28" i="1" s="1"/>
  <c r="F28" i="1"/>
  <c r="G28" i="1" s="1"/>
  <c r="K27" i="1"/>
  <c r="H27" i="1"/>
  <c r="I27" i="1" s="1"/>
  <c r="F27" i="1"/>
  <c r="G27" i="1" s="1"/>
  <c r="J27" i="1" s="1"/>
  <c r="K26" i="1"/>
  <c r="I26" i="1"/>
  <c r="E6" i="3" s="1"/>
  <c r="K6" i="3" s="1"/>
  <c r="H26" i="1"/>
  <c r="F26" i="1"/>
  <c r="G26" i="1" s="1"/>
  <c r="K25" i="1"/>
  <c r="H25" i="1"/>
  <c r="I25" i="1" s="1"/>
  <c r="G25" i="1"/>
  <c r="J25" i="1" s="1"/>
  <c r="F25" i="1"/>
  <c r="K24" i="1"/>
  <c r="H24" i="1"/>
  <c r="I24" i="1" s="1"/>
  <c r="F24" i="1"/>
  <c r="G24" i="1" s="1"/>
  <c r="J24" i="1" s="1"/>
  <c r="K23" i="1"/>
  <c r="H23" i="1"/>
  <c r="I23" i="1" s="1"/>
  <c r="F23" i="1"/>
  <c r="G23" i="1" s="1"/>
  <c r="J23" i="1" s="1"/>
  <c r="K22" i="1"/>
  <c r="I22" i="1"/>
  <c r="H22" i="1"/>
  <c r="F22" i="1"/>
  <c r="G22" i="1" s="1"/>
  <c r="K21" i="1"/>
  <c r="J21" i="1"/>
  <c r="H21" i="1"/>
  <c r="I21" i="1" s="1"/>
  <c r="G21" i="1"/>
  <c r="F21" i="1"/>
  <c r="K20" i="1"/>
  <c r="H20" i="1"/>
  <c r="I20" i="1" s="1"/>
  <c r="E5" i="3" s="1"/>
  <c r="K5" i="3" s="1"/>
  <c r="F20" i="1"/>
  <c r="G20" i="1" s="1"/>
  <c r="K19" i="1"/>
  <c r="H19" i="1"/>
  <c r="I19" i="1" s="1"/>
  <c r="F19" i="1"/>
  <c r="G19" i="1" s="1"/>
  <c r="J19" i="1" s="1"/>
  <c r="K18" i="1"/>
  <c r="I18" i="1"/>
  <c r="H18" i="1"/>
  <c r="F18" i="1"/>
  <c r="G18" i="1" s="1"/>
  <c r="J18" i="1" s="1"/>
  <c r="K17" i="1"/>
  <c r="H17" i="1"/>
  <c r="I17" i="1" s="1"/>
  <c r="G17" i="1"/>
  <c r="J17" i="1" s="1"/>
  <c r="F17" i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E4" i="3" s="1"/>
  <c r="K4" i="3" s="1"/>
  <c r="H14" i="1"/>
  <c r="F14" i="1"/>
  <c r="G14" i="1" s="1"/>
  <c r="K13" i="1"/>
  <c r="J13" i="1"/>
  <c r="H13" i="1"/>
  <c r="I13" i="1" s="1"/>
  <c r="G13" i="1"/>
  <c r="F13" i="1"/>
  <c r="K12" i="1"/>
  <c r="H12" i="1"/>
  <c r="I12" i="1" s="1"/>
  <c r="F12" i="1"/>
  <c r="G12" i="1" s="1"/>
  <c r="J12" i="1" s="1"/>
  <c r="K11" i="1"/>
  <c r="H11" i="1"/>
  <c r="I11" i="1" s="1"/>
  <c r="F11" i="1"/>
  <c r="G11" i="1" s="1"/>
  <c r="J11" i="1" s="1"/>
  <c r="K10" i="1"/>
  <c r="I10" i="1"/>
  <c r="H10" i="1"/>
  <c r="F10" i="1"/>
  <c r="G10" i="1" s="1"/>
  <c r="K9" i="1"/>
  <c r="H9" i="1"/>
  <c r="I9" i="1" s="1"/>
  <c r="G9" i="1"/>
  <c r="J9" i="1" s="1"/>
  <c r="F9" i="1"/>
  <c r="K8" i="1"/>
  <c r="H8" i="1"/>
  <c r="I8" i="1" s="1"/>
  <c r="E3" i="3" s="1"/>
  <c r="K3" i="3" s="1"/>
  <c r="F8" i="1"/>
  <c r="G8" i="1" s="1"/>
  <c r="K7" i="1"/>
  <c r="H7" i="1"/>
  <c r="I7" i="1" s="1"/>
  <c r="F7" i="1"/>
  <c r="G7" i="1" s="1"/>
  <c r="J7" i="1" s="1"/>
  <c r="K6" i="1"/>
  <c r="I6" i="1"/>
  <c r="H6" i="1"/>
  <c r="F6" i="1"/>
  <c r="G6" i="1" s="1"/>
  <c r="J6" i="1" s="1"/>
  <c r="K5" i="1"/>
  <c r="J5" i="1"/>
  <c r="H5" i="1"/>
  <c r="I5" i="1" s="1"/>
  <c r="G5" i="1"/>
  <c r="F5" i="1"/>
  <c r="K4" i="1"/>
  <c r="H4" i="1"/>
  <c r="I4" i="1" s="1"/>
  <c r="F4" i="1"/>
  <c r="G4" i="1" s="1"/>
  <c r="K3" i="1"/>
  <c r="H3" i="1"/>
  <c r="I3" i="1" s="1"/>
  <c r="F3" i="1"/>
  <c r="G3" i="1" s="1"/>
  <c r="J3" i="1" s="1"/>
  <c r="K2" i="1"/>
  <c r="I2" i="1"/>
  <c r="E2" i="3" s="1"/>
  <c r="K2" i="3" s="1"/>
  <c r="H2" i="1"/>
  <c r="F2" i="1"/>
  <c r="G2" i="1" s="1"/>
  <c r="I4" i="3" l="1"/>
  <c r="J16" i="1"/>
  <c r="G3" i="3"/>
  <c r="J8" i="1"/>
  <c r="G6" i="3"/>
  <c r="J26" i="1"/>
  <c r="I2" i="3"/>
  <c r="J4" i="1"/>
  <c r="G4" i="3"/>
  <c r="J14" i="1"/>
  <c r="G2" i="3"/>
  <c r="J2" i="1"/>
  <c r="J20" i="1"/>
  <c r="G5" i="3"/>
  <c r="J22" i="1"/>
  <c r="I5" i="3"/>
  <c r="J10" i="1"/>
  <c r="I3" i="3"/>
  <c r="I6" i="3"/>
  <c r="J28" i="1"/>
  <c r="J2" i="3" l="1"/>
  <c r="H2" i="3"/>
  <c r="J5" i="3"/>
  <c r="H5" i="3"/>
  <c r="J6" i="3"/>
  <c r="H6" i="3"/>
  <c r="J4" i="3"/>
  <c r="H4" i="3"/>
  <c r="J3" i="3"/>
  <c r="H3" i="3"/>
</calcChain>
</file>

<file path=xl/sharedStrings.xml><?xml version="1.0" encoding="utf-8"?>
<sst xmlns="http://schemas.openxmlformats.org/spreadsheetml/2006/main" count="105" uniqueCount="40">
  <si>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</si>
  <si>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</si>
  <si>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</si>
  <si>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</si>
  <si>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</si>
  <si>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</si>
  <si>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</si>
  <si>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</si>
  <si>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</si>
  <si>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</si>
  <si>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</si>
  <si>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</si>
  <si>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</si>
  <si>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</si>
  <si>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</si>
  <si>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</si>
  <si>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 xml:space="preserve"> 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</si>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</sst>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D27" sqref="D27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2">
        <v>2</v>
      </c>
      <c r="B2" s="2" t="s">
        <v>11</v>
      </c>
      <c r="C2" s="2" t="s">
        <v>12</v>
      </c>
      <c r="D2" s="2">
        <v>5</v>
      </c>
      <c r="E2" s="2">
        <v>300</v>
      </c>
      <c r="F2" s="2">
        <f>VLOOKUP(C2,Vehicle_Params!$A:$C,3,FALSE)</f>
        <v>1.5</v>
      </c>
      <c r="G2" s="2">
        <f t="shared" ref="G2:G31" si="0">IF(D2="",0,D2*F2)</f>
        <v>7.5</v>
      </c>
      <c r="H2" s="2">
        <f>VLOOKUP(C2,Vehicle_Params!$A:$B,2,FALSE)</f>
        <v>1</v>
      </c>
      <c r="I2" s="2">
        <f t="shared" ref="I2:I31" si="1">IF(D2="",0,D2*H2)</f>
        <v>5</v>
      </c>
      <c r="J2" s="2">
        <f t="shared" ref="J2:J31" si="2">IF(E2=0,0,G2*3600/E2)</f>
        <v>90</v>
      </c>
      <c r="K2" s="2">
        <f t="shared" ref="K2:K31" si="3">IF(E2=0,0,IF(D2="",0,D2*3600/E2))</f>
        <v>60</v>
      </c>
    </row>
    <row r="3" spans="1:13" x14ac:dyDescent="0.25">
      <c r="A3" s="2">
        <v>2</v>
      </c>
      <c r="B3" s="2" t="s">
        <v>11</v>
      </c>
      <c r="C3" s="2" t="s">
        <v>13</v>
      </c>
      <c r="D3" s="2">
        <v>2</v>
      </c>
      <c r="E3" s="2">
        <v>300</v>
      </c>
      <c r="F3" s="2">
        <f>VLOOKUP(C3,Vehicle_Params!$A:$C,3,FALSE)</f>
        <v>1.2</v>
      </c>
      <c r="G3" s="2">
        <f t="shared" si="0"/>
        <v>2.4</v>
      </c>
      <c r="H3" s="2">
        <f>VLOOKUP(C3,Vehicle_Params!$A:$B,2,FALSE)</f>
        <v>0.35</v>
      </c>
      <c r="I3" s="2">
        <f t="shared" si="1"/>
        <v>0.7</v>
      </c>
      <c r="J3" s="2">
        <f t="shared" si="2"/>
        <v>28.8</v>
      </c>
      <c r="K3" s="2">
        <f t="shared" si="3"/>
        <v>24</v>
      </c>
    </row>
    <row r="4" spans="1:13" x14ac:dyDescent="0.25">
      <c r="A4" s="2">
        <v>2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3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  <c r="M5" s="2" t="s">
        <v>16</v>
      </c>
    </row>
    <row r="6" spans="1:13" x14ac:dyDescent="0.25">
      <c r="A6" s="2">
        <v>2</v>
      </c>
      <c r="B6" s="2" t="s">
        <v>11</v>
      </c>
      <c r="C6" s="2" t="s">
        <v>17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3" x14ac:dyDescent="0.25">
      <c r="A7" s="2">
        <v>2</v>
      </c>
      <c r="B7" s="2" t="s">
        <v>11</v>
      </c>
      <c r="C7" s="2" t="s">
        <v>18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3" x14ac:dyDescent="0.25">
      <c r="A8" s="2">
        <v>2</v>
      </c>
      <c r="B8" s="2" t="s">
        <v>19</v>
      </c>
      <c r="C8" s="2" t="s">
        <v>12</v>
      </c>
      <c r="D8" s="2">
        <v>16</v>
      </c>
      <c r="E8" s="2">
        <v>300</v>
      </c>
      <c r="F8" s="2">
        <f>VLOOKUP(C8,Vehicle_Params!$A:$C,3,FALSE)</f>
        <v>1.5</v>
      </c>
      <c r="G8" s="2">
        <f t="shared" si="0"/>
        <v>24</v>
      </c>
      <c r="H8" s="2">
        <f>VLOOKUP(C8,Vehicle_Params!$A:$B,2,FALSE)</f>
        <v>1</v>
      </c>
      <c r="I8" s="2">
        <f t="shared" si="1"/>
        <v>16</v>
      </c>
      <c r="J8" s="2">
        <f t="shared" si="2"/>
        <v>288</v>
      </c>
      <c r="K8" s="2">
        <f t="shared" si="3"/>
        <v>192</v>
      </c>
    </row>
    <row r="9" spans="1:13" x14ac:dyDescent="0.25">
      <c r="A9" s="2">
        <v>2</v>
      </c>
      <c r="B9" s="2" t="s">
        <v>19</v>
      </c>
      <c r="C9" s="2" t="s">
        <v>13</v>
      </c>
      <c r="D9" s="2">
        <v>16</v>
      </c>
      <c r="E9" s="2">
        <v>300</v>
      </c>
      <c r="F9" s="2">
        <f>VLOOKUP(C9,Vehicle_Params!$A:$C,3,FALSE)</f>
        <v>1.2</v>
      </c>
      <c r="G9" s="2">
        <f t="shared" si="0"/>
        <v>19.2</v>
      </c>
      <c r="H9" s="2">
        <f>VLOOKUP(C9,Vehicle_Params!$A:$B,2,FALSE)</f>
        <v>0.35</v>
      </c>
      <c r="I9" s="2">
        <f t="shared" si="1"/>
        <v>5.6</v>
      </c>
      <c r="J9" s="2">
        <f t="shared" si="2"/>
        <v>230.4</v>
      </c>
      <c r="K9" s="2">
        <f t="shared" si="3"/>
        <v>192</v>
      </c>
    </row>
    <row r="10" spans="1:13" x14ac:dyDescent="0.25">
      <c r="A10" s="2">
        <v>2</v>
      </c>
      <c r="B10" s="2" t="s">
        <v>19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3" x14ac:dyDescent="0.25">
      <c r="A11" s="2">
        <v>2</v>
      </c>
      <c r="B11" s="2" t="s">
        <v>19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3" x14ac:dyDescent="0.25">
      <c r="A12" s="2">
        <v>2</v>
      </c>
      <c r="B12" s="2" t="s">
        <v>19</v>
      </c>
      <c r="C12" s="2" t="s">
        <v>17</v>
      </c>
      <c r="D12" s="2">
        <v>2</v>
      </c>
      <c r="E12" s="2">
        <v>300</v>
      </c>
      <c r="F12" s="2">
        <f>VLOOKUP(C12,Vehicle_Params!$A:$C,3,FALSE)</f>
        <v>1</v>
      </c>
      <c r="G12" s="2">
        <f t="shared" si="0"/>
        <v>2</v>
      </c>
      <c r="H12" s="2">
        <f>VLOOKUP(C12,Vehicle_Params!$A:$B,2,FALSE)</f>
        <v>2.6</v>
      </c>
      <c r="I12" s="2">
        <f t="shared" si="1"/>
        <v>5.2</v>
      </c>
      <c r="J12" s="2">
        <f t="shared" si="2"/>
        <v>24</v>
      </c>
      <c r="K12" s="2">
        <f t="shared" si="3"/>
        <v>24</v>
      </c>
    </row>
    <row r="13" spans="1:13" x14ac:dyDescent="0.25">
      <c r="A13" s="2">
        <v>2</v>
      </c>
      <c r="B13" s="2" t="s">
        <v>19</v>
      </c>
      <c r="C13" s="2" t="s">
        <v>18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3" x14ac:dyDescent="0.25">
      <c r="A14" s="2">
        <v>2</v>
      </c>
      <c r="B14" s="2" t="s">
        <v>20</v>
      </c>
      <c r="C14" s="2" t="s">
        <v>12</v>
      </c>
      <c r="D14" s="2">
        <v>9</v>
      </c>
      <c r="E14" s="2">
        <v>300</v>
      </c>
      <c r="F14" s="2">
        <f>VLOOKUP(C14,Vehicle_Params!$A:$C,3,FALSE)</f>
        <v>1.5</v>
      </c>
      <c r="G14" s="2">
        <f t="shared" si="0"/>
        <v>13.5</v>
      </c>
      <c r="H14" s="2">
        <f>VLOOKUP(C14,Vehicle_Params!$A:$B,2,FALSE)</f>
        <v>1</v>
      </c>
      <c r="I14" s="2">
        <f t="shared" si="1"/>
        <v>9</v>
      </c>
      <c r="J14" s="2">
        <f t="shared" si="2"/>
        <v>162</v>
      </c>
      <c r="K14" s="2">
        <f t="shared" si="3"/>
        <v>108</v>
      </c>
    </row>
    <row r="15" spans="1:13" x14ac:dyDescent="0.25">
      <c r="A15" s="2">
        <v>2</v>
      </c>
      <c r="B15" s="2" t="s">
        <v>20</v>
      </c>
      <c r="C15" s="2" t="s">
        <v>13</v>
      </c>
      <c r="D15" s="2">
        <v>6</v>
      </c>
      <c r="E15" s="2">
        <v>300</v>
      </c>
      <c r="F15" s="2">
        <f>VLOOKUP(C15,Vehicle_Params!$A:$C,3,FALSE)</f>
        <v>1.2</v>
      </c>
      <c r="G15" s="2">
        <f t="shared" si="0"/>
        <v>7.1999999999999993</v>
      </c>
      <c r="H15" s="2">
        <f>VLOOKUP(C15,Vehicle_Params!$A:$B,2,FALSE)</f>
        <v>0.35</v>
      </c>
      <c r="I15" s="2">
        <f t="shared" si="1"/>
        <v>2.0999999999999996</v>
      </c>
      <c r="J15" s="2">
        <f t="shared" si="2"/>
        <v>86.399999999999991</v>
      </c>
      <c r="K15" s="2">
        <f t="shared" si="3"/>
        <v>72</v>
      </c>
    </row>
    <row r="16" spans="1:13" x14ac:dyDescent="0.25">
      <c r="A16" s="2">
        <v>2</v>
      </c>
      <c r="B16" s="2" t="s">
        <v>20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2</v>
      </c>
      <c r="B17" s="2" t="s">
        <v>20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20</v>
      </c>
      <c r="C18" s="2" t="s">
        <v>17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20</v>
      </c>
      <c r="C19" s="2" t="s">
        <v>18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38</v>
      </c>
      <c r="E20" s="2">
        <v>300</v>
      </c>
      <c r="F20" s="2">
        <f>VLOOKUP(C20,Vehicle_Params!$A:$C,3,FALSE)</f>
        <v>1.5</v>
      </c>
      <c r="G20" s="2">
        <f t="shared" si="0"/>
        <v>57</v>
      </c>
      <c r="H20" s="2">
        <f>VLOOKUP(C20,Vehicle_Params!$A:$B,2,FALSE)</f>
        <v>1</v>
      </c>
      <c r="I20" s="2">
        <f t="shared" si="1"/>
        <v>38</v>
      </c>
      <c r="J20" s="2">
        <f t="shared" si="2"/>
        <v>684</v>
      </c>
      <c r="K20" s="2">
        <f t="shared" si="3"/>
        <v>456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16</v>
      </c>
      <c r="E21" s="2">
        <v>300</v>
      </c>
      <c r="F21" s="2">
        <f>VLOOKUP(C21,Vehicle_Params!$A:$C,3,FALSE)</f>
        <v>1.2</v>
      </c>
      <c r="G21" s="2">
        <f t="shared" si="0"/>
        <v>19.2</v>
      </c>
      <c r="H21" s="2">
        <f>VLOOKUP(C21,Vehicle_Params!$A:$B,2,FALSE)</f>
        <v>0.35</v>
      </c>
      <c r="I21" s="2">
        <f t="shared" si="1"/>
        <v>5.6</v>
      </c>
      <c r="J21" s="2">
        <f t="shared" si="2"/>
        <v>230.4</v>
      </c>
      <c r="K21" s="2">
        <f t="shared" si="3"/>
        <v>192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0</v>
      </c>
      <c r="E23" s="2">
        <v>300</v>
      </c>
      <c r="F23" s="2">
        <f>VLOOKUP(C23,Vehicle_Params!$A:$C,3,FALSE)</f>
        <v>30</v>
      </c>
      <c r="G23" s="2">
        <f t="shared" si="0"/>
        <v>0</v>
      </c>
      <c r="H23" s="2">
        <f>VLOOKUP(C23,Vehicle_Params!$A:$B,2,FALSE)</f>
        <v>2.8</v>
      </c>
      <c r="I23" s="2">
        <f t="shared" si="1"/>
        <v>0</v>
      </c>
      <c r="J23" s="2">
        <f t="shared" si="2"/>
        <v>0</v>
      </c>
      <c r="K23" s="2">
        <f t="shared" si="3"/>
        <v>0</v>
      </c>
    </row>
    <row r="24" spans="1:11" ht="15.75" customHeight="1" x14ac:dyDescent="0.25">
      <c r="A24" s="2">
        <v>2</v>
      </c>
      <c r="B24" s="2" t="s">
        <v>21</v>
      </c>
      <c r="C24" s="2" t="s">
        <v>17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2</v>
      </c>
      <c r="B25" s="2" t="s">
        <v>21</v>
      </c>
      <c r="C25" s="2" t="s">
        <v>18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57</v>
      </c>
      <c r="E26" s="2">
        <v>300</v>
      </c>
      <c r="F26" s="2">
        <f>VLOOKUP(C26,Vehicle_Params!$A:$C,3,FALSE)</f>
        <v>1.5</v>
      </c>
      <c r="G26" s="2">
        <f t="shared" si="0"/>
        <v>85.5</v>
      </c>
      <c r="H26" s="2">
        <f>VLOOKUP(C26,Vehicle_Params!$A:$B,2,FALSE)</f>
        <v>1</v>
      </c>
      <c r="I26" s="2">
        <f t="shared" si="1"/>
        <v>57</v>
      </c>
      <c r="J26" s="2">
        <f t="shared" si="2"/>
        <v>1026</v>
      </c>
      <c r="K26" s="2">
        <f t="shared" si="3"/>
        <v>684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35</v>
      </c>
      <c r="E27" s="2">
        <v>300</v>
      </c>
      <c r="F27" s="2">
        <f>VLOOKUP(C27,Vehicle_Params!$A:$C,3,FALSE)</f>
        <v>1.2</v>
      </c>
      <c r="G27" s="2">
        <f t="shared" si="0"/>
        <v>42</v>
      </c>
      <c r="H27" s="2">
        <f>VLOOKUP(C27,Vehicle_Params!$A:$B,2,FALSE)</f>
        <v>0.35</v>
      </c>
      <c r="I27" s="2">
        <f t="shared" si="1"/>
        <v>12.25</v>
      </c>
      <c r="J27" s="2">
        <f t="shared" si="2"/>
        <v>504</v>
      </c>
      <c r="K27" s="2">
        <f t="shared" si="3"/>
        <v>420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1</v>
      </c>
      <c r="E29" s="2">
        <v>300</v>
      </c>
      <c r="G29" s="2">
        <f t="shared" si="0"/>
        <v>0</v>
      </c>
      <c r="H29" s="2">
        <f>VLOOKUP(C29,Vehicle_Params!$A:$B,2,FALSE)</f>
        <v>2.8</v>
      </c>
      <c r="I29" s="2">
        <f t="shared" si="1"/>
        <v>2.8</v>
      </c>
      <c r="J29" s="2">
        <f t="shared" si="2"/>
        <v>0</v>
      </c>
      <c r="K29" s="2">
        <f t="shared" si="3"/>
        <v>12</v>
      </c>
    </row>
    <row r="30" spans="1:11" ht="15.75" customHeight="1" x14ac:dyDescent="0.25">
      <c r="A30" s="2">
        <v>2</v>
      </c>
      <c r="B30" s="2" t="s">
        <v>22</v>
      </c>
      <c r="C30" s="2" t="s">
        <v>17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22</v>
      </c>
      <c r="C31" s="2" t="s">
        <v>18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17</v>
      </c>
      <c r="B6" s="2">
        <v>2.6</v>
      </c>
      <c r="C6" s="2">
        <v>1</v>
      </c>
    </row>
    <row r="7" spans="1:3" x14ac:dyDescent="0.25">
      <c r="A7" s="2" t="s">
        <v>18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7</v>
      </c>
      <c r="E2" s="2">
        <f>SUMIFS(Raw_Annotations!$I:$I,Raw_Annotations!$A:$A,$A2,Raw_Annotations!$B:$B,$B2)</f>
        <v>5.7</v>
      </c>
      <c r="F2" s="2">
        <f t="shared" ref="F2:F6" si="0">IF(C2=0,0,D2*3600/C2)</f>
        <v>84</v>
      </c>
      <c r="G2" s="2">
        <f>SUMIFS(Raw_Annotations!$G:$G,Raw_Annotations!$A:$A,$A2,Raw_Annotations!$B:$B,$B2)</f>
        <v>9.9</v>
      </c>
      <c r="H2" s="2">
        <f t="shared" ref="H2:H6" si="1">IF(C2=0,0,G2*3600/C2)</f>
        <v>118.8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2</v>
      </c>
      <c r="B3" s="2" t="s">
        <v>19</v>
      </c>
      <c r="C3" s="2">
        <v>300</v>
      </c>
      <c r="D3" s="2">
        <f>SUMIFS(Raw_Annotations!$D:$D,Raw_Annotations!$A:$A,$A3,Raw_Annotations!$B:$B,$B3)</f>
        <v>41</v>
      </c>
      <c r="E3" s="2">
        <f>SUMIFS(Raw_Annotations!$I:$I,Raw_Annotations!$A:$A,$A3,Raw_Annotations!$B:$B,$B3)</f>
        <v>40.400000000000006</v>
      </c>
      <c r="F3" s="2">
        <f t="shared" si="0"/>
        <v>492</v>
      </c>
      <c r="G3" s="2">
        <f>SUMIFS(Raw_Annotations!$G:$G,Raw_Annotations!$A:$A,$A3,Raw_Annotations!$B:$B,$B3)</f>
        <v>135.19999999999999</v>
      </c>
      <c r="H3" s="2">
        <f t="shared" si="1"/>
        <v>1622.3999999999999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 s="2">
        <f t="shared" si="2"/>
        <v>0.66568047337278113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0.3366336633663366</v>
      </c>
    </row>
    <row r="4" spans="1:11" x14ac:dyDescent="0.25">
      <c r="A4" s="2">
        <v>2</v>
      </c>
      <c r="B4" s="2" t="s">
        <v>20</v>
      </c>
      <c r="C4" s="2">
        <v>300</v>
      </c>
      <c r="D4" s="2">
        <f>SUMIFS(Raw_Annotations!$D:$D,Raw_Annotations!$A:$A,$A4,Raw_Annotations!$B:$B,$B4)</f>
        <v>27</v>
      </c>
      <c r="E4" s="2">
        <f>SUMIFS(Raw_Annotations!$I:$I,Raw_Annotations!$A:$A,$A4,Raw_Annotations!$B:$B,$B4)</f>
        <v>35.5</v>
      </c>
      <c r="F4" s="2">
        <f t="shared" si="0"/>
        <v>324</v>
      </c>
      <c r="G4" s="2">
        <f>SUMIFS(Raw_Annotations!$G:$G,Raw_Annotations!$A:$A,$A4,Raw_Annotations!$B:$B,$B4)</f>
        <v>171.7</v>
      </c>
      <c r="H4" s="2">
        <f t="shared" si="1"/>
        <v>2060.4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0.87361677344205013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0.61408450704225348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69</v>
      </c>
      <c r="E5" s="2">
        <f>SUMIFS(Raw_Annotations!$I:$I,Raw_Annotations!$A:$A,$A5,Raw_Annotations!$B:$B,$B5)</f>
        <v>73</v>
      </c>
      <c r="F5" s="2">
        <f t="shared" si="0"/>
        <v>828</v>
      </c>
      <c r="G5" s="2">
        <f>SUMIFS(Raw_Annotations!$G:$G,Raw_Annotations!$A:$A,$A5,Raw_Annotations!$B:$B,$B5)</f>
        <v>199.2</v>
      </c>
      <c r="H5" s="2">
        <f t="shared" si="1"/>
        <v>2390.4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120</v>
      </c>
      <c r="J5" s="2">
        <f t="shared" si="2"/>
        <v>0.60240963855421692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0.29589041095890412</v>
      </c>
    </row>
    <row r="6" spans="1:11" x14ac:dyDescent="0.25">
      <c r="A6" s="2">
        <v>2</v>
      </c>
      <c r="B6" s="2" t="s">
        <v>22</v>
      </c>
      <c r="C6" s="2">
        <v>300</v>
      </c>
      <c r="D6" s="2">
        <f>SUMIFS(Raw_Annotations!$D:$D,Raw_Annotations!$A:$A,$A6,Raw_Annotations!$B:$B,$B6)</f>
        <v>99</v>
      </c>
      <c r="E6" s="2">
        <f>SUMIFS(Raw_Annotations!$I:$I,Raw_Annotations!$A:$A,$A6,Raw_Annotations!$B:$B,$B6)</f>
        <v>83.649999999999991</v>
      </c>
      <c r="F6" s="2">
        <f t="shared" si="0"/>
        <v>1188</v>
      </c>
      <c r="G6" s="2">
        <f>SUMIFS(Raw_Annotations!$G:$G,Raw_Annotations!$A:$A,$A6,Raw_Annotations!$B:$B,$B6)</f>
        <v>178.5</v>
      </c>
      <c r="H6" s="2">
        <f t="shared" si="1"/>
        <v>2142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50</v>
      </c>
      <c r="J6" s="2">
        <f t="shared" si="2"/>
        <v>0.28011204481792717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0.14106395696353857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8" spans="1:1" x14ac:dyDescent="0.25">
      <c r="A8" s="2" t="s">
        <v>38</v>
      </c>
    </row>
    <row r="9" spans="1:1" x14ac:dyDescent="0.25">
      <c r="A9" s="2" t="s">
        <v>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2025-09-21T12:30:50Z</dcterms:modified>
</cp:coreProperties>
</file>