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534EEA62-473B-474E-A597-494D343E30F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H29" i="1"/>
  <c r="I29" i="1" s="1"/>
  <c r="E6" i="3" s="1"/>
  <c r="K6" i="3" s="1"/>
  <c r="G29" i="1"/>
  <c r="J29" i="1" s="1"/>
  <c r="F29" i="1"/>
  <c r="K28" i="1"/>
  <c r="I28" i="1"/>
  <c r="H28" i="1"/>
  <c r="F28" i="1"/>
  <c r="G28" i="1" s="1"/>
  <c r="K27" i="1"/>
  <c r="I27" i="1"/>
  <c r="H27" i="1"/>
  <c r="G27" i="1"/>
  <c r="J27" i="1" s="1"/>
  <c r="F27" i="1"/>
  <c r="K26" i="1"/>
  <c r="J26" i="1"/>
  <c r="I26" i="1"/>
  <c r="H26" i="1"/>
  <c r="G26" i="1"/>
  <c r="F26" i="1"/>
  <c r="K25" i="1"/>
  <c r="H25" i="1"/>
  <c r="I25" i="1" s="1"/>
  <c r="G25" i="1"/>
  <c r="J25" i="1" s="1"/>
  <c r="F25" i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H21" i="1"/>
  <c r="I21" i="1" s="1"/>
  <c r="E5" i="3" s="1"/>
  <c r="K5" i="3" s="1"/>
  <c r="G21" i="1"/>
  <c r="J21" i="1" s="1"/>
  <c r="F21" i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J10" i="1"/>
  <c r="I10" i="1"/>
  <c r="H10" i="1"/>
  <c r="G10" i="1"/>
  <c r="F10" i="1"/>
  <c r="K9" i="1"/>
  <c r="H9" i="1"/>
  <c r="I9" i="1" s="1"/>
  <c r="E3" i="3" s="1"/>
  <c r="K3" i="3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H6" i="1"/>
  <c r="I6" i="1" s="1"/>
  <c r="G6" i="1"/>
  <c r="J6" i="1" s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E2" i="3" s="1"/>
  <c r="K2" i="3" s="1"/>
  <c r="H3" i="1"/>
  <c r="G3" i="1"/>
  <c r="J3" i="1" s="1"/>
  <c r="F3" i="1"/>
  <c r="K2" i="1"/>
  <c r="J2" i="1"/>
  <c r="I2" i="1"/>
  <c r="H2" i="1"/>
  <c r="G2" i="1"/>
  <c r="F2" i="1"/>
  <c r="I4" i="3" l="1"/>
  <c r="J16" i="1"/>
  <c r="G4" i="3"/>
  <c r="I6" i="3"/>
  <c r="G6" i="3"/>
  <c r="J28" i="1"/>
  <c r="J8" i="1"/>
  <c r="G3" i="3"/>
  <c r="J20" i="1"/>
  <c r="G5" i="3"/>
  <c r="I2" i="3"/>
  <c r="G2" i="3"/>
  <c r="J4" i="1"/>
  <c r="J22" i="1"/>
  <c r="J3" i="3" l="1"/>
  <c r="H3" i="3"/>
  <c r="J2" i="3"/>
  <c r="H2" i="3"/>
  <c r="J6" i="3"/>
  <c r="H6" i="3"/>
  <c r="J4" i="3"/>
  <c r="H4" i="3"/>
  <c r="J5" i="3"/>
  <c r="H5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<sst xmlns="http://schemas.openxmlformats.org/spreadsheetml/2006/main" count="104" uniqueCount="39">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</sst>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E2" sqref="E2:E31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</v>
      </c>
      <c r="E2" s="2">
        <v>300</v>
      </c>
      <c r="F2" s="2">
        <f>VLOOKUP(C2,Vehicle_Params!$A:$C,3,FALSE)</f>
        <v>1.5</v>
      </c>
      <c r="G2" s="2">
        <f t="shared" ref="G2:G31" si="0">IF(D2="",0,D2*F2)</f>
        <v>1.5</v>
      </c>
      <c r="H2" s="2">
        <f>VLOOKUP(C2,Vehicle_Params!$A:$B,2,FALSE)</f>
        <v>1</v>
      </c>
      <c r="I2" s="2">
        <f t="shared" ref="I2:I31" si="1">IF(D2="",0,D2*H2)</f>
        <v>1</v>
      </c>
      <c r="J2" s="2">
        <f t="shared" ref="J2:J31" si="2">IF(E2=0,0,G2*3600/E2)</f>
        <v>18</v>
      </c>
      <c r="K2" s="2">
        <f t="shared" ref="K2:K31" si="3">IF(E2=0,0,IF(D2="",0,D2*3600/E2))</f>
        <v>12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43</v>
      </c>
      <c r="E8" s="2">
        <v>300</v>
      </c>
      <c r="F8" s="2">
        <f>VLOOKUP(C8,Vehicle_Params!$A:$C,3,FALSE)</f>
        <v>1.5</v>
      </c>
      <c r="G8" s="2">
        <f t="shared" si="0"/>
        <v>64.5</v>
      </c>
      <c r="H8" s="2">
        <f>VLOOKUP(C8,Vehicle_Params!$A:$B,2,FALSE)</f>
        <v>1</v>
      </c>
      <c r="I8" s="2">
        <f t="shared" si="1"/>
        <v>43</v>
      </c>
      <c r="J8" s="2">
        <f t="shared" si="2"/>
        <v>774</v>
      </c>
      <c r="K8" s="2">
        <f t="shared" si="3"/>
        <v>516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18</v>
      </c>
      <c r="E9" s="2">
        <v>300</v>
      </c>
      <c r="F9" s="2">
        <f>VLOOKUP(C9,Vehicle_Params!$A:$C,3,FALSE)</f>
        <v>1.2</v>
      </c>
      <c r="G9" s="2">
        <f t="shared" si="0"/>
        <v>21.599999999999998</v>
      </c>
      <c r="H9" s="2">
        <f>VLOOKUP(C9,Vehicle_Params!$A:$B,2,FALSE)</f>
        <v>0.35</v>
      </c>
      <c r="I9" s="2">
        <f t="shared" si="1"/>
        <v>6.3</v>
      </c>
      <c r="J9" s="2">
        <f t="shared" si="2"/>
        <v>259.19999999999993</v>
      </c>
      <c r="K9" s="2">
        <f t="shared" si="3"/>
        <v>216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5</v>
      </c>
      <c r="E10" s="2">
        <v>300</v>
      </c>
      <c r="F10" s="2">
        <f>VLOOKUP(C10,Vehicle_Params!$A:$C,3,FALSE)</f>
        <v>10</v>
      </c>
      <c r="G10" s="2">
        <f t="shared" si="0"/>
        <v>50</v>
      </c>
      <c r="H10" s="2">
        <f>VLOOKUP(C10,Vehicle_Params!$A:$B,2,FALSE)</f>
        <v>1.8</v>
      </c>
      <c r="I10" s="2">
        <f t="shared" si="1"/>
        <v>9</v>
      </c>
      <c r="J10" s="2">
        <f t="shared" si="2"/>
        <v>600</v>
      </c>
      <c r="K10" s="2">
        <f t="shared" si="3"/>
        <v>60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48</v>
      </c>
      <c r="E20" s="2">
        <v>300</v>
      </c>
      <c r="F20" s="2">
        <f>VLOOKUP(C20,Vehicle_Params!$A:$C,3,FALSE)</f>
        <v>1.5</v>
      </c>
      <c r="G20" s="2">
        <f t="shared" si="0"/>
        <v>72</v>
      </c>
      <c r="H20" s="2">
        <f>VLOOKUP(C20,Vehicle_Params!$A:$B,2,FALSE)</f>
        <v>1</v>
      </c>
      <c r="I20" s="2">
        <f t="shared" si="1"/>
        <v>48</v>
      </c>
      <c r="J20" s="2">
        <f t="shared" si="2"/>
        <v>864</v>
      </c>
      <c r="K20" s="2">
        <f t="shared" si="3"/>
        <v>576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8</v>
      </c>
      <c r="E22" s="2">
        <v>300</v>
      </c>
      <c r="F22" s="2">
        <f>VLOOKUP(C22,Vehicle_Params!$A:$C,3,FALSE)</f>
        <v>10</v>
      </c>
      <c r="G22" s="2">
        <f t="shared" si="0"/>
        <v>80</v>
      </c>
      <c r="H22" s="2">
        <f>VLOOKUP(C22,Vehicle_Params!$A:$B,2,FALSE)</f>
        <v>1.8</v>
      </c>
      <c r="I22" s="2">
        <f t="shared" si="1"/>
        <v>14.4</v>
      </c>
      <c r="J22" s="2">
        <f t="shared" si="2"/>
        <v>960</v>
      </c>
      <c r="K22" s="2">
        <f t="shared" si="3"/>
        <v>96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3</v>
      </c>
      <c r="E23" s="2">
        <v>300</v>
      </c>
      <c r="F23" s="2">
        <f>VLOOKUP(C23,Vehicle_Params!$A:$C,3,FALSE)</f>
        <v>30</v>
      </c>
      <c r="G23" s="2">
        <f t="shared" si="0"/>
        <v>90</v>
      </c>
      <c r="H23" s="2">
        <f>VLOOKUP(C23,Vehicle_Params!$A:$B,2,FALSE)</f>
        <v>2.8</v>
      </c>
      <c r="I23" s="2">
        <f t="shared" si="1"/>
        <v>8.3999999999999986</v>
      </c>
      <c r="J23" s="2">
        <f t="shared" si="2"/>
        <v>1080</v>
      </c>
      <c r="K23" s="2">
        <f t="shared" si="3"/>
        <v>36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26</v>
      </c>
      <c r="E27" s="2">
        <v>300</v>
      </c>
      <c r="F27" s="2">
        <f>VLOOKUP(C27,Vehicle_Params!$A:$C,3,FALSE)</f>
        <v>1.2</v>
      </c>
      <c r="G27" s="2">
        <f t="shared" si="0"/>
        <v>31.2</v>
      </c>
      <c r="H27" s="2">
        <f>VLOOKUP(C27,Vehicle_Params!$A:$B,2,FALSE)</f>
        <v>0.35</v>
      </c>
      <c r="I27" s="2">
        <f t="shared" si="1"/>
        <v>9.1</v>
      </c>
      <c r="J27" s="2">
        <f t="shared" si="2"/>
        <v>374.4</v>
      </c>
      <c r="K27" s="2">
        <f t="shared" si="3"/>
        <v>312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3</v>
      </c>
      <c r="E28" s="2">
        <v>300</v>
      </c>
      <c r="F28" s="2">
        <f>VLOOKUP(C28,Vehicle_Params!$A:$C,3,FALSE)</f>
        <v>10</v>
      </c>
      <c r="G28" s="2">
        <f t="shared" si="0"/>
        <v>30</v>
      </c>
      <c r="H28" s="2">
        <f>VLOOKUP(C28,Vehicle_Params!$A:$B,2,FALSE)</f>
        <v>1.8</v>
      </c>
      <c r="I28" s="2">
        <f t="shared" si="1"/>
        <v>5.4</v>
      </c>
      <c r="J28" s="2">
        <f t="shared" si="2"/>
        <v>360</v>
      </c>
      <c r="K28" s="2">
        <f t="shared" si="3"/>
        <v>36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3</v>
      </c>
      <c r="E30" s="2">
        <v>300</v>
      </c>
      <c r="F30" s="2">
        <f>VLOOKUP(C30,Vehicle_Params!$A:$C,3,FALSE)</f>
        <v>1</v>
      </c>
      <c r="G30" s="2">
        <f t="shared" si="0"/>
        <v>3</v>
      </c>
      <c r="H30" s="2">
        <f>VLOOKUP(C30,Vehicle_Params!$A:$B,2,FALSE)</f>
        <v>2.6</v>
      </c>
      <c r="I30" s="2">
        <f t="shared" si="1"/>
        <v>7.8000000000000007</v>
      </c>
      <c r="J30" s="2">
        <f t="shared" si="2"/>
        <v>36</v>
      </c>
      <c r="K30" s="2">
        <f t="shared" si="3"/>
        <v>36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workbookViewId="0">
      <selection activeCell="C2" sqref="C2:C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4</v>
      </c>
      <c r="E2" s="2">
        <f>SUMIFS(Raw_Annotations!$I:$I,Raw_Annotations!$A:$A,$A2,Raw_Annotations!$B:$B,$B2)</f>
        <v>2.0499999999999998</v>
      </c>
      <c r="F2" s="2">
        <f t="shared" ref="F2:F6" si="0">IF(C2=0,0,D2*3600/C2)</f>
        <v>48</v>
      </c>
      <c r="G2" s="2">
        <f>SUMIFS(Raw_Annotations!$G:$G,Raw_Annotations!$A:$A,$A2,Raw_Annotations!$B:$B,$B2)</f>
        <v>5.0999999999999996</v>
      </c>
      <c r="H2" s="2">
        <f t="shared" ref="H2:H6" si="1">IF(C2=0,0,G2*3600/C2)</f>
        <v>61.2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60.9</v>
      </c>
      <c r="F3" s="2">
        <f t="shared" si="0"/>
        <v>804</v>
      </c>
      <c r="G3" s="2">
        <f>SUMIFS(Raw_Annotations!$G:$G,Raw_Annotations!$A:$A,$A3,Raw_Annotations!$B:$B,$B3)</f>
        <v>137.1</v>
      </c>
      <c r="H3" s="2">
        <f t="shared" si="1"/>
        <v>1645.2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50</v>
      </c>
      <c r="J3" s="2">
        <f t="shared" si="2"/>
        <v>0.36469730123997085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0.14778325123152711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12</v>
      </c>
      <c r="E4" s="2">
        <f>SUMIFS(Raw_Annotations!$I:$I,Raw_Annotations!$A:$A,$A4,Raw_Annotations!$B:$B,$B4)</f>
        <v>15.7</v>
      </c>
      <c r="F4" s="2">
        <f t="shared" si="0"/>
        <v>144</v>
      </c>
      <c r="G4" s="2">
        <f>SUMIFS(Raw_Annotations!$G:$G,Raw_Annotations!$A:$A,$A4,Raw_Annotations!$B:$B,$B4)</f>
        <v>79.900000000000006</v>
      </c>
      <c r="H4" s="2">
        <f t="shared" si="1"/>
        <v>958.8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2"/>
        <v>0.87609511889862324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0.63694267515923575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76</v>
      </c>
      <c r="E5" s="2">
        <f>SUMIFS(Raw_Annotations!$I:$I,Raw_Annotations!$A:$A,$A5,Raw_Annotations!$B:$B,$B5)</f>
        <v>76.75</v>
      </c>
      <c r="F5" s="2">
        <f t="shared" si="0"/>
        <v>912</v>
      </c>
      <c r="G5" s="2">
        <f>SUMIFS(Raw_Annotations!$G:$G,Raw_Annotations!$A:$A,$A5,Raw_Annotations!$B:$B,$B5)</f>
        <v>262.39999999999998</v>
      </c>
      <c r="H5" s="2">
        <f t="shared" si="1"/>
        <v>3148.7999999999997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0.64786585365853666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0.29706840390879474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94</v>
      </c>
      <c r="E6" s="2">
        <f>SUMIFS(Raw_Annotations!$I:$I,Raw_Annotations!$A:$A,$A6,Raw_Annotations!$B:$B,$B6)</f>
        <v>87.499999999999986</v>
      </c>
      <c r="F6" s="2">
        <f t="shared" si="0"/>
        <v>1128</v>
      </c>
      <c r="G6" s="2">
        <f>SUMIFS(Raw_Annotations!$G:$G,Raw_Annotations!$A:$A,$A6,Raw_Annotations!$B:$B,$B6)</f>
        <v>214.7</v>
      </c>
      <c r="H6" s="2">
        <f t="shared" si="1"/>
        <v>2576.4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90</v>
      </c>
      <c r="J6" s="2">
        <f t="shared" si="2"/>
        <v>0.41918956683744762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0.12571428571428572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2025-09-21T12:45:23Z</dcterms:modified>
</cp:coreProperties>
</file>