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8AE9F54A-839B-4771-9849-CA43A250156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lfIdA2yX/+c3OUoknRSdB3kgB6fIZ20Ygj/u5b1ZPk8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H19" i="1"/>
  <c r="I19" i="1" s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K14" i="1"/>
  <c r="H14" i="1"/>
  <c r="I14" i="1" s="1"/>
  <c r="E4" i="3" s="1"/>
  <c r="K4" i="3" s="1"/>
  <c r="G14" i="1"/>
  <c r="J14" i="1" s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H3" i="1"/>
  <c r="I3" i="1" s="1"/>
  <c r="G3" i="1"/>
  <c r="J3" i="1" s="1"/>
  <c r="F3" i="1"/>
  <c r="K2" i="1"/>
  <c r="H2" i="1"/>
  <c r="I2" i="1" s="1"/>
  <c r="E2" i="3" s="1"/>
  <c r="K2" i="3" s="1"/>
  <c r="F2" i="1"/>
  <c r="G2" i="1" s="1"/>
  <c r="I2" i="3" l="1"/>
  <c r="J4" i="1"/>
  <c r="I3" i="3"/>
  <c r="J10" i="1"/>
  <c r="J15" i="1"/>
  <c r="G4" i="3"/>
  <c r="J2" i="1"/>
  <c r="G2" i="3"/>
  <c r="J8" i="1"/>
  <c r="G3" i="3"/>
  <c r="I4" i="3"/>
  <c r="J16" i="1"/>
  <c r="J3" i="3" l="1"/>
  <c r="H3" i="3"/>
  <c r="J4" i="3"/>
  <c r="H4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<sst xmlns="http://schemas.openxmlformats.org/spreadsheetml/2006/main" count="77" uniqueCount="35">
  <si>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</si>
  <si>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</si>
  <si>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</si>
  <si>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</si>
  <si>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</si>
  <si>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</si>
  <si>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</si>
  <si>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</si>
  <si>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</si>
  <si>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</si>
  <si>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</si>
  <si>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SD_W</t>
  </si>
  <si>
    <t>Car</t>
  </si>
  <si>
    <t>Motorcycle</t>
  </si>
  <si>
    <t>Jeepney</t>
  </si>
  <si>
    <t>Bus</t>
  </si>
  <si>
    <t>Truck</t>
  </si>
  <si>
    <t>Tricycle</t>
  </si>
  <si>
    <t>SD_S</t>
  </si>
  <si>
    <t>SD_E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</si>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</sst>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D20" sqref="D20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67</v>
      </c>
      <c r="E2" s="2">
        <v>300</v>
      </c>
      <c r="F2" s="2">
        <f>VLOOKUP(C2,Vehicle_Params!$A:$C,3,FALSE)</f>
        <v>1.5</v>
      </c>
      <c r="G2" s="2">
        <f t="shared" ref="G2:G19" si="0">IF(D2="",0,D2*F2)</f>
        <v>100.5</v>
      </c>
      <c r="H2" s="2">
        <f>VLOOKUP(C2,Vehicle_Params!$A:$B,2,FALSE)</f>
        <v>1</v>
      </c>
      <c r="I2" s="2">
        <f t="shared" ref="I2:I19" si="1">IF(D2="",0,D2*H2)</f>
        <v>67</v>
      </c>
      <c r="J2" s="2">
        <f t="shared" ref="J2:J19" si="2">IF(E2=0,0,G2*3600/E2)</f>
        <v>1206</v>
      </c>
      <c r="K2" s="2">
        <f t="shared" ref="K2:K19" si="3">IF(E2=0,0,IF(D2="",0,D2*3600/E2))</f>
        <v>804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36</v>
      </c>
      <c r="E3" s="2">
        <v>300</v>
      </c>
      <c r="F3" s="2">
        <f>VLOOKUP(C3,Vehicle_Params!$A:$C,3,FALSE)</f>
        <v>1.2</v>
      </c>
      <c r="G3" s="2">
        <f t="shared" si="0"/>
        <v>43.199999999999996</v>
      </c>
      <c r="H3" s="2">
        <f>VLOOKUP(C3,Vehicle_Params!$A:$B,2,FALSE)</f>
        <v>0.35</v>
      </c>
      <c r="I3" s="2">
        <f t="shared" si="1"/>
        <v>12.6</v>
      </c>
      <c r="J3" s="2">
        <f t="shared" si="2"/>
        <v>518.39999999999986</v>
      </c>
      <c r="K3" s="2">
        <f t="shared" si="3"/>
        <v>432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24</v>
      </c>
      <c r="E4" s="2">
        <v>300</v>
      </c>
      <c r="F4" s="2">
        <f>VLOOKUP(C4,Vehicle_Params!$A:$C,3,FALSE)</f>
        <v>10</v>
      </c>
      <c r="G4" s="2">
        <f t="shared" si="0"/>
        <v>240</v>
      </c>
      <c r="H4" s="2">
        <f>VLOOKUP(C4,Vehicle_Params!$A:$B,2,FALSE)</f>
        <v>1.8</v>
      </c>
      <c r="I4" s="2">
        <f t="shared" si="1"/>
        <v>43.2</v>
      </c>
      <c r="J4" s="2">
        <f t="shared" si="2"/>
        <v>2880</v>
      </c>
      <c r="K4" s="2">
        <f t="shared" si="3"/>
        <v>288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4</v>
      </c>
      <c r="E6" s="2">
        <v>300</v>
      </c>
      <c r="F6" s="2">
        <f>VLOOKUP(C6,Vehicle_Params!$A:$C,3,FALSE)</f>
        <v>1</v>
      </c>
      <c r="G6" s="2">
        <f t="shared" si="0"/>
        <v>4</v>
      </c>
      <c r="H6" s="2">
        <f>VLOOKUP(C6,Vehicle_Params!$A:$B,2,FALSE)</f>
        <v>2.6</v>
      </c>
      <c r="I6" s="2">
        <f t="shared" si="1"/>
        <v>10.4</v>
      </c>
      <c r="J6" s="2">
        <f t="shared" si="2"/>
        <v>48</v>
      </c>
      <c r="K6" s="2">
        <f t="shared" si="3"/>
        <v>48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3</v>
      </c>
      <c r="E7" s="2">
        <v>300</v>
      </c>
      <c r="F7" s="2">
        <f>VLOOKUP(C7,Vehicle_Params!$A:$C,3,FALSE)</f>
        <v>2</v>
      </c>
      <c r="G7" s="2">
        <f t="shared" si="0"/>
        <v>6</v>
      </c>
      <c r="H7" s="2">
        <f>VLOOKUP(C7,Vehicle_Params!$A:$B,2,FALSE)</f>
        <v>0.6</v>
      </c>
      <c r="I7" s="2">
        <f t="shared" si="1"/>
        <v>1.7999999999999998</v>
      </c>
      <c r="J7" s="2">
        <f t="shared" si="2"/>
        <v>72</v>
      </c>
      <c r="K7" s="2">
        <f t="shared" si="3"/>
        <v>36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78</v>
      </c>
      <c r="E8" s="2">
        <v>300</v>
      </c>
      <c r="F8" s="2">
        <f>VLOOKUP(C8,Vehicle_Params!$A:$C,3,FALSE)</f>
        <v>1.5</v>
      </c>
      <c r="G8" s="2">
        <f t="shared" si="0"/>
        <v>117</v>
      </c>
      <c r="H8" s="2">
        <f>VLOOKUP(C8,Vehicle_Params!$A:$B,2,FALSE)</f>
        <v>1</v>
      </c>
      <c r="I8" s="2">
        <f t="shared" si="1"/>
        <v>78</v>
      </c>
      <c r="J8" s="2">
        <f t="shared" si="2"/>
        <v>1404</v>
      </c>
      <c r="K8" s="2">
        <f t="shared" si="3"/>
        <v>936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27</v>
      </c>
      <c r="E9" s="2">
        <v>300</v>
      </c>
      <c r="F9" s="2">
        <f>VLOOKUP(C9,Vehicle_Params!$A:$C,3,FALSE)</f>
        <v>1.2</v>
      </c>
      <c r="G9" s="2">
        <f t="shared" si="0"/>
        <v>32.4</v>
      </c>
      <c r="H9" s="2">
        <f>VLOOKUP(C9,Vehicle_Params!$A:$B,2,FALSE)</f>
        <v>0.35</v>
      </c>
      <c r="I9" s="2">
        <f t="shared" si="1"/>
        <v>9.4499999999999993</v>
      </c>
      <c r="J9" s="2">
        <f t="shared" si="2"/>
        <v>388.8</v>
      </c>
      <c r="K9" s="2">
        <f t="shared" si="3"/>
        <v>324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16</v>
      </c>
      <c r="E10" s="2">
        <v>300</v>
      </c>
      <c r="F10" s="2">
        <f>VLOOKUP(C10,Vehicle_Params!$A:$C,3,FALSE)</f>
        <v>10</v>
      </c>
      <c r="G10" s="2">
        <f t="shared" si="0"/>
        <v>160</v>
      </c>
      <c r="H10" s="2">
        <f>VLOOKUP(C10,Vehicle_Params!$A:$B,2,FALSE)</f>
        <v>1.8</v>
      </c>
      <c r="I10" s="2">
        <f t="shared" si="1"/>
        <v>28.8</v>
      </c>
      <c r="J10" s="2">
        <f t="shared" si="2"/>
        <v>1920</v>
      </c>
      <c r="K10" s="2">
        <f t="shared" si="3"/>
        <v>192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2</v>
      </c>
      <c r="E12" s="2">
        <v>300</v>
      </c>
      <c r="F12" s="2">
        <f>VLOOKUP(C12,Vehicle_Params!$A:$C,3,FALSE)</f>
        <v>1</v>
      </c>
      <c r="G12" s="2">
        <f t="shared" si="0"/>
        <v>2</v>
      </c>
      <c r="H12" s="2">
        <f>VLOOKUP(C12,Vehicle_Params!$A:$B,2,FALSE)</f>
        <v>2.6</v>
      </c>
      <c r="I12" s="2">
        <f t="shared" si="1"/>
        <v>5.2</v>
      </c>
      <c r="J12" s="2">
        <f t="shared" si="2"/>
        <v>24</v>
      </c>
      <c r="K12" s="2">
        <f t="shared" si="3"/>
        <v>24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37</v>
      </c>
      <c r="E14" s="2">
        <v>300</v>
      </c>
      <c r="F14" s="2">
        <f>VLOOKUP(C14,Vehicle_Params!$A:$C,3,FALSE)</f>
        <v>1.5</v>
      </c>
      <c r="G14" s="2">
        <f t="shared" si="0"/>
        <v>55.5</v>
      </c>
      <c r="H14" s="2">
        <f>VLOOKUP(C14,Vehicle_Params!$A:$B,2,FALSE)</f>
        <v>1</v>
      </c>
      <c r="I14" s="2">
        <f t="shared" si="1"/>
        <v>37</v>
      </c>
      <c r="J14" s="2">
        <f t="shared" si="2"/>
        <v>666</v>
      </c>
      <c r="K14" s="2">
        <f t="shared" si="3"/>
        <v>444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38</v>
      </c>
      <c r="E15" s="2">
        <v>300</v>
      </c>
      <c r="F15" s="2">
        <f>VLOOKUP(C15,Vehicle_Params!$A:$C,3,FALSE)</f>
        <v>1.2</v>
      </c>
      <c r="G15" s="2">
        <f t="shared" si="0"/>
        <v>45.6</v>
      </c>
      <c r="H15" s="2">
        <f>VLOOKUP(C15,Vehicle_Params!$A:$B,2,FALSE)</f>
        <v>0.35</v>
      </c>
      <c r="I15" s="2">
        <f t="shared" si="1"/>
        <v>13.299999999999999</v>
      </c>
      <c r="J15" s="2">
        <f t="shared" si="2"/>
        <v>547.20000000000005</v>
      </c>
      <c r="K15" s="2">
        <f t="shared" si="3"/>
        <v>456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18</v>
      </c>
      <c r="E16" s="2">
        <v>300</v>
      </c>
      <c r="F16" s="2">
        <f>VLOOKUP(C16,Vehicle_Params!$A:$C,3,FALSE)</f>
        <v>10</v>
      </c>
      <c r="G16" s="2">
        <f t="shared" si="0"/>
        <v>180</v>
      </c>
      <c r="H16" s="2">
        <f>VLOOKUP(C16,Vehicle_Params!$A:$B,2,FALSE)</f>
        <v>1.8</v>
      </c>
      <c r="I16" s="2">
        <f t="shared" si="1"/>
        <v>32.4</v>
      </c>
      <c r="J16" s="2">
        <f t="shared" si="2"/>
        <v>2160</v>
      </c>
      <c r="K16" s="2">
        <f t="shared" si="3"/>
        <v>216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5</v>
      </c>
      <c r="E19" s="2">
        <v>300</v>
      </c>
      <c r="F19" s="2">
        <f>VLOOKUP(C19,Vehicle_Params!$A:$C,3,FALSE)</f>
        <v>2</v>
      </c>
      <c r="G19" s="2">
        <f t="shared" si="0"/>
        <v>10</v>
      </c>
      <c r="H19" s="2">
        <f>VLOOKUP(C19,Vehicle_Params!$A:$B,2,FALSE)</f>
        <v>0.6</v>
      </c>
      <c r="I19" s="2">
        <f t="shared" si="1"/>
        <v>3</v>
      </c>
      <c r="J19" s="2">
        <f t="shared" si="2"/>
        <v>120</v>
      </c>
      <c r="K19" s="2">
        <f t="shared" si="3"/>
        <v>60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D35" sqref="D35"/>
    </sheetView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E28" sqref="E28"/>
    </sheetView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134</v>
      </c>
      <c r="E2" s="2">
        <f>SUMIFS(Raw_Annotations!$I:$I,Raw_Annotations!$A:$A,$A2,Raw_Annotations!$B:$B,$B2)</f>
        <v>135</v>
      </c>
      <c r="F2" s="2">
        <f t="shared" ref="F2:F4" si="0">IF(C2=0,0,D2*3600/C2)</f>
        <v>1608</v>
      </c>
      <c r="G2" s="2">
        <f>SUMIFS(Raw_Annotations!$G:$G,Raw_Annotations!$A:$A,$A2,Raw_Annotations!$B:$B,$B2)</f>
        <v>393.7</v>
      </c>
      <c r="H2" s="2">
        <f t="shared" ref="H2:H4" si="1">IF(C2=0,0,G2*3600/C2)</f>
        <v>4724.3999999999996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240</v>
      </c>
      <c r="J2" s="2">
        <f t="shared" ref="J2:J4" si="2">IF(G2=0,0,I2/G2)</f>
        <v>0.60960121920243837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0.32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125</v>
      </c>
      <c r="E3" s="2">
        <f>SUMIFS(Raw_Annotations!$I:$I,Raw_Annotations!$A:$A,$A3,Raw_Annotations!$B:$B,$B3)</f>
        <v>122.65</v>
      </c>
      <c r="F3" s="2">
        <f t="shared" si="0"/>
        <v>1500</v>
      </c>
      <c r="G3" s="2">
        <f>SUMIFS(Raw_Annotations!$G:$G,Raw_Annotations!$A:$A,$A3,Raw_Annotations!$B:$B,$B3)</f>
        <v>315.39999999999998</v>
      </c>
      <c r="H3" s="2">
        <f t="shared" si="1"/>
        <v>3784.8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160</v>
      </c>
      <c r="J3" s="2">
        <f t="shared" si="2"/>
        <v>0.50729232720355111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0.23481451284141866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102</v>
      </c>
      <c r="E4" s="2">
        <f>SUMIFS(Raw_Annotations!$I:$I,Raw_Annotations!$A:$A,$A4,Raw_Annotations!$B:$B,$B4)</f>
        <v>96.499999999999986</v>
      </c>
      <c r="F4" s="2">
        <f t="shared" si="0"/>
        <v>1224</v>
      </c>
      <c r="G4" s="2">
        <f>SUMIFS(Raw_Annotations!$G:$G,Raw_Annotations!$A:$A,$A4,Raw_Annotations!$B:$B,$B4)</f>
        <v>353.1</v>
      </c>
      <c r="H4" s="2">
        <f t="shared" si="1"/>
        <v>4237.2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240</v>
      </c>
      <c r="J4" s="2">
        <f t="shared" si="2"/>
        <v>0.67969413763806286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0.39378238341968919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2025-09-21T12:36:14Z</dcterms:modified>
</cp:coreProperties>
</file>