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C7478C53-F97E-44CC-ACDF-649A23BA98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zv7KLqZDwKjR81H7w5ZUTo3iE/c9Gkgsq11CO7Fynk="/>
    </ext>
  </extLst>
</workbook>
</file>

<file path=xl/calcChain.xml><?xml version="1.0" encoding="utf-8"?>
<calcChain xmlns="http://schemas.openxmlformats.org/spreadsheetml/2006/main">
  <c r="D4" i="3" l="1"/>
  <c r="F4" i="3" s="1"/>
  <c r="I3" i="3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E4" i="3" s="1"/>
  <c r="K4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3" i="3" s="1"/>
  <c r="K3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I6" i="1"/>
  <c r="H6" i="1"/>
  <c r="F6" i="1"/>
  <c r="G6" i="1" s="1"/>
  <c r="J6" i="1" s="1"/>
  <c r="K5" i="1"/>
  <c r="H5" i="1"/>
  <c r="I5" i="1" s="1"/>
  <c r="G5" i="1"/>
  <c r="J5" i="1" s="1"/>
  <c r="F5" i="1"/>
  <c r="K4" i="1"/>
  <c r="I4" i="1"/>
  <c r="H4" i="1"/>
  <c r="F4" i="1"/>
  <c r="G4" i="1" s="1"/>
  <c r="K3" i="1"/>
  <c r="H3" i="1"/>
  <c r="I3" i="1" s="1"/>
  <c r="E2" i="3" s="1"/>
  <c r="K2" i="3" s="1"/>
  <c r="G3" i="1"/>
  <c r="J3" i="1" s="1"/>
  <c r="F3" i="1"/>
  <c r="K2" i="1"/>
  <c r="I2" i="1"/>
  <c r="H2" i="1"/>
  <c r="G2" i="1"/>
  <c r="J2" i="1" s="1"/>
  <c r="F2" i="1"/>
  <c r="I2" i="3" l="1"/>
  <c r="J4" i="1"/>
  <c r="G2" i="3"/>
  <c r="J8" i="1"/>
  <c r="G3" i="3"/>
  <c r="I4" i="3"/>
  <c r="G4" i="3"/>
  <c r="J16" i="1"/>
  <c r="J4" i="3" l="1"/>
  <c r="H4" i="3"/>
  <c r="J3" i="3"/>
  <c r="H3" i="3"/>
  <c r="J2" i="3"/>
  <c r="H2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<sst xmlns="http://schemas.openxmlformats.org/spreadsheetml/2006/main" count="77" uniqueCount="35">
  <si>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</si>
  <si>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</si>
  <si>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</si>
  <si>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</si>
  <si>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</si>
  <si>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</si>
  <si>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</si>
  <si>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</si>
  <si>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</si>
  <si>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</si>
  <si>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</si>
  <si>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SD_W</t>
  </si>
  <si>
    <t>Car</t>
  </si>
  <si>
    <t>Motorcycle</t>
  </si>
  <si>
    <t>Jeepney</t>
  </si>
  <si>
    <t>Bus</t>
  </si>
  <si>
    <t>Truck</t>
  </si>
  <si>
    <t>Tricycle</t>
  </si>
  <si>
    <t>SD_S</t>
  </si>
  <si>
    <t>SD_E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</si>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</sst>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D19" sqref="D19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83</v>
      </c>
      <c r="E2" s="2">
        <v>300</v>
      </c>
      <c r="F2" s="2">
        <f>VLOOKUP(C2,Vehicle_Params!$A:$C,3,FALSE)</f>
        <v>1.5</v>
      </c>
      <c r="G2" s="2">
        <f t="shared" ref="G2:G19" si="0">IF(D2="",0,D2*F2)</f>
        <v>124.5</v>
      </c>
      <c r="H2" s="2">
        <f>VLOOKUP(C2,Vehicle_Params!$A:$B,2,FALSE)</f>
        <v>1</v>
      </c>
      <c r="I2" s="2">
        <f t="shared" ref="I2:I19" si="1">IF(D2="",0,D2*H2)</f>
        <v>83</v>
      </c>
      <c r="J2" s="2">
        <f t="shared" ref="J2:J19" si="2">IF(E2=0,0,G2*3600/E2)</f>
        <v>1494</v>
      </c>
      <c r="K2" s="2">
        <f t="shared" ref="K2:K19" si="3">IF(E2=0,0,IF(D2="",0,D2*3600/E2))</f>
        <v>996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37</v>
      </c>
      <c r="E3" s="2">
        <v>300</v>
      </c>
      <c r="F3" s="2">
        <f>VLOOKUP(C3,Vehicle_Params!$A:$C,3,FALSE)</f>
        <v>1.2</v>
      </c>
      <c r="G3" s="2">
        <f t="shared" si="0"/>
        <v>44.4</v>
      </c>
      <c r="H3" s="2">
        <f>VLOOKUP(C3,Vehicle_Params!$A:$B,2,FALSE)</f>
        <v>0.35</v>
      </c>
      <c r="I3" s="2">
        <f t="shared" si="1"/>
        <v>12.95</v>
      </c>
      <c r="J3" s="2">
        <f t="shared" si="2"/>
        <v>532.79999999999995</v>
      </c>
      <c r="K3" s="2">
        <f t="shared" si="3"/>
        <v>444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25</v>
      </c>
      <c r="E4" s="2">
        <v>300</v>
      </c>
      <c r="F4" s="2">
        <f>VLOOKUP(C4,Vehicle_Params!$A:$C,3,FALSE)</f>
        <v>10</v>
      </c>
      <c r="G4" s="2">
        <f t="shared" si="0"/>
        <v>250</v>
      </c>
      <c r="H4" s="2">
        <f>VLOOKUP(C4,Vehicle_Params!$A:$B,2,FALSE)</f>
        <v>1.8</v>
      </c>
      <c r="I4" s="2">
        <f t="shared" si="1"/>
        <v>45</v>
      </c>
      <c r="J4" s="2">
        <f t="shared" si="2"/>
        <v>3000</v>
      </c>
      <c r="K4" s="2">
        <f t="shared" si="3"/>
        <v>300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3</v>
      </c>
      <c r="E6" s="2">
        <v>300</v>
      </c>
      <c r="F6" s="2">
        <f>VLOOKUP(C6,Vehicle_Params!$A:$C,3,FALSE)</f>
        <v>1</v>
      </c>
      <c r="G6" s="2">
        <f t="shared" si="0"/>
        <v>3</v>
      </c>
      <c r="H6" s="2">
        <f>VLOOKUP(C6,Vehicle_Params!$A:$B,2,FALSE)</f>
        <v>2.6</v>
      </c>
      <c r="I6" s="2">
        <f t="shared" si="1"/>
        <v>7.8000000000000007</v>
      </c>
      <c r="J6" s="2">
        <f t="shared" si="2"/>
        <v>36</v>
      </c>
      <c r="K6" s="2">
        <f t="shared" si="3"/>
        <v>36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2</v>
      </c>
      <c r="E7" s="2">
        <v>300</v>
      </c>
      <c r="F7" s="2">
        <f>VLOOKUP(C7,Vehicle_Params!$A:$C,3,FALSE)</f>
        <v>2</v>
      </c>
      <c r="G7" s="2">
        <f t="shared" si="0"/>
        <v>4</v>
      </c>
      <c r="H7" s="2">
        <f>VLOOKUP(C7,Vehicle_Params!$A:$B,2,FALSE)</f>
        <v>0.6</v>
      </c>
      <c r="I7" s="2">
        <f t="shared" si="1"/>
        <v>1.2</v>
      </c>
      <c r="J7" s="2">
        <f t="shared" si="2"/>
        <v>48</v>
      </c>
      <c r="K7" s="2">
        <f t="shared" si="3"/>
        <v>24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63</v>
      </c>
      <c r="E8" s="2">
        <v>300</v>
      </c>
      <c r="F8" s="2">
        <f>VLOOKUP(C8,Vehicle_Params!$A:$C,3,FALSE)</f>
        <v>1.5</v>
      </c>
      <c r="G8" s="2">
        <f t="shared" si="0"/>
        <v>94.5</v>
      </c>
      <c r="H8" s="2">
        <f>VLOOKUP(C8,Vehicle_Params!$A:$B,2,FALSE)</f>
        <v>1</v>
      </c>
      <c r="I8" s="2">
        <f t="shared" si="1"/>
        <v>63</v>
      </c>
      <c r="J8" s="2">
        <f t="shared" si="2"/>
        <v>1134</v>
      </c>
      <c r="K8" s="2">
        <f t="shared" si="3"/>
        <v>756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31</v>
      </c>
      <c r="E9" s="2">
        <v>300</v>
      </c>
      <c r="F9" s="2">
        <f>VLOOKUP(C9,Vehicle_Params!$A:$C,3,FALSE)</f>
        <v>1.2</v>
      </c>
      <c r="G9" s="2">
        <f t="shared" si="0"/>
        <v>37.199999999999996</v>
      </c>
      <c r="H9" s="2">
        <f>VLOOKUP(C9,Vehicle_Params!$A:$B,2,FALSE)</f>
        <v>0.35</v>
      </c>
      <c r="I9" s="2">
        <f t="shared" si="1"/>
        <v>10.85</v>
      </c>
      <c r="J9" s="2">
        <f t="shared" si="2"/>
        <v>446.39999999999992</v>
      </c>
      <c r="K9" s="2">
        <f t="shared" si="3"/>
        <v>372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21</v>
      </c>
      <c r="E10" s="2">
        <v>300</v>
      </c>
      <c r="F10" s="2">
        <f>VLOOKUP(C10,Vehicle_Params!$A:$C,3,FALSE)</f>
        <v>10</v>
      </c>
      <c r="G10" s="2">
        <f t="shared" si="0"/>
        <v>210</v>
      </c>
      <c r="H10" s="2">
        <f>VLOOKUP(C10,Vehicle_Params!$A:$B,2,FALSE)</f>
        <v>1.8</v>
      </c>
      <c r="I10" s="2">
        <f t="shared" si="1"/>
        <v>37.800000000000004</v>
      </c>
      <c r="J10" s="2">
        <f t="shared" si="2"/>
        <v>2520</v>
      </c>
      <c r="K10" s="2">
        <f t="shared" si="3"/>
        <v>252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6</v>
      </c>
      <c r="E12" s="2">
        <v>300</v>
      </c>
      <c r="F12" s="2">
        <f>VLOOKUP(C12,Vehicle_Params!$A:$C,3,FALSE)</f>
        <v>1</v>
      </c>
      <c r="G12" s="2">
        <f t="shared" si="0"/>
        <v>6</v>
      </c>
      <c r="H12" s="2">
        <f>VLOOKUP(C12,Vehicle_Params!$A:$B,2,FALSE)</f>
        <v>2.6</v>
      </c>
      <c r="I12" s="2">
        <f t="shared" si="1"/>
        <v>15.600000000000001</v>
      </c>
      <c r="J12" s="2">
        <f t="shared" si="2"/>
        <v>72</v>
      </c>
      <c r="K12" s="2">
        <f t="shared" si="3"/>
        <v>72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39</v>
      </c>
      <c r="E14" s="2">
        <v>300</v>
      </c>
      <c r="F14" s="2">
        <f>VLOOKUP(C14,Vehicle_Params!$A:$C,3,FALSE)</f>
        <v>1.5</v>
      </c>
      <c r="G14" s="2">
        <f t="shared" si="0"/>
        <v>58.5</v>
      </c>
      <c r="H14" s="2">
        <f>VLOOKUP(C14,Vehicle_Params!$A:$B,2,FALSE)</f>
        <v>1</v>
      </c>
      <c r="I14" s="2">
        <f t="shared" si="1"/>
        <v>39</v>
      </c>
      <c r="J14" s="2">
        <f t="shared" si="2"/>
        <v>702</v>
      </c>
      <c r="K14" s="2">
        <f t="shared" si="3"/>
        <v>468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29</v>
      </c>
      <c r="E15" s="2">
        <v>300</v>
      </c>
      <c r="F15" s="2">
        <f>VLOOKUP(C15,Vehicle_Params!$A:$C,3,FALSE)</f>
        <v>1.2</v>
      </c>
      <c r="G15" s="2">
        <f t="shared" si="0"/>
        <v>34.799999999999997</v>
      </c>
      <c r="H15" s="2">
        <f>VLOOKUP(C15,Vehicle_Params!$A:$B,2,FALSE)</f>
        <v>0.35</v>
      </c>
      <c r="I15" s="2">
        <f t="shared" si="1"/>
        <v>10.149999999999999</v>
      </c>
      <c r="J15" s="2">
        <f t="shared" si="2"/>
        <v>417.59999999999997</v>
      </c>
      <c r="K15" s="2">
        <f t="shared" si="3"/>
        <v>348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4</v>
      </c>
      <c r="E18" s="2">
        <v>300</v>
      </c>
      <c r="F18" s="2">
        <f>VLOOKUP(C18,Vehicle_Params!$A:$C,3,FALSE)</f>
        <v>1</v>
      </c>
      <c r="G18" s="2">
        <f t="shared" si="0"/>
        <v>4</v>
      </c>
      <c r="H18" s="2">
        <f>VLOOKUP(C18,Vehicle_Params!$A:$B,2,FALSE)</f>
        <v>2.6</v>
      </c>
      <c r="I18" s="2">
        <f t="shared" si="1"/>
        <v>10.4</v>
      </c>
      <c r="J18" s="2">
        <f t="shared" si="2"/>
        <v>48</v>
      </c>
      <c r="K18" s="2">
        <f t="shared" si="3"/>
        <v>48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4</v>
      </c>
      <c r="E19" s="2">
        <v>300</v>
      </c>
      <c r="F19" s="2">
        <f>VLOOKUP(C19,Vehicle_Params!$A:$C,3,FALSE)</f>
        <v>2</v>
      </c>
      <c r="G19" s="2">
        <f t="shared" si="0"/>
        <v>8</v>
      </c>
      <c r="H19" s="2">
        <f>VLOOKUP(C19,Vehicle_Params!$A:$B,2,FALSE)</f>
        <v>0.6</v>
      </c>
      <c r="I19" s="2">
        <f t="shared" si="1"/>
        <v>2.4</v>
      </c>
      <c r="J19" s="2">
        <f t="shared" si="2"/>
        <v>96</v>
      </c>
      <c r="K19" s="2">
        <f t="shared" si="3"/>
        <v>48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150</v>
      </c>
      <c r="E2" s="2">
        <f>SUMIFS(Raw_Annotations!$I:$I,Raw_Annotations!$A:$A,$A2,Raw_Annotations!$B:$B,$B2)</f>
        <v>149.94999999999999</v>
      </c>
      <c r="F2" s="2">
        <f t="shared" ref="F2:F4" si="0">IF(C2=0,0,D2*3600/C2)</f>
        <v>1800</v>
      </c>
      <c r="G2" s="2">
        <f>SUMIFS(Raw_Annotations!$G:$G,Raw_Annotations!$A:$A,$A2,Raw_Annotations!$B:$B,$B2)</f>
        <v>425.9</v>
      </c>
      <c r="H2" s="2">
        <f t="shared" ref="H2:H4" si="1">IF(C2=0,0,G2*3600/C2)</f>
        <v>5110.8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250</v>
      </c>
      <c r="J2" s="2">
        <f t="shared" ref="J2:J4" si="2">IF(G2=0,0,I2/G2)</f>
        <v>0.58699225170227753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0.30010003334444818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124</v>
      </c>
      <c r="E3" s="2">
        <f>SUMIFS(Raw_Annotations!$I:$I,Raw_Annotations!$A:$A,$A3,Raw_Annotations!$B:$B,$B3)</f>
        <v>131.25</v>
      </c>
      <c r="F3" s="2">
        <f t="shared" si="0"/>
        <v>1488</v>
      </c>
      <c r="G3" s="2">
        <f>SUMIFS(Raw_Annotations!$G:$G,Raw_Annotations!$A:$A,$A3,Raw_Annotations!$B:$B,$B3)</f>
        <v>381.7</v>
      </c>
      <c r="H3" s="2">
        <f t="shared" si="1"/>
        <v>4580.3999999999996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240</v>
      </c>
      <c r="J3" s="2">
        <f t="shared" si="2"/>
        <v>0.62876604663348179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0.30933333333333335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93</v>
      </c>
      <c r="E4" s="2">
        <f>SUMIFS(Raw_Annotations!$I:$I,Raw_Annotations!$A:$A,$A4,Raw_Annotations!$B:$B,$B4)</f>
        <v>93.550000000000011</v>
      </c>
      <c r="F4" s="2">
        <f t="shared" si="0"/>
        <v>1116</v>
      </c>
      <c r="G4" s="2">
        <f>SUMIFS(Raw_Annotations!$G:$G,Raw_Annotations!$A:$A,$A4,Raw_Annotations!$B:$B,$B4)</f>
        <v>295.3</v>
      </c>
      <c r="H4" s="2">
        <f t="shared" si="1"/>
        <v>3543.6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 s="2">
        <f t="shared" si="2"/>
        <v>0.64341347781916691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0.33778727952966325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2025-09-21T12:37:01Z</dcterms:modified>
</cp:coreProperties>
</file>