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15C8D1E-5D00-4870-AD52-9C0138D85D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I4" i="3" l="1"/>
  <c r="D4" i="3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E2" i="3" s="1"/>
  <c r="K2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4" i="3" s="1"/>
  <c r="K4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H2" i="1"/>
  <c r="G2" i="1"/>
  <c r="J2" i="1" s="1"/>
  <c r="F2" i="1"/>
  <c r="E3" i="3" l="1"/>
  <c r="K3" i="3" s="1"/>
  <c r="G4" i="3"/>
  <c r="J8" i="1"/>
  <c r="I2" i="3"/>
  <c r="G2" i="3"/>
  <c r="J16" i="1"/>
  <c r="J4" i="1"/>
  <c r="I3" i="3"/>
  <c r="G3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<sst xmlns="http://schemas.openxmlformats.org/spreadsheetml/2006/main" count="77" uniqueCount="35">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</sst>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17" sqref="D17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41</v>
      </c>
      <c r="E2" s="2">
        <v>300</v>
      </c>
      <c r="F2" s="2">
        <f>VLOOKUP(C2,Vehicle_Params!$A:$C,3,FALSE)</f>
        <v>1.5</v>
      </c>
      <c r="G2" s="2">
        <f t="shared" ref="G2:G19" si="0">IF(D2="",0,D2*F2)</f>
        <v>61.5</v>
      </c>
      <c r="H2" s="2">
        <f>VLOOKUP(C2,Vehicle_Params!$A:$B,2,FALSE)</f>
        <v>1</v>
      </c>
      <c r="I2" s="2">
        <f t="shared" ref="I2:I19" si="1">IF(D2="",0,D2*H2)</f>
        <v>41</v>
      </c>
      <c r="J2" s="2">
        <f t="shared" ref="J2:J19" si="2">IF(E2=0,0,G2*3600/E2)</f>
        <v>738</v>
      </c>
      <c r="K2" s="2">
        <f t="shared" ref="K2:K19" si="3">IF(E2=0,0,IF(D2="",0,D2*3600/E2))</f>
        <v>492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19</v>
      </c>
      <c r="E3" s="2">
        <v>300</v>
      </c>
      <c r="F3" s="2">
        <f>VLOOKUP(C3,Vehicle_Params!$A:$C,3,FALSE)</f>
        <v>1.2</v>
      </c>
      <c r="G3" s="2">
        <f t="shared" si="0"/>
        <v>22.8</v>
      </c>
      <c r="H3" s="2">
        <f>VLOOKUP(C3,Vehicle_Params!$A:$B,2,FALSE)</f>
        <v>0.35</v>
      </c>
      <c r="I3" s="2">
        <f t="shared" si="1"/>
        <v>6.6499999999999995</v>
      </c>
      <c r="J3" s="2">
        <f t="shared" si="2"/>
        <v>273.60000000000002</v>
      </c>
      <c r="K3" s="2">
        <f t="shared" si="3"/>
        <v>228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85</v>
      </c>
      <c r="E8" s="2">
        <v>300</v>
      </c>
      <c r="F8" s="2">
        <f>VLOOKUP(C8,Vehicle_Params!$A:$C,3,FALSE)</f>
        <v>1.5</v>
      </c>
      <c r="G8" s="2">
        <f t="shared" si="0"/>
        <v>127.5</v>
      </c>
      <c r="H8" s="2">
        <f>VLOOKUP(C8,Vehicle_Params!$A:$B,2,FALSE)</f>
        <v>1</v>
      </c>
      <c r="I8" s="2">
        <f t="shared" si="1"/>
        <v>85</v>
      </c>
      <c r="J8" s="2">
        <f t="shared" si="2"/>
        <v>1530</v>
      </c>
      <c r="K8" s="2">
        <f t="shared" si="3"/>
        <v>1020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78</v>
      </c>
      <c r="E9" s="2">
        <v>300</v>
      </c>
      <c r="F9" s="2">
        <f>VLOOKUP(C9,Vehicle_Params!$A:$C,3,FALSE)</f>
        <v>1.2</v>
      </c>
      <c r="G9" s="2">
        <f t="shared" si="0"/>
        <v>93.6</v>
      </c>
      <c r="H9" s="2">
        <f>VLOOKUP(C9,Vehicle_Params!$A:$B,2,FALSE)</f>
        <v>0.35</v>
      </c>
      <c r="I9" s="2">
        <f t="shared" si="1"/>
        <v>27.299999999999997</v>
      </c>
      <c r="J9" s="2">
        <f t="shared" si="2"/>
        <v>1123.2</v>
      </c>
      <c r="K9" s="2">
        <f t="shared" si="3"/>
        <v>936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29</v>
      </c>
      <c r="E10" s="2">
        <v>300</v>
      </c>
      <c r="F10" s="2">
        <f>VLOOKUP(C10,Vehicle_Params!$A:$C,3,FALSE)</f>
        <v>10</v>
      </c>
      <c r="G10" s="2">
        <f t="shared" si="0"/>
        <v>290</v>
      </c>
      <c r="H10" s="2">
        <f>VLOOKUP(C10,Vehicle_Params!$A:$B,2,FALSE)</f>
        <v>1.8</v>
      </c>
      <c r="I10" s="2">
        <f t="shared" si="1"/>
        <v>52.2</v>
      </c>
      <c r="J10" s="2">
        <f t="shared" si="2"/>
        <v>3480</v>
      </c>
      <c r="K10" s="2">
        <f t="shared" si="3"/>
        <v>348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4</v>
      </c>
      <c r="E12" s="2">
        <v>300</v>
      </c>
      <c r="F12" s="2">
        <f>VLOOKUP(C12,Vehicle_Params!$A:$C,3,FALSE)</f>
        <v>1</v>
      </c>
      <c r="G12" s="2">
        <f t="shared" si="0"/>
        <v>4</v>
      </c>
      <c r="H12" s="2">
        <f>VLOOKUP(C12,Vehicle_Params!$A:$B,2,FALSE)</f>
        <v>2.6</v>
      </c>
      <c r="I12" s="2">
        <f t="shared" si="1"/>
        <v>10.4</v>
      </c>
      <c r="J12" s="2">
        <f t="shared" si="2"/>
        <v>48</v>
      </c>
      <c r="K12" s="2">
        <f t="shared" si="3"/>
        <v>48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58</v>
      </c>
      <c r="E14" s="2">
        <v>300</v>
      </c>
      <c r="F14" s="2">
        <f>VLOOKUP(C14,Vehicle_Params!$A:$C,3,FALSE)</f>
        <v>1.5</v>
      </c>
      <c r="G14" s="2">
        <f t="shared" si="0"/>
        <v>87</v>
      </c>
      <c r="H14" s="2">
        <f>VLOOKUP(C14,Vehicle_Params!$A:$B,2,FALSE)</f>
        <v>1</v>
      </c>
      <c r="I14" s="2">
        <f t="shared" si="1"/>
        <v>58</v>
      </c>
      <c r="J14" s="2">
        <f t="shared" si="2"/>
        <v>1044</v>
      </c>
      <c r="K14" s="2">
        <f t="shared" si="3"/>
        <v>696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36</v>
      </c>
      <c r="E15" s="2">
        <v>300</v>
      </c>
      <c r="F15" s="2">
        <f>VLOOKUP(C15,Vehicle_Params!$A:$C,3,FALSE)</f>
        <v>1.2</v>
      </c>
      <c r="G15" s="2">
        <f t="shared" si="0"/>
        <v>43.199999999999996</v>
      </c>
      <c r="H15" s="2">
        <f>VLOOKUP(C15,Vehicle_Params!$A:$B,2,FALSE)</f>
        <v>0.35</v>
      </c>
      <c r="I15" s="2">
        <f t="shared" si="1"/>
        <v>12.6</v>
      </c>
      <c r="J15" s="2">
        <f t="shared" si="2"/>
        <v>518.39999999999986</v>
      </c>
      <c r="K15" s="2">
        <f t="shared" si="3"/>
        <v>432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19</v>
      </c>
      <c r="C2" s="2">
        <v>300</v>
      </c>
      <c r="D2" s="2">
        <f>SUMIFS(Raw_Annotations!$D:$D,Raw_Annotations!$A:$A,$A2,Raw_Annotations!$B:$B,$B2)</f>
        <v>116</v>
      </c>
      <c r="E2" s="2">
        <f>SUMIFS(Raw_Annotations!$I:$I,Raw_Annotations!$A:$A,$A2,Raw_Annotations!$B:$B,$B2)</f>
        <v>112.79999999999998</v>
      </c>
      <c r="F2" s="2">
        <f t="shared" ref="F2:F4" si="0">IF(C2=0,0,D2*3600/C2)</f>
        <v>1392</v>
      </c>
      <c r="G2" s="2">
        <f>SUMIFS(Raw_Annotations!$G:$G,Raw_Annotations!$A:$A,$A2,Raw_Annotations!$B:$B,$B2)</f>
        <v>393.2</v>
      </c>
      <c r="H2" s="2">
        <f t="shared" ref="H2:H4" si="1">IF(C2=0,0,G2*3600/C2)</f>
        <v>4718.3999999999996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260</v>
      </c>
      <c r="J2" s="2">
        <f t="shared" ref="J2:J4" si="2">IF(G2=0,0,I2/G2)</f>
        <v>0.66124109867751779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0.34574468085106386</v>
      </c>
    </row>
    <row r="3" spans="1:11" x14ac:dyDescent="0.25">
      <c r="A3" s="2">
        <v>1</v>
      </c>
      <c r="B3" s="2" t="s">
        <v>11</v>
      </c>
      <c r="C3" s="2">
        <v>300</v>
      </c>
      <c r="D3" s="2">
        <f>SUMIFS(Raw_Annotations!$D:$D,Raw_Annotations!$A:$A,$A3,Raw_Annotations!$B:$B,$B3)</f>
        <v>70</v>
      </c>
      <c r="E3" s="2">
        <f>SUMIFS(Raw_Annotations!$I:$I,Raw_Annotations!$A:$A,$A3,Raw_Annotations!$B:$B,$B3)</f>
        <v>65.249999999999986</v>
      </c>
      <c r="F3" s="2">
        <f t="shared" si="0"/>
        <v>840</v>
      </c>
      <c r="G3" s="2">
        <f>SUMIFS(Raw_Annotations!$G:$G,Raw_Annotations!$A:$A,$A3,Raw_Annotations!$B:$B,$B3)</f>
        <v>167.3</v>
      </c>
      <c r="H3" s="2">
        <f t="shared" si="1"/>
        <v>2007.6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2">
        <f t="shared" si="2"/>
        <v>0.47818290496114763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0.22068965517241385</v>
      </c>
    </row>
    <row r="4" spans="1:11" x14ac:dyDescent="0.25">
      <c r="A4" s="2">
        <v>1</v>
      </c>
      <c r="B4" s="2" t="s">
        <v>18</v>
      </c>
      <c r="C4" s="2">
        <v>300</v>
      </c>
      <c r="D4" s="2">
        <f>SUMIFS(Raw_Annotations!$D:$D,Raw_Annotations!$A:$A,$A4,Raw_Annotations!$B:$B,$B4)</f>
        <v>198</v>
      </c>
      <c r="E4" s="2">
        <f>SUMIFS(Raw_Annotations!$I:$I,Raw_Annotations!$A:$A,$A4,Raw_Annotations!$B:$B,$B4)</f>
        <v>176.1</v>
      </c>
      <c r="F4" s="2">
        <f t="shared" si="0"/>
        <v>2376</v>
      </c>
      <c r="G4" s="2">
        <f>SUMIFS(Raw_Annotations!$G:$G,Raw_Annotations!$A:$A,$A4,Raw_Annotations!$B:$B,$B4)</f>
        <v>519.1</v>
      </c>
      <c r="H4" s="2">
        <f t="shared" si="1"/>
        <v>6229.2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290</v>
      </c>
      <c r="J4" s="2">
        <f t="shared" si="2"/>
        <v>0.55865921787709494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0.29642248722316866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2025-09-21T12:37:36Z</dcterms:modified>
</cp:coreProperties>
</file>