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C662A0B9-3A72-42AF-9C3A-25DD22B963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D4" i="3" l="1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H18" i="1"/>
  <c r="I18" i="1" s="1"/>
  <c r="G18" i="1"/>
  <c r="J18" i="1" s="1"/>
  <c r="F18" i="1"/>
  <c r="K17" i="1"/>
  <c r="H17" i="1"/>
  <c r="I17" i="1" s="1"/>
  <c r="G17" i="1"/>
  <c r="J17" i="1" s="1"/>
  <c r="F17" i="1"/>
  <c r="K16" i="1"/>
  <c r="H16" i="1"/>
  <c r="I16" i="1" s="1"/>
  <c r="E2" i="3" s="1"/>
  <c r="K2" i="3" s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F11" i="1"/>
  <c r="G11" i="1" s="1"/>
  <c r="K10" i="1"/>
  <c r="H10" i="1"/>
  <c r="I10" i="1" s="1"/>
  <c r="G10" i="1"/>
  <c r="J10" i="1" s="1"/>
  <c r="F10" i="1"/>
  <c r="K9" i="1"/>
  <c r="H9" i="1"/>
  <c r="I9" i="1" s="1"/>
  <c r="G9" i="1"/>
  <c r="J9" i="1" s="1"/>
  <c r="F9" i="1"/>
  <c r="K8" i="1"/>
  <c r="H8" i="1"/>
  <c r="I8" i="1" s="1"/>
  <c r="E4" i="3" s="1"/>
  <c r="K4" i="3" s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F3" i="1"/>
  <c r="G3" i="1" s="1"/>
  <c r="K2" i="1"/>
  <c r="H2" i="1"/>
  <c r="I2" i="1" s="1"/>
  <c r="E3" i="3" s="1"/>
  <c r="K3" i="3" s="1"/>
  <c r="G2" i="1"/>
  <c r="J2" i="1" s="1"/>
  <c r="F2" i="1"/>
  <c r="J3" i="1" l="1"/>
  <c r="G3" i="3"/>
  <c r="I4" i="3"/>
  <c r="J11" i="1"/>
  <c r="J4" i="1"/>
  <c r="I3" i="3"/>
  <c r="G4" i="3"/>
  <c r="J8" i="1"/>
  <c r="I2" i="3"/>
  <c r="G2" i="3"/>
  <c r="J16" i="1"/>
  <c r="J2" i="3" l="1"/>
  <c r="H2" i="3"/>
  <c r="J4" i="3"/>
  <c r="H4" i="3"/>
  <c r="J3" i="3"/>
  <c r="H3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<sst xmlns="http://schemas.openxmlformats.org/spreadsheetml/2006/main" count="77" uniqueCount="35">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</sst>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16" sqref="D16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2</v>
      </c>
      <c r="B2" s="2" t="s">
        <v>11</v>
      </c>
      <c r="C2" s="2" t="s">
        <v>12</v>
      </c>
      <c r="D2" s="2">
        <v>48</v>
      </c>
      <c r="E2" s="2">
        <v>300</v>
      </c>
      <c r="F2" s="2">
        <f>VLOOKUP(C2,Vehicle_Params!$A:$C,3,FALSE)</f>
        <v>1.5</v>
      </c>
      <c r="G2" s="2">
        <f t="shared" ref="G2:G19" si="0">IF(D2="",0,D2*F2)</f>
        <v>72</v>
      </c>
      <c r="H2" s="2">
        <f>VLOOKUP(C2,Vehicle_Params!$A:$B,2,FALSE)</f>
        <v>1</v>
      </c>
      <c r="I2" s="2">
        <f t="shared" ref="I2:I19" si="1">IF(D2="",0,D2*H2)</f>
        <v>48</v>
      </c>
      <c r="J2" s="2">
        <f t="shared" ref="J2:J19" si="2">IF(E2=0,0,G2*3600/E2)</f>
        <v>864</v>
      </c>
      <c r="K2" s="2">
        <f t="shared" ref="K2:K19" si="3">IF(E2=0,0,IF(D2="",0,D2*3600/E2))</f>
        <v>576</v>
      </c>
    </row>
    <row r="3" spans="1:11" x14ac:dyDescent="0.25">
      <c r="A3" s="2">
        <v>2</v>
      </c>
      <c r="B3" s="2" t="s">
        <v>11</v>
      </c>
      <c r="C3" s="2" t="s">
        <v>13</v>
      </c>
      <c r="D3" s="2">
        <v>58</v>
      </c>
      <c r="E3" s="2">
        <v>300</v>
      </c>
      <c r="F3" s="2">
        <f>VLOOKUP(C3,Vehicle_Params!$A:$C,3,FALSE)</f>
        <v>1.2</v>
      </c>
      <c r="G3" s="2">
        <f t="shared" si="0"/>
        <v>69.599999999999994</v>
      </c>
      <c r="H3" s="2">
        <f>VLOOKUP(C3,Vehicle_Params!$A:$B,2,FALSE)</f>
        <v>0.35</v>
      </c>
      <c r="I3" s="2">
        <f t="shared" si="1"/>
        <v>20.299999999999997</v>
      </c>
      <c r="J3" s="2">
        <f t="shared" si="2"/>
        <v>835.19999999999993</v>
      </c>
      <c r="K3" s="2">
        <f t="shared" si="3"/>
        <v>696</v>
      </c>
    </row>
    <row r="4" spans="1:11" x14ac:dyDescent="0.25">
      <c r="A4" s="2">
        <v>2</v>
      </c>
      <c r="B4" s="2" t="s">
        <v>11</v>
      </c>
      <c r="C4" s="2" t="s">
        <v>14</v>
      </c>
      <c r="D4" s="2">
        <v>16</v>
      </c>
      <c r="E4" s="2">
        <v>300</v>
      </c>
      <c r="F4" s="2">
        <f>VLOOKUP(C4,Vehicle_Params!$A:$C,3,FALSE)</f>
        <v>10</v>
      </c>
      <c r="G4" s="2">
        <f t="shared" si="0"/>
        <v>160</v>
      </c>
      <c r="H4" s="2">
        <f>VLOOKUP(C4,Vehicle_Params!$A:$B,2,FALSE)</f>
        <v>1.8</v>
      </c>
      <c r="I4" s="2">
        <f t="shared" si="1"/>
        <v>28.8</v>
      </c>
      <c r="J4" s="2">
        <f t="shared" si="2"/>
        <v>1920</v>
      </c>
      <c r="K4" s="2">
        <f t="shared" si="3"/>
        <v>192</v>
      </c>
    </row>
    <row r="5" spans="1:11" x14ac:dyDescent="0.25">
      <c r="A5" s="2">
        <v>2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2</v>
      </c>
      <c r="B6" s="2" t="s">
        <v>11</v>
      </c>
      <c r="C6" s="2" t="s">
        <v>16</v>
      </c>
      <c r="D6" s="2">
        <v>2</v>
      </c>
      <c r="E6" s="2">
        <v>300</v>
      </c>
      <c r="F6" s="2">
        <f>VLOOKUP(C6,Vehicle_Params!$A:$C,3,FALSE)</f>
        <v>1</v>
      </c>
      <c r="G6" s="2">
        <f t="shared" si="0"/>
        <v>2</v>
      </c>
      <c r="H6" s="2">
        <f>VLOOKUP(C6,Vehicle_Params!$A:$B,2,FALSE)</f>
        <v>2.6</v>
      </c>
      <c r="I6" s="2">
        <f t="shared" si="1"/>
        <v>5.2</v>
      </c>
      <c r="J6" s="2">
        <f t="shared" si="2"/>
        <v>24</v>
      </c>
      <c r="K6" s="2">
        <f t="shared" si="3"/>
        <v>24</v>
      </c>
    </row>
    <row r="7" spans="1:11" x14ac:dyDescent="0.25">
      <c r="A7" s="2">
        <v>2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2</v>
      </c>
      <c r="B8" s="2" t="s">
        <v>18</v>
      </c>
      <c r="C8" s="2" t="s">
        <v>12</v>
      </c>
      <c r="D8" s="2">
        <v>123</v>
      </c>
      <c r="E8" s="2">
        <v>300</v>
      </c>
      <c r="F8" s="2">
        <f>VLOOKUP(C8,Vehicle_Params!$A:$C,3,FALSE)</f>
        <v>1.5</v>
      </c>
      <c r="G8" s="2">
        <f t="shared" si="0"/>
        <v>184.5</v>
      </c>
      <c r="H8" s="2">
        <f>VLOOKUP(C8,Vehicle_Params!$A:$B,2,FALSE)</f>
        <v>1</v>
      </c>
      <c r="I8" s="2">
        <f t="shared" si="1"/>
        <v>123</v>
      </c>
      <c r="J8" s="2">
        <f t="shared" si="2"/>
        <v>2214</v>
      </c>
      <c r="K8" s="2">
        <f t="shared" si="3"/>
        <v>1476</v>
      </c>
    </row>
    <row r="9" spans="1:11" x14ac:dyDescent="0.25">
      <c r="A9" s="2">
        <v>2</v>
      </c>
      <c r="B9" s="2" t="s">
        <v>18</v>
      </c>
      <c r="C9" s="2" t="s">
        <v>13</v>
      </c>
      <c r="D9" s="2">
        <v>74</v>
      </c>
      <c r="E9" s="2">
        <v>300</v>
      </c>
      <c r="F9" s="2">
        <f>VLOOKUP(C9,Vehicle_Params!$A:$C,3,FALSE)</f>
        <v>1.2</v>
      </c>
      <c r="G9" s="2">
        <f t="shared" si="0"/>
        <v>88.8</v>
      </c>
      <c r="H9" s="2">
        <f>VLOOKUP(C9,Vehicle_Params!$A:$B,2,FALSE)</f>
        <v>0.35</v>
      </c>
      <c r="I9" s="2">
        <f t="shared" si="1"/>
        <v>25.9</v>
      </c>
      <c r="J9" s="2">
        <f t="shared" si="2"/>
        <v>1065.5999999999999</v>
      </c>
      <c r="K9" s="2">
        <f t="shared" si="3"/>
        <v>888</v>
      </c>
    </row>
    <row r="10" spans="1:11" x14ac:dyDescent="0.25">
      <c r="A10" s="2">
        <v>2</v>
      </c>
      <c r="B10" s="2" t="s">
        <v>18</v>
      </c>
      <c r="C10" s="2" t="s">
        <v>14</v>
      </c>
      <c r="D10" s="2">
        <v>26</v>
      </c>
      <c r="E10" s="2">
        <v>300</v>
      </c>
      <c r="F10" s="2">
        <f>VLOOKUP(C10,Vehicle_Params!$A:$C,3,FALSE)</f>
        <v>10</v>
      </c>
      <c r="G10" s="2">
        <f t="shared" si="0"/>
        <v>260</v>
      </c>
      <c r="H10" s="2">
        <f>VLOOKUP(C10,Vehicle_Params!$A:$B,2,FALSE)</f>
        <v>1.8</v>
      </c>
      <c r="I10" s="2">
        <f t="shared" si="1"/>
        <v>46.800000000000004</v>
      </c>
      <c r="J10" s="2">
        <f t="shared" si="2"/>
        <v>3120</v>
      </c>
      <c r="K10" s="2">
        <f t="shared" si="3"/>
        <v>312</v>
      </c>
    </row>
    <row r="11" spans="1:11" x14ac:dyDescent="0.25">
      <c r="A11" s="2">
        <v>2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2</v>
      </c>
      <c r="B12" s="2" t="s">
        <v>18</v>
      </c>
      <c r="C12" s="2" t="s">
        <v>16</v>
      </c>
      <c r="D12" s="2">
        <v>7</v>
      </c>
      <c r="E12" s="2">
        <v>300</v>
      </c>
      <c r="F12" s="2">
        <f>VLOOKUP(C12,Vehicle_Params!$A:$C,3,FALSE)</f>
        <v>1</v>
      </c>
      <c r="G12" s="2">
        <f t="shared" si="0"/>
        <v>7</v>
      </c>
      <c r="H12" s="2">
        <f>VLOOKUP(C12,Vehicle_Params!$A:$B,2,FALSE)</f>
        <v>2.6</v>
      </c>
      <c r="I12" s="2">
        <f t="shared" si="1"/>
        <v>18.2</v>
      </c>
      <c r="J12" s="2">
        <f t="shared" si="2"/>
        <v>84</v>
      </c>
      <c r="K12" s="2">
        <f t="shared" si="3"/>
        <v>84</v>
      </c>
    </row>
    <row r="13" spans="1:11" x14ac:dyDescent="0.25">
      <c r="A13" s="2">
        <v>2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2</v>
      </c>
      <c r="B14" s="2" t="s">
        <v>19</v>
      </c>
      <c r="C14" s="2" t="s">
        <v>12</v>
      </c>
      <c r="D14" s="2">
        <v>52</v>
      </c>
      <c r="E14" s="2">
        <v>300</v>
      </c>
      <c r="F14" s="2">
        <f>VLOOKUP(C14,Vehicle_Params!$A:$C,3,FALSE)</f>
        <v>1.5</v>
      </c>
      <c r="G14" s="2">
        <f t="shared" si="0"/>
        <v>78</v>
      </c>
      <c r="H14" s="2">
        <f>VLOOKUP(C14,Vehicle_Params!$A:$B,2,FALSE)</f>
        <v>1</v>
      </c>
      <c r="I14" s="2">
        <f t="shared" si="1"/>
        <v>52</v>
      </c>
      <c r="J14" s="2">
        <f t="shared" si="2"/>
        <v>936</v>
      </c>
      <c r="K14" s="2">
        <f t="shared" si="3"/>
        <v>624</v>
      </c>
    </row>
    <row r="15" spans="1:11" x14ac:dyDescent="0.25">
      <c r="A15" s="2">
        <v>2</v>
      </c>
      <c r="B15" s="2" t="s">
        <v>19</v>
      </c>
      <c r="C15" s="2" t="s">
        <v>13</v>
      </c>
      <c r="D15" s="2">
        <v>37</v>
      </c>
      <c r="E15" s="2">
        <v>300</v>
      </c>
      <c r="F15" s="2">
        <f>VLOOKUP(C15,Vehicle_Params!$A:$C,3,FALSE)</f>
        <v>1.2</v>
      </c>
      <c r="G15" s="2">
        <f t="shared" si="0"/>
        <v>44.4</v>
      </c>
      <c r="H15" s="2">
        <f>VLOOKUP(C15,Vehicle_Params!$A:$B,2,FALSE)</f>
        <v>0.35</v>
      </c>
      <c r="I15" s="2">
        <f t="shared" si="1"/>
        <v>12.95</v>
      </c>
      <c r="J15" s="2">
        <f t="shared" si="2"/>
        <v>532.79999999999995</v>
      </c>
      <c r="K15" s="2">
        <f t="shared" si="3"/>
        <v>444</v>
      </c>
    </row>
    <row r="16" spans="1:11" x14ac:dyDescent="0.25">
      <c r="A16" s="2">
        <v>2</v>
      </c>
      <c r="B16" s="2" t="s">
        <v>19</v>
      </c>
      <c r="C16" s="2" t="s">
        <v>14</v>
      </c>
      <c r="D16" s="2">
        <v>17</v>
      </c>
      <c r="E16" s="2">
        <v>300</v>
      </c>
      <c r="F16" s="2">
        <f>VLOOKUP(C16,Vehicle_Params!$A:$C,3,FALSE)</f>
        <v>10</v>
      </c>
      <c r="G16" s="2">
        <f t="shared" si="0"/>
        <v>170</v>
      </c>
      <c r="H16" s="2">
        <f>VLOOKUP(C16,Vehicle_Params!$A:$B,2,FALSE)</f>
        <v>1.8</v>
      </c>
      <c r="I16" s="2">
        <f t="shared" si="1"/>
        <v>30.6</v>
      </c>
      <c r="J16" s="2">
        <f t="shared" si="2"/>
        <v>2040</v>
      </c>
      <c r="K16" s="2">
        <f t="shared" si="3"/>
        <v>204</v>
      </c>
    </row>
    <row r="17" spans="1:11" x14ac:dyDescent="0.25">
      <c r="A17" s="2">
        <v>2</v>
      </c>
      <c r="B17" s="2" t="s">
        <v>19</v>
      </c>
      <c r="C17" s="2" t="s">
        <v>15</v>
      </c>
      <c r="D17" s="2">
        <v>3</v>
      </c>
      <c r="E17" s="2">
        <v>300</v>
      </c>
      <c r="F17" s="2">
        <f>VLOOKUP(C17,Vehicle_Params!$A:$C,3,FALSE)</f>
        <v>30</v>
      </c>
      <c r="G17" s="2">
        <f t="shared" si="0"/>
        <v>90</v>
      </c>
      <c r="H17" s="2">
        <f>VLOOKUP(C17,Vehicle_Params!$A:$B,2,FALSE)</f>
        <v>2.8</v>
      </c>
      <c r="I17" s="2">
        <f t="shared" si="1"/>
        <v>8.3999999999999986</v>
      </c>
      <c r="J17" s="2">
        <f t="shared" si="2"/>
        <v>1080</v>
      </c>
      <c r="K17" s="2">
        <f t="shared" si="3"/>
        <v>36</v>
      </c>
    </row>
    <row r="18" spans="1:11" x14ac:dyDescent="0.25">
      <c r="A18" s="2">
        <v>2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2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5.570312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2</v>
      </c>
      <c r="B2" s="2" t="s">
        <v>19</v>
      </c>
      <c r="C2" s="2">
        <v>300</v>
      </c>
      <c r="D2" s="2">
        <f>SUMIFS(Raw_Annotations!$D:$D,Raw_Annotations!$A:$A,$A2,Raw_Annotations!$B:$B,$B2)</f>
        <v>112</v>
      </c>
      <c r="E2" s="2">
        <f>SUMIFS(Raw_Annotations!$I:$I,Raw_Annotations!$A:$A,$A2,Raw_Annotations!$B:$B,$B2)</f>
        <v>109.75000000000001</v>
      </c>
      <c r="F2" s="2">
        <f t="shared" ref="F2:F4" si="0">IF(C2=0,0,D2*3600/C2)</f>
        <v>1344</v>
      </c>
      <c r="G2" s="2">
        <f>SUMIFS(Raw_Annotations!$G:$G,Raw_Annotations!$A:$A,$A2,Raw_Annotations!$B:$B,$B2)</f>
        <v>386.4</v>
      </c>
      <c r="H2" s="2">
        <f t="shared" ref="H2:H4" si="1">IF(C2=0,0,G2*3600/C2)</f>
        <v>4636.8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260</v>
      </c>
      <c r="J2" s="2">
        <f t="shared" ref="J2:J4" si="2">IF(G2=0,0,I2/G2)</f>
        <v>0.67287784679089035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0.3553530751708428</v>
      </c>
    </row>
    <row r="3" spans="1:11" x14ac:dyDescent="0.25">
      <c r="A3" s="2">
        <v>2</v>
      </c>
      <c r="B3" s="2" t="s">
        <v>11</v>
      </c>
      <c r="C3" s="2">
        <v>300</v>
      </c>
      <c r="D3" s="2">
        <f>SUMIFS(Raw_Annotations!$D:$D,Raw_Annotations!$A:$A,$A3,Raw_Annotations!$B:$B,$B3)</f>
        <v>126</v>
      </c>
      <c r="E3" s="2">
        <f>SUMIFS(Raw_Annotations!$I:$I,Raw_Annotations!$A:$A,$A3,Raw_Annotations!$B:$B,$B3)</f>
        <v>103.5</v>
      </c>
      <c r="F3" s="2">
        <f t="shared" si="0"/>
        <v>1512</v>
      </c>
      <c r="G3" s="2">
        <f>SUMIFS(Raw_Annotations!$G:$G,Raw_Annotations!$A:$A,$A3,Raw_Annotations!$B:$B,$B3)</f>
        <v>307.60000000000002</v>
      </c>
      <c r="H3" s="2">
        <f t="shared" si="1"/>
        <v>3691.2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160</v>
      </c>
      <c r="J3" s="2">
        <f t="shared" si="2"/>
        <v>0.52015604681404415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0.27826086956521739</v>
      </c>
    </row>
    <row r="4" spans="1:11" x14ac:dyDescent="0.25">
      <c r="A4" s="2">
        <v>2</v>
      </c>
      <c r="B4" s="2" t="s">
        <v>18</v>
      </c>
      <c r="C4" s="2">
        <v>300</v>
      </c>
      <c r="D4" s="2">
        <f>SUMIFS(Raw_Annotations!$D:$D,Raw_Annotations!$A:$A,$A4,Raw_Annotations!$B:$B,$B4)</f>
        <v>232</v>
      </c>
      <c r="E4" s="2">
        <f>SUMIFS(Raw_Annotations!$I:$I,Raw_Annotations!$A:$A,$A4,Raw_Annotations!$B:$B,$B4)</f>
        <v>215.1</v>
      </c>
      <c r="F4" s="2">
        <f t="shared" si="0"/>
        <v>2784</v>
      </c>
      <c r="G4" s="2">
        <f>SUMIFS(Raw_Annotations!$G:$G,Raw_Annotations!$A:$A,$A4,Raw_Annotations!$B:$B,$B4)</f>
        <v>544.29999999999995</v>
      </c>
      <c r="H4" s="2">
        <f t="shared" si="1"/>
        <v>6531.5999999999995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260</v>
      </c>
      <c r="J4" s="2">
        <f t="shared" si="2"/>
        <v>0.47767775124012496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0.21757322175732219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2025-09-21T12:38:14Z</dcterms:modified>
</cp:coreProperties>
</file>