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E9F561D0-9FA0-4151-9D4E-22D2FFB66E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8sBRvcNh8h+a5SpK8eXQ/s2Wp/5NcL1q1zcVcSFSk+0="/>
    </ext>
  </extLst>
</workbook>
</file>

<file path=xl/calcChain.xml><?xml version="1.0" encoding="utf-8"?>
<calcChain xmlns="http://schemas.openxmlformats.org/spreadsheetml/2006/main">
  <c r="D4" i="3" l="1"/>
  <c r="F4" i="3" s="1"/>
  <c r="D3" i="3"/>
  <c r="F3" i="3" s="1"/>
  <c r="D2" i="3"/>
  <c r="F2" i="3" s="1"/>
  <c r="K19" i="1"/>
  <c r="I19" i="1"/>
  <c r="H19" i="1"/>
  <c r="F19" i="1"/>
  <c r="G19" i="1" s="1"/>
  <c r="J19" i="1" s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H16" i="1"/>
  <c r="I16" i="1" s="1"/>
  <c r="F16" i="1"/>
  <c r="G16" i="1" s="1"/>
  <c r="K15" i="1"/>
  <c r="H15" i="1"/>
  <c r="I15" i="1" s="1"/>
  <c r="F15" i="1"/>
  <c r="G15" i="1" s="1"/>
  <c r="K14" i="1"/>
  <c r="J14" i="1"/>
  <c r="H14" i="1"/>
  <c r="I14" i="1" s="1"/>
  <c r="E2" i="3" s="1"/>
  <c r="K2" i="3" s="1"/>
  <c r="G14" i="1"/>
  <c r="F14" i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I11" i="1"/>
  <c r="H11" i="1"/>
  <c r="F11" i="1"/>
  <c r="G11" i="1" s="1"/>
  <c r="J11" i="1" s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H8" i="1"/>
  <c r="I8" i="1" s="1"/>
  <c r="E4" i="3" s="1"/>
  <c r="K4" i="3" s="1"/>
  <c r="F8" i="1"/>
  <c r="G8" i="1" s="1"/>
  <c r="K7" i="1"/>
  <c r="H7" i="1"/>
  <c r="I7" i="1" s="1"/>
  <c r="F7" i="1"/>
  <c r="G7" i="1" s="1"/>
  <c r="J7" i="1" s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I3" i="1"/>
  <c r="H3" i="1"/>
  <c r="F3" i="1"/>
  <c r="G3" i="1" s="1"/>
  <c r="J3" i="1" s="1"/>
  <c r="K2" i="1"/>
  <c r="H2" i="1"/>
  <c r="I2" i="1" s="1"/>
  <c r="E3" i="3" s="1"/>
  <c r="K3" i="3" s="1"/>
  <c r="F2" i="1"/>
  <c r="G2" i="1" s="1"/>
  <c r="J2" i="1" l="1"/>
  <c r="G3" i="3"/>
  <c r="J10" i="1"/>
  <c r="I4" i="3"/>
  <c r="G4" i="3"/>
  <c r="J8" i="1"/>
  <c r="J15" i="1"/>
  <c r="G2" i="3"/>
  <c r="I2" i="3"/>
  <c r="J16" i="1"/>
  <c r="I3" i="3"/>
  <c r="J4" i="1"/>
  <c r="J4" i="3" l="1"/>
  <c r="H4" i="3"/>
  <c r="J3" i="3"/>
  <c r="H3" i="3"/>
  <c r="J2" i="3"/>
  <c r="H2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<sst xmlns="http://schemas.openxmlformats.org/spreadsheetml/2006/main" count="77" uniqueCount="35">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</sst>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D17" sqref="D17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58</v>
      </c>
      <c r="E2" s="2">
        <v>300</v>
      </c>
      <c r="F2" s="2">
        <f>VLOOKUP(C2,Vehicle_Params!$A:$C,3,FALSE)</f>
        <v>1.5</v>
      </c>
      <c r="G2" s="2">
        <f t="shared" ref="G2:G19" si="0">IF(D2="",0,D2*F2)</f>
        <v>87</v>
      </c>
      <c r="H2" s="2">
        <f>VLOOKUP(C2,Vehicle_Params!$A:$B,2,FALSE)</f>
        <v>1</v>
      </c>
      <c r="I2" s="2">
        <f t="shared" ref="I2:I19" si="1">IF(D2="",0,D2*H2)</f>
        <v>58</v>
      </c>
      <c r="J2" s="2">
        <f t="shared" ref="J2:J19" si="2">IF(E2=0,0,G2*3600/E2)</f>
        <v>1044</v>
      </c>
      <c r="K2" s="2">
        <f t="shared" ref="K2:K19" si="3">IF(E2=0,0,IF(D2="",0,D2*3600/E2))</f>
        <v>696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26</v>
      </c>
      <c r="E3" s="2">
        <v>300</v>
      </c>
      <c r="F3" s="2">
        <f>VLOOKUP(C3,Vehicle_Params!$A:$C,3,FALSE)</f>
        <v>1.2</v>
      </c>
      <c r="G3" s="2">
        <f t="shared" si="0"/>
        <v>31.2</v>
      </c>
      <c r="H3" s="2">
        <f>VLOOKUP(C3,Vehicle_Params!$A:$B,2,FALSE)</f>
        <v>0.35</v>
      </c>
      <c r="I3" s="2">
        <f t="shared" si="1"/>
        <v>9.1</v>
      </c>
      <c r="J3" s="2">
        <f t="shared" si="2"/>
        <v>374.4</v>
      </c>
      <c r="K3" s="2">
        <f t="shared" si="3"/>
        <v>312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17</v>
      </c>
      <c r="E4" s="2">
        <v>300</v>
      </c>
      <c r="F4" s="2">
        <f>VLOOKUP(C4,Vehicle_Params!$A:$C,3,FALSE)</f>
        <v>10</v>
      </c>
      <c r="G4" s="2">
        <f t="shared" si="0"/>
        <v>170</v>
      </c>
      <c r="H4" s="2">
        <f>VLOOKUP(C4,Vehicle_Params!$A:$B,2,FALSE)</f>
        <v>1.8</v>
      </c>
      <c r="I4" s="2">
        <f t="shared" si="1"/>
        <v>30.6</v>
      </c>
      <c r="J4" s="2">
        <f t="shared" si="2"/>
        <v>2040</v>
      </c>
      <c r="K4" s="2">
        <f t="shared" si="3"/>
        <v>204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1</v>
      </c>
      <c r="E6" s="2">
        <v>300</v>
      </c>
      <c r="F6" s="2">
        <f>VLOOKUP(C6,Vehicle_Params!$A:$C,3,FALSE)</f>
        <v>1</v>
      </c>
      <c r="G6" s="2">
        <f t="shared" si="0"/>
        <v>1</v>
      </c>
      <c r="H6" s="2">
        <f>VLOOKUP(C6,Vehicle_Params!$A:$B,2,FALSE)</f>
        <v>2.6</v>
      </c>
      <c r="I6" s="2">
        <f t="shared" si="1"/>
        <v>2.6</v>
      </c>
      <c r="J6" s="2">
        <f t="shared" si="2"/>
        <v>12</v>
      </c>
      <c r="K6" s="2">
        <f t="shared" si="3"/>
        <v>12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61</v>
      </c>
      <c r="E8" s="2">
        <v>300</v>
      </c>
      <c r="F8" s="2">
        <f>VLOOKUP(C8,Vehicle_Params!$A:$C,3,FALSE)</f>
        <v>1.5</v>
      </c>
      <c r="G8" s="2">
        <f t="shared" si="0"/>
        <v>91.5</v>
      </c>
      <c r="H8" s="2">
        <f>VLOOKUP(C8,Vehicle_Params!$A:$B,2,FALSE)</f>
        <v>1</v>
      </c>
      <c r="I8" s="2">
        <f t="shared" si="1"/>
        <v>61</v>
      </c>
      <c r="J8" s="2">
        <f t="shared" si="2"/>
        <v>1098</v>
      </c>
      <c r="K8" s="2">
        <f t="shared" si="3"/>
        <v>732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27</v>
      </c>
      <c r="E9" s="2">
        <v>300</v>
      </c>
      <c r="F9" s="2">
        <f>VLOOKUP(C9,Vehicle_Params!$A:$C,3,FALSE)</f>
        <v>1.2</v>
      </c>
      <c r="G9" s="2">
        <f t="shared" si="0"/>
        <v>32.4</v>
      </c>
      <c r="H9" s="2">
        <f>VLOOKUP(C9,Vehicle_Params!$A:$B,2,FALSE)</f>
        <v>0.35</v>
      </c>
      <c r="I9" s="2">
        <f t="shared" si="1"/>
        <v>9.4499999999999993</v>
      </c>
      <c r="J9" s="2">
        <f t="shared" si="2"/>
        <v>388.8</v>
      </c>
      <c r="K9" s="2">
        <f t="shared" si="3"/>
        <v>324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12</v>
      </c>
      <c r="E10" s="2">
        <v>300</v>
      </c>
      <c r="F10" s="2">
        <f>VLOOKUP(C10,Vehicle_Params!$A:$C,3,FALSE)</f>
        <v>10</v>
      </c>
      <c r="G10" s="2">
        <f t="shared" si="0"/>
        <v>120</v>
      </c>
      <c r="H10" s="2">
        <f>VLOOKUP(C10,Vehicle_Params!$A:$B,2,FALSE)</f>
        <v>1.8</v>
      </c>
      <c r="I10" s="2">
        <f t="shared" si="1"/>
        <v>21.6</v>
      </c>
      <c r="J10" s="2">
        <f t="shared" si="2"/>
        <v>1440</v>
      </c>
      <c r="K10" s="2">
        <f t="shared" si="3"/>
        <v>144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3</v>
      </c>
      <c r="E12" s="2">
        <v>300</v>
      </c>
      <c r="F12" s="2">
        <f>VLOOKUP(C12,Vehicle_Params!$A:$C,3,FALSE)</f>
        <v>1</v>
      </c>
      <c r="G12" s="2">
        <f t="shared" si="0"/>
        <v>3</v>
      </c>
      <c r="H12" s="2">
        <f>VLOOKUP(C12,Vehicle_Params!$A:$B,2,FALSE)</f>
        <v>2.6</v>
      </c>
      <c r="I12" s="2">
        <f t="shared" si="1"/>
        <v>7.8000000000000007</v>
      </c>
      <c r="J12" s="2">
        <f t="shared" si="2"/>
        <v>36</v>
      </c>
      <c r="K12" s="2">
        <f t="shared" si="3"/>
        <v>36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4</v>
      </c>
      <c r="E13" s="2">
        <v>300</v>
      </c>
      <c r="F13" s="2">
        <f>VLOOKUP(C13,Vehicle_Params!$A:$C,3,FALSE)</f>
        <v>2</v>
      </c>
      <c r="G13" s="2">
        <f t="shared" si="0"/>
        <v>8</v>
      </c>
      <c r="H13" s="2">
        <f>VLOOKUP(C13,Vehicle_Params!$A:$B,2,FALSE)</f>
        <v>0.6</v>
      </c>
      <c r="I13" s="2">
        <f t="shared" si="1"/>
        <v>2.4</v>
      </c>
      <c r="J13" s="2">
        <f t="shared" si="2"/>
        <v>96</v>
      </c>
      <c r="K13" s="2">
        <f t="shared" si="3"/>
        <v>48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69</v>
      </c>
      <c r="E14" s="2">
        <v>300</v>
      </c>
      <c r="F14" s="2">
        <f>VLOOKUP(C14,Vehicle_Params!$A:$C,3,FALSE)</f>
        <v>1.5</v>
      </c>
      <c r="G14" s="2">
        <f t="shared" si="0"/>
        <v>103.5</v>
      </c>
      <c r="H14" s="2">
        <f>VLOOKUP(C14,Vehicle_Params!$A:$B,2,FALSE)</f>
        <v>1</v>
      </c>
      <c r="I14" s="2">
        <f t="shared" si="1"/>
        <v>69</v>
      </c>
      <c r="J14" s="2">
        <f t="shared" si="2"/>
        <v>1242</v>
      </c>
      <c r="K14" s="2">
        <f t="shared" si="3"/>
        <v>828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37</v>
      </c>
      <c r="E15" s="2">
        <v>300</v>
      </c>
      <c r="F15" s="2">
        <f>VLOOKUP(C15,Vehicle_Params!$A:$C,3,FALSE)</f>
        <v>1.2</v>
      </c>
      <c r="G15" s="2">
        <f t="shared" si="0"/>
        <v>44.4</v>
      </c>
      <c r="H15" s="2">
        <f>VLOOKUP(C15,Vehicle_Params!$A:$B,2,FALSE)</f>
        <v>0.35</v>
      </c>
      <c r="I15" s="2">
        <f t="shared" si="1"/>
        <v>12.95</v>
      </c>
      <c r="J15" s="2">
        <f t="shared" si="2"/>
        <v>532.79999999999995</v>
      </c>
      <c r="K15" s="2">
        <f t="shared" si="3"/>
        <v>444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18</v>
      </c>
      <c r="E16" s="2">
        <v>300</v>
      </c>
      <c r="F16" s="2">
        <f>VLOOKUP(C16,Vehicle_Params!$A:$C,3,FALSE)</f>
        <v>10</v>
      </c>
      <c r="G16" s="2">
        <f t="shared" si="0"/>
        <v>180</v>
      </c>
      <c r="H16" s="2">
        <f>VLOOKUP(C16,Vehicle_Params!$A:$B,2,FALSE)</f>
        <v>1.8</v>
      </c>
      <c r="I16" s="2">
        <f t="shared" si="1"/>
        <v>32.4</v>
      </c>
      <c r="J16" s="2">
        <f t="shared" si="2"/>
        <v>2160</v>
      </c>
      <c r="K16" s="2">
        <f t="shared" si="3"/>
        <v>216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3</v>
      </c>
      <c r="E18" s="2">
        <v>300</v>
      </c>
      <c r="F18" s="2">
        <f>VLOOKUP(C18,Vehicle_Params!$A:$C,3,FALSE)</f>
        <v>1</v>
      </c>
      <c r="G18" s="2">
        <f t="shared" si="0"/>
        <v>3</v>
      </c>
      <c r="H18" s="2">
        <f>VLOOKUP(C18,Vehicle_Params!$A:$B,2,FALSE)</f>
        <v>2.6</v>
      </c>
      <c r="I18" s="2">
        <f t="shared" si="1"/>
        <v>7.8000000000000007</v>
      </c>
      <c r="J18" s="2">
        <f t="shared" si="2"/>
        <v>36</v>
      </c>
      <c r="K18" s="2">
        <f t="shared" si="3"/>
        <v>36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1</v>
      </c>
      <c r="E19" s="2">
        <v>300</v>
      </c>
      <c r="F19" s="2">
        <f>VLOOKUP(C19,Vehicle_Params!$A:$C,3,FALSE)</f>
        <v>2</v>
      </c>
      <c r="G19" s="2">
        <f t="shared" si="0"/>
        <v>2</v>
      </c>
      <c r="H19" s="2">
        <f>VLOOKUP(C19,Vehicle_Params!$A:$B,2,FALSE)</f>
        <v>0.6</v>
      </c>
      <c r="I19" s="2">
        <f t="shared" si="1"/>
        <v>0.6</v>
      </c>
      <c r="J19" s="2">
        <f t="shared" si="2"/>
        <v>24</v>
      </c>
      <c r="K19" s="2">
        <f t="shared" si="3"/>
        <v>12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2</v>
      </c>
      <c r="B2" s="2" t="s">
        <v>19</v>
      </c>
      <c r="C2" s="2">
        <v>300</v>
      </c>
      <c r="D2" s="2">
        <f>SUMIFS(Raw_Annotations!$D:$D,Raw_Annotations!$A:$A,$A2,Raw_Annotations!$B:$B,$B2)</f>
        <v>129</v>
      </c>
      <c r="E2" s="2">
        <f>SUMIFS(Raw_Annotations!$I:$I,Raw_Annotations!$A:$A,$A2,Raw_Annotations!$B:$B,$B2)</f>
        <v>125.54999999999998</v>
      </c>
      <c r="F2" s="2">
        <f t="shared" ref="F2:F4" si="0">IF(C2=0,0,D2*3600/C2)</f>
        <v>1548</v>
      </c>
      <c r="G2" s="2">
        <f>SUMIFS(Raw_Annotations!$G:$G,Raw_Annotations!$A:$A,$A2,Raw_Annotations!$B:$B,$B2)</f>
        <v>362.9</v>
      </c>
      <c r="H2" s="2">
        <f t="shared" ref="H2:H4" si="1">IF(C2=0,0,G2*3600/C2)</f>
        <v>4354.8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210</v>
      </c>
      <c r="J2" s="2">
        <f t="shared" ref="J2:J4" si="2">IF(G2=0,0,I2/G2)</f>
        <v>0.57867181041609261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0.28036638789326962</v>
      </c>
    </row>
    <row r="3" spans="1:11" x14ac:dyDescent="0.25">
      <c r="A3" s="2">
        <v>2</v>
      </c>
      <c r="B3" s="2" t="s">
        <v>11</v>
      </c>
      <c r="C3" s="2">
        <v>300</v>
      </c>
      <c r="D3" s="2">
        <f>SUMIFS(Raw_Annotations!$D:$D,Raw_Annotations!$A:$A,$A3,Raw_Annotations!$B:$B,$B3)</f>
        <v>105</v>
      </c>
      <c r="E3" s="2">
        <f>SUMIFS(Raw_Annotations!$I:$I,Raw_Annotations!$A:$A,$A3,Raw_Annotations!$B:$B,$B3)</f>
        <v>104.29999999999998</v>
      </c>
      <c r="F3" s="2">
        <f t="shared" si="0"/>
        <v>1260</v>
      </c>
      <c r="G3" s="2">
        <f>SUMIFS(Raw_Annotations!$G:$G,Raw_Annotations!$A:$A,$A3,Raw_Annotations!$B:$B,$B3)</f>
        <v>323.2</v>
      </c>
      <c r="H3" s="2">
        <f t="shared" si="1"/>
        <v>3878.4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200</v>
      </c>
      <c r="J3" s="2">
        <f t="shared" si="2"/>
        <v>0.61881188118811881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0.32023010546500486</v>
      </c>
    </row>
    <row r="4" spans="1:11" x14ac:dyDescent="0.25">
      <c r="A4" s="2">
        <v>2</v>
      </c>
      <c r="B4" s="2" t="s">
        <v>18</v>
      </c>
      <c r="C4" s="2">
        <v>300</v>
      </c>
      <c r="D4" s="2">
        <f>SUMIFS(Raw_Annotations!$D:$D,Raw_Annotations!$A:$A,$A4,Raw_Annotations!$B:$B,$B4)</f>
        <v>107</v>
      </c>
      <c r="E4" s="2">
        <f>SUMIFS(Raw_Annotations!$I:$I,Raw_Annotations!$A:$A,$A4,Raw_Annotations!$B:$B,$B4)</f>
        <v>102.25000000000001</v>
      </c>
      <c r="F4" s="2">
        <f t="shared" si="0"/>
        <v>1284</v>
      </c>
      <c r="G4" s="2">
        <f>SUMIFS(Raw_Annotations!$G:$G,Raw_Annotations!$A:$A,$A4,Raw_Annotations!$B:$B,$B4)</f>
        <v>254.9</v>
      </c>
      <c r="H4" s="2">
        <f t="shared" si="1"/>
        <v>3058.8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120</v>
      </c>
      <c r="J4" s="2">
        <f t="shared" si="2"/>
        <v>0.47077285209886227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0.21124694376528116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2025-09-21T12:39:58Z</dcterms:modified>
</cp:coreProperties>
</file>