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9035" windowHeight="8190" tabRatio="330" firstSheet="3" activeTab="4"/>
  </bookViews>
  <sheets>
    <sheet name="AppleTransect" sheetId="1" r:id="rId1"/>
    <sheet name="FBean_coordinates" sheetId="6" r:id="rId2"/>
    <sheet name="FBeanTransect" sheetId="4" r:id="rId3"/>
    <sheet name="Strawb_coordinates" sheetId="5" r:id="rId4"/>
    <sheet name="StrawbTransect" sheetId="3" r:id="rId5"/>
  </sheets>
  <definedNames>
    <definedName name="_xlnm._FilterDatabase" localSheetId="2" hidden="1">FBeanTransect!$C$1:$Y$277</definedName>
  </definedNames>
  <calcPr calcId="145621"/>
</workbook>
</file>

<file path=xl/calcChain.xml><?xml version="1.0" encoding="utf-8"?>
<calcChain xmlns="http://schemas.openxmlformats.org/spreadsheetml/2006/main">
  <c r="P161" i="3" l="1"/>
  <c r="P157" i="3"/>
  <c r="Q170" i="4"/>
  <c r="F14" i="6" l="1"/>
  <c r="E14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N180" i="4" l="1"/>
  <c r="K18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60" i="4"/>
  <c r="N179" i="4"/>
  <c r="N178" i="4"/>
  <c r="N160" i="4"/>
  <c r="N161" i="4"/>
  <c r="N162" i="4"/>
  <c r="N163" i="4"/>
  <c r="N164" i="4"/>
  <c r="N165" i="4"/>
  <c r="N166" i="4"/>
  <c r="N167" i="4"/>
  <c r="N168" i="4"/>
  <c r="N169" i="4"/>
  <c r="N171" i="4"/>
  <c r="N172" i="4"/>
  <c r="N173" i="4"/>
  <c r="N174" i="4"/>
  <c r="N175" i="4"/>
  <c r="N159" i="4"/>
  <c r="M161" i="4"/>
  <c r="M162" i="4"/>
  <c r="M163" i="4"/>
  <c r="M164" i="4"/>
  <c r="M165" i="4"/>
  <c r="M166" i="4"/>
  <c r="M167" i="4"/>
  <c r="M168" i="4"/>
  <c r="M160" i="4"/>
  <c r="L161" i="4"/>
  <c r="L162" i="4"/>
  <c r="L163" i="4"/>
  <c r="L164" i="4"/>
  <c r="L165" i="4"/>
  <c r="L166" i="4"/>
  <c r="L167" i="4"/>
  <c r="L168" i="4"/>
  <c r="L160" i="4"/>
  <c r="K177" i="4"/>
  <c r="N152" i="3"/>
  <c r="N153" i="3"/>
  <c r="N154" i="3"/>
  <c r="N155" i="3"/>
  <c r="N156" i="3"/>
  <c r="N157" i="3"/>
  <c r="N158" i="3"/>
  <c r="N159" i="3"/>
  <c r="N160" i="3"/>
  <c r="N161" i="3"/>
  <c r="N151" i="3"/>
  <c r="G43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14" i="5"/>
  <c r="D11" i="5"/>
  <c r="E11" i="5"/>
  <c r="B11" i="5"/>
  <c r="C11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E2" i="5"/>
  <c r="D2" i="5"/>
  <c r="M165" i="3"/>
  <c r="M163" i="3"/>
  <c r="M162" i="3"/>
  <c r="J163" i="3"/>
  <c r="J162" i="3"/>
  <c r="M158" i="3"/>
  <c r="M159" i="3"/>
  <c r="M160" i="3"/>
  <c r="M161" i="3"/>
  <c r="M150" i="3"/>
  <c r="K152" i="3"/>
  <c r="L152" i="3" s="1"/>
  <c r="M152" i="3" s="1"/>
  <c r="K153" i="3"/>
  <c r="L153" i="3" s="1"/>
  <c r="M153" i="3" s="1"/>
  <c r="K154" i="3"/>
  <c r="L154" i="3" s="1"/>
  <c r="M154" i="3" s="1"/>
  <c r="K155" i="3"/>
  <c r="L155" i="3" s="1"/>
  <c r="M155" i="3" s="1"/>
  <c r="K156" i="3"/>
  <c r="L156" i="3" s="1"/>
  <c r="M156" i="3" s="1"/>
  <c r="K151" i="3"/>
  <c r="L151" i="3" s="1"/>
  <c r="M151" i="3" s="1"/>
  <c r="J164" i="3"/>
  <c r="J156" i="4" l="1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I156" i="4"/>
  <c r="AF15" i="4"/>
  <c r="AF14" i="4"/>
  <c r="J147" i="3"/>
  <c r="K147" i="3"/>
  <c r="L147" i="3"/>
  <c r="M147" i="3"/>
  <c r="N147" i="3"/>
  <c r="O147" i="3"/>
  <c r="P147" i="3"/>
  <c r="Q147" i="3"/>
  <c r="R147" i="3"/>
  <c r="S147" i="3"/>
  <c r="T147" i="3"/>
  <c r="I147" i="3"/>
  <c r="AE15" i="3" l="1"/>
  <c r="AE14" i="3"/>
</calcChain>
</file>

<file path=xl/sharedStrings.xml><?xml version="1.0" encoding="utf-8"?>
<sst xmlns="http://schemas.openxmlformats.org/spreadsheetml/2006/main" count="1079" uniqueCount="66">
  <si>
    <t>Crop Type</t>
  </si>
  <si>
    <t>Sampling method</t>
  </si>
  <si>
    <t>Site</t>
  </si>
  <si>
    <t>Date</t>
  </si>
  <si>
    <t>Round</t>
  </si>
  <si>
    <t>Transect</t>
  </si>
  <si>
    <t>Apis mellifera</t>
  </si>
  <si>
    <t>Bombus terrestris/ lucorum</t>
  </si>
  <si>
    <t>Unknown cuckoo bee</t>
  </si>
  <si>
    <t>Andrena wilkella</t>
  </si>
  <si>
    <t>Andrena haemorrhoa</t>
  </si>
  <si>
    <t>Andrena carantonica</t>
  </si>
  <si>
    <t>Halictus rubicundus</t>
  </si>
  <si>
    <t>Field Beans</t>
  </si>
  <si>
    <t>Transects</t>
  </si>
  <si>
    <t>Ewelme</t>
  </si>
  <si>
    <t>Hill</t>
  </si>
  <si>
    <t>North</t>
  </si>
  <si>
    <t>Bombus unknown</t>
  </si>
  <si>
    <t>Site ID</t>
  </si>
  <si>
    <t>Bombus terrestris/lucorum</t>
  </si>
  <si>
    <t>Bombus hortorum</t>
  </si>
  <si>
    <t>Bombus pratorum</t>
  </si>
  <si>
    <t>Bombus pascuorum</t>
  </si>
  <si>
    <t>Bombus lapidarius</t>
  </si>
  <si>
    <t>Bombus hypnorum</t>
  </si>
  <si>
    <t xml:space="preserve">Andrena bicolor </t>
  </si>
  <si>
    <t xml:space="preserve">Andrena chrysosceles </t>
  </si>
  <si>
    <t>Lasioglossum calceatum</t>
  </si>
  <si>
    <t>Church</t>
  </si>
  <si>
    <t>OAKLANDS</t>
  </si>
  <si>
    <t>Horsforth</t>
  </si>
  <si>
    <t>WOODSIDE</t>
  </si>
  <si>
    <t>HOPEFIELD</t>
  </si>
  <si>
    <t>Snowdens</t>
  </si>
  <si>
    <t>Eastfield</t>
  </si>
  <si>
    <t>Newby</t>
  </si>
  <si>
    <t>Hopefield</t>
  </si>
  <si>
    <t>EASTFIELD</t>
  </si>
  <si>
    <t>NEWBY</t>
  </si>
  <si>
    <t>Strawberry</t>
  </si>
  <si>
    <t>Lat</t>
  </si>
  <si>
    <t>Long</t>
  </si>
  <si>
    <t>Bombus ruderatus</t>
  </si>
  <si>
    <t>Bombus vestalis</t>
  </si>
  <si>
    <t>Bombus sylvestris</t>
  </si>
  <si>
    <t xml:space="preserve">Crays   </t>
  </si>
  <si>
    <t xml:space="preserve">Hunt </t>
  </si>
  <si>
    <t xml:space="preserve">Lone  </t>
  </si>
  <si>
    <t>Fawley</t>
  </si>
  <si>
    <t xml:space="preserve">Winter  </t>
  </si>
  <si>
    <t xml:space="preserve"> Other Solitary bee</t>
  </si>
  <si>
    <t>Other Solitary Bee</t>
  </si>
  <si>
    <t>Total bumbles</t>
  </si>
  <si>
    <t>Total wild bees</t>
  </si>
  <si>
    <t>Total honeybees</t>
  </si>
  <si>
    <t>Total bumbles ID</t>
  </si>
  <si>
    <t>Row Labels</t>
  </si>
  <si>
    <t>Average of Lat</t>
  </si>
  <si>
    <t>Average of Long</t>
  </si>
  <si>
    <t>RadLat</t>
  </si>
  <si>
    <t>RadLon</t>
  </si>
  <si>
    <t>Centre point study sites:</t>
  </si>
  <si>
    <t>Total Bombus ID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</si>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</sst>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3.2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/>
    <xf numFmtId="0" fontId="0" fillId="0" borderId="4" xfId="0" applyBorder="1" applyAlignment="1"/>
    <xf numFmtId="0" fontId="0" fillId="0" borderId="11" xfId="0" applyBorder="1" applyAlignment="1"/>
    <xf numFmtId="0" fontId="0" fillId="0" borderId="11" xfId="0" applyBorder="1"/>
    <xf numFmtId="1" fontId="0" fillId="0" borderId="11" xfId="0" applyNumberFormat="1" applyBorder="1"/>
    <xf numFmtId="14" fontId="0" fillId="0" borderId="11" xfId="0" applyNumberFormat="1" applyBorder="1"/>
    <xf numFmtId="0" fontId="0" fillId="0" borderId="11" xfId="0" applyFill="1" applyBorder="1" applyAlignment="1"/>
    <xf numFmtId="0" fontId="2" fillId="0" borderId="11" xfId="0" applyFont="1" applyBorder="1"/>
    <xf numFmtId="0" fontId="0" fillId="0" borderId="11" xfId="0" applyFill="1" applyBorder="1"/>
    <xf numFmtId="0" fontId="2" fillId="0" borderId="11" xfId="0" applyFont="1" applyFill="1" applyBorder="1"/>
    <xf numFmtId="14" fontId="0" fillId="0" borderId="11" xfId="0" applyNumberFormat="1" applyFill="1" applyBorder="1"/>
    <xf numFmtId="1" fontId="0" fillId="0" borderId="11" xfId="0" applyNumberFormat="1" applyFill="1" applyBorder="1"/>
    <xf numFmtId="0" fontId="0" fillId="0" borderId="13" xfId="0" applyFill="1" applyBorder="1"/>
    <xf numFmtId="14" fontId="0" fillId="0" borderId="13" xfId="0" applyNumberFormat="1" applyBorder="1"/>
    <xf numFmtId="1" fontId="0" fillId="0" borderId="13" xfId="0" applyNumberFormat="1" applyBorder="1"/>
    <xf numFmtId="0" fontId="0" fillId="0" borderId="13" xfId="0" applyFill="1" applyBorder="1" applyAlignment="1"/>
    <xf numFmtId="0" fontId="0" fillId="0" borderId="13" xfId="0" applyBorder="1" applyAlignment="1"/>
    <xf numFmtId="1" fontId="0" fillId="0" borderId="0" xfId="0" applyNumberFormat="1" applyBorder="1"/>
    <xf numFmtId="0" fontId="0" fillId="0" borderId="10" xfId="0" applyBorder="1"/>
    <xf numFmtId="0" fontId="0" fillId="0" borderId="14" xfId="0" applyBorder="1"/>
    <xf numFmtId="0" fontId="2" fillId="0" borderId="4" xfId="0" applyFont="1" applyBorder="1"/>
    <xf numFmtId="14" fontId="0" fillId="0" borderId="4" xfId="0" applyNumberFormat="1" applyBorder="1"/>
    <xf numFmtId="1" fontId="0" fillId="0" borderId="4" xfId="0" applyNumberFormat="1" applyBorder="1"/>
    <xf numFmtId="0" fontId="0" fillId="0" borderId="4" xfId="0" applyFill="1" applyBorder="1"/>
    <xf numFmtId="0" fontId="0" fillId="0" borderId="4" xfId="0" applyFill="1" applyBorder="1" applyAlignment="1"/>
    <xf numFmtId="0" fontId="0" fillId="0" borderId="4" xfId="0" applyBorder="1"/>
    <xf numFmtId="0" fontId="2" fillId="0" borderId="4" xfId="0" applyFont="1" applyFill="1" applyBorder="1"/>
    <xf numFmtId="14" fontId="0" fillId="0" borderId="4" xfId="0" applyNumberFormat="1" applyFill="1" applyBorder="1"/>
    <xf numFmtId="1" fontId="0" fillId="0" borderId="4" xfId="0" applyNumberFormat="1" applyFill="1" applyBorder="1"/>
    <xf numFmtId="0" fontId="0" fillId="0" borderId="13" xfId="0" applyBorder="1"/>
    <xf numFmtId="0" fontId="0" fillId="0" borderId="9" xfId="0" applyFill="1" applyBorder="1" applyAlignment="1"/>
    <xf numFmtId="0" fontId="1" fillId="0" borderId="0" xfId="0" applyFont="1" applyFill="1" applyAlignment="1">
      <alignment wrapText="1"/>
    </xf>
    <xf numFmtId="0" fontId="0" fillId="0" borderId="0" xfId="0" applyFill="1"/>
    <xf numFmtId="0" fontId="0" fillId="0" borderId="1" xfId="0" applyFill="1" applyBorder="1" applyAlignment="1"/>
    <xf numFmtId="164" fontId="0" fillId="0" borderId="2" xfId="0" applyNumberFormat="1" applyFill="1" applyBorder="1" applyAlignment="1"/>
    <xf numFmtId="0" fontId="0" fillId="0" borderId="3" xfId="0" applyFill="1" applyBorder="1" applyAlignment="1"/>
    <xf numFmtId="0" fontId="0" fillId="0" borderId="3" xfId="0" applyFill="1" applyBorder="1" applyAlignment="1">
      <alignment wrapText="1"/>
    </xf>
    <xf numFmtId="0" fontId="0" fillId="0" borderId="0" xfId="0" applyFill="1" applyAlignment="1"/>
    <xf numFmtId="0" fontId="0" fillId="0" borderId="8" xfId="0" applyFill="1" applyBorder="1" applyAlignment="1"/>
    <xf numFmtId="164" fontId="0" fillId="0" borderId="0" xfId="0" applyNumberFormat="1" applyFill="1" applyBorder="1" applyAlignment="1"/>
    <xf numFmtId="0" fontId="0" fillId="0" borderId="9" xfId="0" applyFill="1" applyBorder="1" applyAlignment="1">
      <alignment wrapText="1"/>
    </xf>
    <xf numFmtId="0" fontId="0" fillId="0" borderId="5" xfId="0" applyFill="1" applyBorder="1" applyAlignment="1"/>
    <xf numFmtId="164" fontId="0" fillId="0" borderId="6" xfId="0" applyNumberFormat="1" applyFill="1" applyBorder="1" applyAlignment="1"/>
    <xf numFmtId="0" fontId="0" fillId="0" borderId="7" xfId="0" applyFill="1" applyBorder="1" applyAlignment="1"/>
    <xf numFmtId="0" fontId="0" fillId="0" borderId="7" xfId="0" applyFill="1" applyBorder="1" applyAlignment="1">
      <alignment wrapText="1"/>
    </xf>
    <xf numFmtId="0" fontId="0" fillId="0" borderId="10" xfId="0" applyFill="1" applyBorder="1" applyAlignment="1"/>
    <xf numFmtId="0" fontId="0" fillId="0" borderId="0" xfId="0" applyFill="1" applyAlignment="1">
      <alignment wrapText="1"/>
    </xf>
    <xf numFmtId="0" fontId="1" fillId="0" borderId="6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1" fontId="1" fillId="0" borderId="10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10" xfId="0" applyFont="1" applyFill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10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0" xfId="0" applyFont="1" applyFill="1" applyBorder="1" applyAlignment="1">
      <alignment wrapText="1"/>
    </xf>
    <xf numFmtId="0" fontId="1" fillId="0" borderId="11" xfId="0" applyFont="1" applyFill="1" applyBorder="1" applyAlignment="1">
      <alignment horizontal="center"/>
    </xf>
    <xf numFmtId="0" fontId="6" fillId="0" borderId="11" xfId="0" applyFont="1" applyFill="1" applyBorder="1"/>
    <xf numFmtId="0" fontId="6" fillId="0" borderId="10" xfId="0" applyFont="1" applyFill="1" applyBorder="1"/>
    <xf numFmtId="0" fontId="0" fillId="0" borderId="10" xfId="0" applyFill="1" applyBorder="1"/>
    <xf numFmtId="165" fontId="0" fillId="0" borderId="11" xfId="0" applyNumberFormat="1" applyFont="1" applyFill="1" applyBorder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7" fillId="0" borderId="0" xfId="0" applyFont="1"/>
    <xf numFmtId="0" fontId="3" fillId="0" borderId="11" xfId="0" applyFont="1" applyFill="1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E14" sqref="E14:F14"/>
    </sheetView>
  </sheetViews>
  <sheetFormatPr defaultRowHeight="15" x14ac:dyDescent="0.25"/>
  <cols>
    <col min="1" max="1" width="13.140625" bestFit="1" customWidth="1"/>
    <col min="2" max="2" width="13.7109375" bestFit="1" customWidth="1"/>
    <col min="3" max="3" width="15.28515625" bestFit="1" customWidth="1"/>
  </cols>
  <sheetData>
    <row r="3" spans="1:6" x14ac:dyDescent="0.25">
      <c r="A3" s="68" t="s">
        <v>57</v>
      </c>
      <c r="B3" t="s">
        <v>58</v>
      </c>
      <c r="C3" t="s">
        <v>59</v>
      </c>
    </row>
    <row r="4" spans="1:6" x14ac:dyDescent="0.25">
      <c r="A4" s="69" t="s">
        <v>46</v>
      </c>
      <c r="B4" s="67">
        <v>51.538370999999991</v>
      </c>
      <c r="C4" s="67">
        <v>-1.0891759999999997</v>
      </c>
      <c r="E4">
        <f t="shared" ref="E4:E11" si="0">RADIANS(B4)</f>
        <v>0.89951426506436227</v>
      </c>
      <c r="F4">
        <f t="shared" ref="F4:F11" si="1">RADIANS(C4)</f>
        <v>-1.9009707333701754E-2</v>
      </c>
    </row>
    <row r="5" spans="1:6" x14ac:dyDescent="0.25">
      <c r="A5" s="69" t="s">
        <v>15</v>
      </c>
      <c r="B5" s="67">
        <v>51.58628599999998</v>
      </c>
      <c r="C5" s="67">
        <v>-1.0036789999999998</v>
      </c>
      <c r="E5">
        <f t="shared" si="0"/>
        <v>0.90035053957545519</v>
      </c>
      <c r="F5">
        <f t="shared" si="1"/>
        <v>-1.7517503183124162E-2</v>
      </c>
    </row>
    <row r="6" spans="1:6" x14ac:dyDescent="0.25">
      <c r="A6" s="69" t="s">
        <v>49</v>
      </c>
      <c r="B6" s="67">
        <v>51.522127999999988</v>
      </c>
      <c r="C6" s="67">
        <v>-1.4500449999999996</v>
      </c>
      <c r="E6">
        <f t="shared" si="0"/>
        <v>0.89923077123396078</v>
      </c>
      <c r="F6">
        <f t="shared" si="1"/>
        <v>-2.530805955208117E-2</v>
      </c>
    </row>
    <row r="7" spans="1:6" x14ac:dyDescent="0.25">
      <c r="A7" s="69" t="s">
        <v>16</v>
      </c>
      <c r="B7" s="67">
        <v>51.62764600000002</v>
      </c>
      <c r="C7" s="67">
        <v>-1.1871730000000003</v>
      </c>
      <c r="E7">
        <f t="shared" si="0"/>
        <v>0.90107240775408071</v>
      </c>
      <c r="F7">
        <f t="shared" si="1"/>
        <v>-2.0720077640778645E-2</v>
      </c>
    </row>
    <row r="8" spans="1:6" x14ac:dyDescent="0.25">
      <c r="A8" s="69" t="s">
        <v>47</v>
      </c>
      <c r="B8" s="67">
        <v>51.620791000000018</v>
      </c>
      <c r="C8" s="67">
        <v>-1.0489889999999999</v>
      </c>
      <c r="E8">
        <f t="shared" si="0"/>
        <v>0.9009527654338565</v>
      </c>
      <c r="F8">
        <f t="shared" si="1"/>
        <v>-1.8308311867202796E-2</v>
      </c>
    </row>
    <row r="9" spans="1:6" x14ac:dyDescent="0.25">
      <c r="A9" s="69" t="s">
        <v>48</v>
      </c>
      <c r="B9" s="67">
        <v>51.590190999999997</v>
      </c>
      <c r="C9" s="67">
        <v>-1.0881539999999998</v>
      </c>
      <c r="E9">
        <f t="shared" si="0"/>
        <v>0.90041869468274582</v>
      </c>
      <c r="F9">
        <f t="shared" si="1"/>
        <v>-1.8991870068746374E-2</v>
      </c>
    </row>
    <row r="10" spans="1:6" x14ac:dyDescent="0.25">
      <c r="A10" s="69" t="s">
        <v>17</v>
      </c>
      <c r="B10" s="67">
        <v>51.629315000000013</v>
      </c>
      <c r="C10" s="67">
        <v>-1.1537019999999996</v>
      </c>
      <c r="E10">
        <f t="shared" si="0"/>
        <v>0.90110153729929643</v>
      </c>
      <c r="F10">
        <f t="shared" si="1"/>
        <v>-2.0135898486843613E-2</v>
      </c>
    </row>
    <row r="11" spans="1:6" x14ac:dyDescent="0.25">
      <c r="A11" s="69" t="s">
        <v>50</v>
      </c>
      <c r="B11" s="67">
        <v>51.589776000000022</v>
      </c>
      <c r="C11" s="67">
        <v>-1.2060850000000005</v>
      </c>
      <c r="E11">
        <f t="shared" si="0"/>
        <v>0.9004114515663505</v>
      </c>
      <c r="F11">
        <f t="shared" si="1"/>
        <v>-2.1050154308915818E-2</v>
      </c>
    </row>
    <row r="12" spans="1:6" x14ac:dyDescent="0.25">
      <c r="A12" s="69" t="s">
        <v>64</v>
      </c>
      <c r="B12" s="67"/>
      <c r="C12" s="67"/>
    </row>
    <row r="13" spans="1:6" x14ac:dyDescent="0.25">
      <c r="A13" s="69" t="s">
        <v>65</v>
      </c>
      <c r="B13" s="67">
        <v>51.58542560000005</v>
      </c>
      <c r="C13" s="67">
        <v>-1.1652421600000027</v>
      </c>
    </row>
    <row r="14" spans="1:6" x14ac:dyDescent="0.25">
      <c r="E14">
        <f>AVERAGE(E4:E11)</f>
        <v>0.90038155407626363</v>
      </c>
      <c r="F14">
        <f>AVERAGE(F4:F11)</f>
        <v>-2.0130197805174294E-2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80"/>
  <sheetViews>
    <sheetView topLeftCell="F139" zoomScale="80" zoomScaleNormal="80" workbookViewId="0">
      <selection activeCell="Q171" sqref="Q171"/>
    </sheetView>
  </sheetViews>
  <sheetFormatPr defaultColWidth="13" defaultRowHeight="15" x14ac:dyDescent="0.25"/>
  <cols>
    <col min="1" max="1" width="13.28515625" style="42" bestFit="1" customWidth="1"/>
    <col min="2" max="2" width="19" style="42" bestFit="1" customWidth="1"/>
    <col min="3" max="3" width="14.7109375" style="42" bestFit="1" customWidth="1"/>
    <col min="4" max="4" width="14.7109375" style="10" customWidth="1"/>
    <col min="5" max="5" width="12.85546875" style="10" customWidth="1"/>
    <col min="6" max="6" width="9.140625" style="43" bestFit="1" customWidth="1"/>
    <col min="7" max="7" width="8.28515625" style="42" bestFit="1" customWidth="1"/>
    <col min="8" max="8" width="10.42578125" style="42" bestFit="1" customWidth="1"/>
    <col min="9" max="9" width="15.42578125" style="42" customWidth="1"/>
    <col min="10" max="10" width="23.42578125" style="41" customWidth="1"/>
    <col min="11" max="11" width="19.140625" style="41" customWidth="1"/>
    <col min="12" max="12" width="12.7109375" style="50" bestFit="1" customWidth="1"/>
    <col min="13" max="13" width="13.42578125" style="41" bestFit="1" customWidth="1"/>
    <col min="14" max="14" width="15.85546875" style="41" bestFit="1" customWidth="1"/>
    <col min="15" max="15" width="15.42578125" style="41" bestFit="1" customWidth="1"/>
    <col min="16" max="16" width="14" style="41" bestFit="1" customWidth="1"/>
    <col min="17" max="17" width="11.85546875" style="41" bestFit="1" customWidth="1"/>
    <col min="18" max="18" width="13.42578125" style="41" bestFit="1" customWidth="1"/>
    <col min="19" max="19" width="17.140625" style="41" customWidth="1"/>
    <col min="20" max="20" width="16.42578125" style="41" customWidth="1"/>
    <col min="21" max="21" width="15.7109375" style="41" customWidth="1"/>
    <col min="22" max="22" width="16" style="41" customWidth="1"/>
    <col min="23" max="23" width="17.42578125" style="41" customWidth="1"/>
    <col min="24" max="24" width="15.5703125" style="41" customWidth="1"/>
    <col min="25" max="25" width="13.7109375" style="41" customWidth="1"/>
    <col min="26" max="16384" width="13" style="36"/>
  </cols>
  <sheetData>
    <row r="1" spans="1:35" s="35" customFormat="1" ht="26.25" customHeight="1" x14ac:dyDescent="0.25">
      <c r="A1" s="76" t="s">
        <v>0</v>
      </c>
      <c r="B1" s="76" t="s">
        <v>1</v>
      </c>
      <c r="C1" s="76" t="s">
        <v>2</v>
      </c>
      <c r="D1" s="60" t="s">
        <v>41</v>
      </c>
      <c r="E1" s="60" t="s">
        <v>42</v>
      </c>
      <c r="F1" s="78" t="s">
        <v>3</v>
      </c>
      <c r="G1" s="76" t="s">
        <v>4</v>
      </c>
      <c r="H1" s="76" t="s">
        <v>5</v>
      </c>
      <c r="I1" s="72" t="s">
        <v>6</v>
      </c>
      <c r="J1" s="72" t="s">
        <v>7</v>
      </c>
      <c r="K1" s="72" t="s">
        <v>21</v>
      </c>
      <c r="L1" s="72" t="s">
        <v>22</v>
      </c>
      <c r="M1" s="72" t="s">
        <v>24</v>
      </c>
      <c r="N1" s="72" t="s">
        <v>43</v>
      </c>
      <c r="O1" s="72" t="s">
        <v>23</v>
      </c>
      <c r="P1" s="72" t="s">
        <v>25</v>
      </c>
      <c r="Q1" s="72" t="s">
        <v>44</v>
      </c>
      <c r="R1" s="72" t="s">
        <v>45</v>
      </c>
      <c r="S1" s="74" t="s">
        <v>8</v>
      </c>
      <c r="T1" s="74" t="s">
        <v>18</v>
      </c>
      <c r="U1" s="72" t="s">
        <v>9</v>
      </c>
      <c r="V1" s="72" t="s">
        <v>10</v>
      </c>
      <c r="W1" s="72" t="s">
        <v>11</v>
      </c>
      <c r="X1" s="72" t="s">
        <v>12</v>
      </c>
      <c r="Y1" s="74" t="s">
        <v>51</v>
      </c>
    </row>
    <row r="2" spans="1:35" ht="0.75" customHeight="1" x14ac:dyDescent="0.25">
      <c r="A2" s="77"/>
      <c r="B2" s="77"/>
      <c r="C2" s="77"/>
      <c r="D2" s="61"/>
      <c r="E2" s="61"/>
      <c r="F2" s="79"/>
      <c r="G2" s="77"/>
      <c r="H2" s="77"/>
      <c r="I2" s="73"/>
      <c r="J2" s="73"/>
      <c r="K2" s="73"/>
      <c r="L2" s="73"/>
      <c r="M2" s="73"/>
      <c r="N2" s="73"/>
      <c r="O2" s="73"/>
      <c r="P2" s="73"/>
      <c r="Q2" s="73"/>
      <c r="R2" s="73"/>
      <c r="S2" s="75"/>
      <c r="T2" s="75"/>
      <c r="U2" s="73"/>
      <c r="V2" s="73"/>
      <c r="W2" s="73"/>
      <c r="X2" s="73"/>
      <c r="Y2" s="75"/>
    </row>
    <row r="3" spans="1:35" x14ac:dyDescent="0.25">
      <c r="A3" s="37" t="s">
        <v>13</v>
      </c>
      <c r="B3" s="37" t="s">
        <v>14</v>
      </c>
      <c r="C3" s="37" t="s">
        <v>46</v>
      </c>
      <c r="D3" s="7">
        <v>51.538370999999998</v>
      </c>
      <c r="E3" s="7">
        <v>-1.0891759999999999</v>
      </c>
      <c r="F3" s="38">
        <v>40673</v>
      </c>
      <c r="G3" s="37">
        <v>1</v>
      </c>
      <c r="H3" s="37">
        <v>1</v>
      </c>
      <c r="I3" s="28">
        <v>1</v>
      </c>
      <c r="J3" s="39">
        <v>4</v>
      </c>
      <c r="K3" s="39"/>
      <c r="L3" s="40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28"/>
      <c r="Y3" s="39"/>
    </row>
    <row r="4" spans="1:35" x14ac:dyDescent="0.25">
      <c r="A4" s="42" t="s">
        <v>13</v>
      </c>
      <c r="B4" s="42" t="s">
        <v>14</v>
      </c>
      <c r="C4" s="37" t="s">
        <v>46</v>
      </c>
      <c r="D4" s="7">
        <v>51.538370999999998</v>
      </c>
      <c r="E4" s="7">
        <v>-1.0891759999999999</v>
      </c>
      <c r="F4" s="43">
        <v>40673</v>
      </c>
      <c r="G4" s="42">
        <v>1</v>
      </c>
      <c r="H4" s="42">
        <v>2</v>
      </c>
      <c r="I4" s="10">
        <v>1</v>
      </c>
      <c r="J4" s="34">
        <v>2</v>
      </c>
      <c r="K4" s="34"/>
      <c r="L4" s="4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10"/>
      <c r="Y4" s="34">
        <v>1</v>
      </c>
      <c r="AA4" s="37" t="s">
        <v>46</v>
      </c>
    </row>
    <row r="5" spans="1:35" ht="15.75" customHeight="1" x14ac:dyDescent="0.25">
      <c r="A5" s="42" t="s">
        <v>13</v>
      </c>
      <c r="B5" s="42" t="s">
        <v>14</v>
      </c>
      <c r="C5" s="37" t="s">
        <v>46</v>
      </c>
      <c r="D5" s="7">
        <v>51.538370999999998</v>
      </c>
      <c r="E5" s="7">
        <v>-1.0891759999999999</v>
      </c>
      <c r="F5" s="43">
        <v>40673</v>
      </c>
      <c r="G5" s="42">
        <v>1</v>
      </c>
      <c r="H5" s="42">
        <v>3</v>
      </c>
      <c r="I5" s="10"/>
      <c r="J5" s="34">
        <v>1</v>
      </c>
      <c r="K5" s="34"/>
      <c r="L5" s="4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10"/>
      <c r="Y5" s="34"/>
      <c r="AA5" s="37" t="s">
        <v>15</v>
      </c>
      <c r="AB5" s="36">
        <v>8</v>
      </c>
    </row>
    <row r="6" spans="1:35" x14ac:dyDescent="0.25">
      <c r="A6" s="42" t="s">
        <v>13</v>
      </c>
      <c r="B6" s="42" t="s">
        <v>14</v>
      </c>
      <c r="C6" s="37" t="s">
        <v>46</v>
      </c>
      <c r="D6" s="7">
        <v>51.538370999999998</v>
      </c>
      <c r="E6" s="7">
        <v>-1.0891759999999999</v>
      </c>
      <c r="F6" s="43">
        <v>40673</v>
      </c>
      <c r="G6" s="42">
        <v>1</v>
      </c>
      <c r="H6" s="42">
        <v>4</v>
      </c>
      <c r="I6" s="10"/>
      <c r="J6" s="34"/>
      <c r="K6" s="34"/>
      <c r="L6" s="44"/>
      <c r="M6" s="34">
        <v>2</v>
      </c>
      <c r="N6" s="34"/>
      <c r="O6" s="34"/>
      <c r="P6" s="34"/>
      <c r="Q6" s="34"/>
      <c r="R6" s="34"/>
      <c r="S6" s="34"/>
      <c r="T6" s="34">
        <v>1</v>
      </c>
      <c r="U6" s="34"/>
      <c r="V6" s="34"/>
      <c r="W6" s="34"/>
      <c r="X6" s="10"/>
      <c r="Y6" s="34"/>
      <c r="AA6" s="45" t="s">
        <v>16</v>
      </c>
      <c r="AB6" s="36">
        <v>12</v>
      </c>
      <c r="AC6" s="36">
        <v>14</v>
      </c>
    </row>
    <row r="7" spans="1:35" x14ac:dyDescent="0.25">
      <c r="A7" s="42" t="s">
        <v>13</v>
      </c>
      <c r="B7" s="42" t="s">
        <v>14</v>
      </c>
      <c r="C7" s="37" t="s">
        <v>46</v>
      </c>
      <c r="D7" s="7">
        <v>51.538370999999998</v>
      </c>
      <c r="E7" s="7">
        <v>-1.0891759999999999</v>
      </c>
      <c r="F7" s="43">
        <v>40673</v>
      </c>
      <c r="G7" s="42">
        <v>1</v>
      </c>
      <c r="H7" s="42">
        <v>5</v>
      </c>
      <c r="I7" s="10"/>
      <c r="J7" s="34"/>
      <c r="K7" s="34"/>
      <c r="L7" s="44"/>
      <c r="M7" s="34"/>
      <c r="N7" s="34"/>
      <c r="O7" s="34"/>
      <c r="P7" s="34"/>
      <c r="Q7" s="34"/>
      <c r="R7" s="34"/>
      <c r="S7" s="34"/>
      <c r="T7" s="34">
        <v>2</v>
      </c>
      <c r="U7" s="34"/>
      <c r="V7" s="34"/>
      <c r="W7" s="34"/>
      <c r="X7" s="10"/>
      <c r="Y7" s="34"/>
      <c r="AA7" s="37" t="s">
        <v>47</v>
      </c>
      <c r="AB7" s="36">
        <v>10</v>
      </c>
      <c r="AC7" s="36">
        <v>5</v>
      </c>
      <c r="AD7" s="36">
        <v>10</v>
      </c>
    </row>
    <row r="8" spans="1:35" x14ac:dyDescent="0.25">
      <c r="A8" s="42" t="s">
        <v>13</v>
      </c>
      <c r="B8" s="42" t="s">
        <v>14</v>
      </c>
      <c r="C8" s="37" t="s">
        <v>46</v>
      </c>
      <c r="D8" s="7">
        <v>51.538370999999998</v>
      </c>
      <c r="E8" s="7">
        <v>-1.0891759999999999</v>
      </c>
      <c r="F8" s="43">
        <v>40673</v>
      </c>
      <c r="G8" s="42">
        <v>1</v>
      </c>
      <c r="H8" s="42">
        <v>6</v>
      </c>
      <c r="I8" s="10"/>
      <c r="J8" s="34">
        <v>1</v>
      </c>
      <c r="K8" s="34"/>
      <c r="L8" s="44"/>
      <c r="M8" s="34"/>
      <c r="N8" s="34"/>
      <c r="O8" s="34"/>
      <c r="P8" s="34"/>
      <c r="Q8" s="34"/>
      <c r="R8" s="34"/>
      <c r="S8" s="34"/>
      <c r="T8" s="34">
        <v>1</v>
      </c>
      <c r="U8" s="34"/>
      <c r="V8" s="34"/>
      <c r="W8" s="34"/>
      <c r="X8" s="10"/>
      <c r="Y8" s="34"/>
      <c r="AA8" s="37" t="s">
        <v>48</v>
      </c>
      <c r="AB8" s="36">
        <v>6</v>
      </c>
      <c r="AC8" s="36">
        <v>6</v>
      </c>
      <c r="AD8" s="36">
        <v>8</v>
      </c>
      <c r="AE8" s="3">
        <v>4</v>
      </c>
    </row>
    <row r="9" spans="1:35" x14ac:dyDescent="0.25">
      <c r="A9" s="42" t="s">
        <v>13</v>
      </c>
      <c r="B9" s="42" t="s">
        <v>14</v>
      </c>
      <c r="C9" s="37" t="s">
        <v>46</v>
      </c>
      <c r="D9" s="7">
        <v>51.538370999999998</v>
      </c>
      <c r="E9" s="7">
        <v>-1.0891759999999999</v>
      </c>
      <c r="F9" s="43">
        <v>40680</v>
      </c>
      <c r="G9" s="42">
        <v>2</v>
      </c>
      <c r="H9" s="42">
        <v>1</v>
      </c>
      <c r="I9" s="10"/>
      <c r="J9" s="34">
        <v>10</v>
      </c>
      <c r="K9" s="34">
        <v>1</v>
      </c>
      <c r="L9" s="4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10"/>
      <c r="Y9" s="34"/>
      <c r="AA9" s="37" t="s">
        <v>17</v>
      </c>
      <c r="AB9" s="36">
        <v>11</v>
      </c>
      <c r="AC9" s="36">
        <v>11</v>
      </c>
      <c r="AD9" s="36">
        <v>2</v>
      </c>
      <c r="AE9" s="3">
        <v>7</v>
      </c>
      <c r="AF9" s="3">
        <v>6</v>
      </c>
    </row>
    <row r="10" spans="1:35" x14ac:dyDescent="0.25">
      <c r="A10" s="42" t="s">
        <v>13</v>
      </c>
      <c r="B10" s="42" t="s">
        <v>14</v>
      </c>
      <c r="C10" s="37" t="s">
        <v>46</v>
      </c>
      <c r="D10" s="7">
        <v>51.538370999999998</v>
      </c>
      <c r="E10" s="7">
        <v>-1.0891759999999999</v>
      </c>
      <c r="F10" s="43">
        <v>40680</v>
      </c>
      <c r="G10" s="42">
        <v>2</v>
      </c>
      <c r="H10" s="42">
        <v>2</v>
      </c>
      <c r="I10" s="10"/>
      <c r="J10" s="34">
        <v>7</v>
      </c>
      <c r="K10" s="34">
        <v>4</v>
      </c>
      <c r="L10" s="44"/>
      <c r="M10" s="34"/>
      <c r="N10" s="34">
        <v>1</v>
      </c>
      <c r="O10" s="34"/>
      <c r="P10" s="34"/>
      <c r="Q10" s="34"/>
      <c r="R10" s="34"/>
      <c r="S10" s="34"/>
      <c r="T10" s="34"/>
      <c r="U10" s="34"/>
      <c r="V10" s="34"/>
      <c r="W10" s="34"/>
      <c r="X10" s="10"/>
      <c r="Y10" s="34"/>
      <c r="AA10" s="37" t="s">
        <v>49</v>
      </c>
      <c r="AB10" s="36">
        <v>25</v>
      </c>
      <c r="AC10" s="36">
        <v>32</v>
      </c>
      <c r="AD10" s="36">
        <v>22</v>
      </c>
      <c r="AE10" s="3">
        <v>30</v>
      </c>
      <c r="AF10" s="3">
        <v>26</v>
      </c>
      <c r="AG10" s="3">
        <v>24</v>
      </c>
    </row>
    <row r="11" spans="1:35" x14ac:dyDescent="0.25">
      <c r="A11" s="42" t="s">
        <v>13</v>
      </c>
      <c r="B11" s="42" t="s">
        <v>14</v>
      </c>
      <c r="C11" s="37" t="s">
        <v>46</v>
      </c>
      <c r="D11" s="7">
        <v>51.538370999999998</v>
      </c>
      <c r="E11" s="7">
        <v>-1.0891759999999999</v>
      </c>
      <c r="F11" s="43">
        <v>40680</v>
      </c>
      <c r="G11" s="42">
        <v>2</v>
      </c>
      <c r="H11" s="42">
        <v>3</v>
      </c>
      <c r="I11" s="10"/>
      <c r="J11" s="34">
        <v>5</v>
      </c>
      <c r="K11" s="34">
        <v>7</v>
      </c>
      <c r="L11" s="4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10"/>
      <c r="Y11" s="34"/>
      <c r="AA11" s="42" t="s">
        <v>50</v>
      </c>
      <c r="AB11" s="36">
        <v>10</v>
      </c>
      <c r="AC11" s="36">
        <v>14</v>
      </c>
      <c r="AD11" s="36">
        <v>4</v>
      </c>
      <c r="AE11" s="3">
        <v>11</v>
      </c>
      <c r="AF11" s="3">
        <v>8</v>
      </c>
      <c r="AG11" s="3">
        <v>6</v>
      </c>
      <c r="AH11" s="3">
        <v>19</v>
      </c>
    </row>
    <row r="12" spans="1:35" x14ac:dyDescent="0.25">
      <c r="A12" s="42" t="s">
        <v>13</v>
      </c>
      <c r="B12" s="42" t="s">
        <v>14</v>
      </c>
      <c r="C12" s="37" t="s">
        <v>46</v>
      </c>
      <c r="D12" s="7">
        <v>51.538370999999998</v>
      </c>
      <c r="E12" s="7">
        <v>-1.0891759999999999</v>
      </c>
      <c r="F12" s="43">
        <v>40680</v>
      </c>
      <c r="G12" s="42">
        <v>2</v>
      </c>
      <c r="H12" s="42">
        <v>4</v>
      </c>
      <c r="I12" s="10"/>
      <c r="J12" s="34">
        <v>11</v>
      </c>
      <c r="K12" s="34"/>
      <c r="L12" s="44"/>
      <c r="M12" s="34">
        <v>2</v>
      </c>
      <c r="N12" s="34"/>
      <c r="O12" s="34"/>
      <c r="P12" s="34"/>
      <c r="Q12" s="34"/>
      <c r="R12" s="34"/>
      <c r="S12" s="34"/>
      <c r="T12" s="34">
        <v>1</v>
      </c>
      <c r="U12" s="34"/>
      <c r="V12" s="34"/>
      <c r="W12" s="34"/>
      <c r="X12" s="10"/>
      <c r="Y12" s="34"/>
      <c r="AB12" s="37" t="s">
        <v>46</v>
      </c>
      <c r="AC12" s="37" t="s">
        <v>15</v>
      </c>
      <c r="AD12" s="45" t="s">
        <v>16</v>
      </c>
      <c r="AE12" s="37" t="s">
        <v>47</v>
      </c>
      <c r="AF12" s="37" t="s">
        <v>48</v>
      </c>
      <c r="AG12" s="37" t="s">
        <v>17</v>
      </c>
      <c r="AH12" s="37" t="s">
        <v>49</v>
      </c>
      <c r="AI12" s="42" t="s">
        <v>50</v>
      </c>
    </row>
    <row r="13" spans="1:35" x14ac:dyDescent="0.25">
      <c r="A13" s="42" t="s">
        <v>13</v>
      </c>
      <c r="B13" s="42" t="s">
        <v>14</v>
      </c>
      <c r="C13" s="37" t="s">
        <v>46</v>
      </c>
      <c r="D13" s="7">
        <v>51.538370999999998</v>
      </c>
      <c r="E13" s="7">
        <v>-1.0891759999999999</v>
      </c>
      <c r="F13" s="43">
        <v>40680</v>
      </c>
      <c r="G13" s="42">
        <v>2</v>
      </c>
      <c r="H13" s="42">
        <v>5</v>
      </c>
      <c r="I13" s="10"/>
      <c r="J13" s="34">
        <v>8</v>
      </c>
      <c r="K13" s="34"/>
      <c r="L13" s="44"/>
      <c r="M13" s="34"/>
      <c r="N13" s="34">
        <v>1</v>
      </c>
      <c r="O13" s="34"/>
      <c r="P13" s="34"/>
      <c r="Q13" s="34"/>
      <c r="R13" s="34"/>
      <c r="S13" s="34"/>
      <c r="T13" s="34">
        <v>1</v>
      </c>
      <c r="U13" s="34"/>
      <c r="V13" s="34"/>
      <c r="W13" s="34"/>
      <c r="X13" s="10"/>
      <c r="Y13" s="34"/>
    </row>
    <row r="14" spans="1:35" x14ac:dyDescent="0.25">
      <c r="A14" s="42" t="s">
        <v>13</v>
      </c>
      <c r="B14" s="42" t="s">
        <v>14</v>
      </c>
      <c r="C14" s="37" t="s">
        <v>46</v>
      </c>
      <c r="D14" s="7">
        <v>51.538370999999998</v>
      </c>
      <c r="E14" s="7">
        <v>-1.0891759999999999</v>
      </c>
      <c r="F14" s="43">
        <v>40680</v>
      </c>
      <c r="G14" s="42">
        <v>2</v>
      </c>
      <c r="H14" s="42">
        <v>6</v>
      </c>
      <c r="I14" s="10"/>
      <c r="J14" s="34">
        <v>12</v>
      </c>
      <c r="K14" s="34"/>
      <c r="L14" s="44"/>
      <c r="M14" s="34">
        <v>2</v>
      </c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10"/>
      <c r="Y14" s="34"/>
      <c r="AF14" s="36">
        <f>AVERAGE(AB5:AH11)</f>
        <v>12.535714285714286</v>
      </c>
    </row>
    <row r="15" spans="1:35" x14ac:dyDescent="0.25">
      <c r="A15" s="42" t="s">
        <v>13</v>
      </c>
      <c r="B15" s="42" t="s">
        <v>14</v>
      </c>
      <c r="C15" s="37" t="s">
        <v>46</v>
      </c>
      <c r="D15" s="7">
        <v>51.538370999999998</v>
      </c>
      <c r="E15" s="7">
        <v>-1.0891759999999999</v>
      </c>
      <c r="F15" s="43">
        <v>40687</v>
      </c>
      <c r="G15" s="42">
        <v>3</v>
      </c>
      <c r="H15" s="42">
        <v>1</v>
      </c>
      <c r="I15" s="10"/>
      <c r="J15" s="34">
        <v>11</v>
      </c>
      <c r="K15" s="34"/>
      <c r="L15" s="44"/>
      <c r="M15" s="34"/>
      <c r="N15" s="34"/>
      <c r="O15" s="34"/>
      <c r="P15" s="34"/>
      <c r="Q15" s="34"/>
      <c r="R15" s="34"/>
      <c r="S15" s="34"/>
      <c r="T15" s="34">
        <v>1</v>
      </c>
      <c r="U15" s="34"/>
      <c r="V15" s="34"/>
      <c r="W15" s="34"/>
      <c r="X15" s="10"/>
      <c r="Y15" s="34"/>
      <c r="AF15" s="36">
        <f>MAX(AB5:AH11)</f>
        <v>32</v>
      </c>
    </row>
    <row r="16" spans="1:35" x14ac:dyDescent="0.25">
      <c r="A16" s="42" t="s">
        <v>13</v>
      </c>
      <c r="B16" s="42" t="s">
        <v>14</v>
      </c>
      <c r="C16" s="37" t="s">
        <v>46</v>
      </c>
      <c r="D16" s="7">
        <v>51.538370999999998</v>
      </c>
      <c r="E16" s="7">
        <v>-1.0891759999999999</v>
      </c>
      <c r="F16" s="43">
        <v>40687</v>
      </c>
      <c r="G16" s="42">
        <v>3</v>
      </c>
      <c r="H16" s="42">
        <v>2</v>
      </c>
      <c r="I16" s="10"/>
      <c r="J16" s="34">
        <v>12</v>
      </c>
      <c r="K16" s="34"/>
      <c r="L16" s="44"/>
      <c r="M16" s="34"/>
      <c r="N16" s="34"/>
      <c r="O16" s="34"/>
      <c r="P16" s="34"/>
      <c r="Q16" s="34"/>
      <c r="R16" s="34"/>
      <c r="S16" s="34"/>
      <c r="T16" s="34">
        <v>1</v>
      </c>
      <c r="U16" s="34"/>
      <c r="V16" s="34"/>
      <c r="W16" s="34"/>
      <c r="X16" s="10"/>
      <c r="Y16" s="34"/>
    </row>
    <row r="17" spans="1:25" x14ac:dyDescent="0.25">
      <c r="A17" s="42" t="s">
        <v>13</v>
      </c>
      <c r="B17" s="42" t="s">
        <v>14</v>
      </c>
      <c r="C17" s="37" t="s">
        <v>46</v>
      </c>
      <c r="D17" s="7">
        <v>51.538370999999998</v>
      </c>
      <c r="E17" s="7">
        <v>-1.0891759999999999</v>
      </c>
      <c r="F17" s="43">
        <v>40687</v>
      </c>
      <c r="G17" s="42">
        <v>3</v>
      </c>
      <c r="H17" s="42">
        <v>3</v>
      </c>
      <c r="I17" s="10"/>
      <c r="J17" s="34">
        <v>10</v>
      </c>
      <c r="K17" s="34"/>
      <c r="L17" s="4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10"/>
      <c r="Y17" s="34"/>
    </row>
    <row r="18" spans="1:25" x14ac:dyDescent="0.25">
      <c r="A18" s="42" t="s">
        <v>13</v>
      </c>
      <c r="B18" s="42" t="s">
        <v>14</v>
      </c>
      <c r="C18" s="37" t="s">
        <v>46</v>
      </c>
      <c r="D18" s="7">
        <v>51.538370999999998</v>
      </c>
      <c r="E18" s="7">
        <v>-1.0891759999999999</v>
      </c>
      <c r="F18" s="43">
        <v>40687</v>
      </c>
      <c r="G18" s="42">
        <v>3</v>
      </c>
      <c r="H18" s="42">
        <v>4</v>
      </c>
      <c r="I18" s="10">
        <v>1</v>
      </c>
      <c r="J18" s="34">
        <v>2</v>
      </c>
      <c r="K18" s="34"/>
      <c r="L18" s="4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10"/>
      <c r="Y18" s="34"/>
    </row>
    <row r="19" spans="1:25" x14ac:dyDescent="0.25">
      <c r="A19" s="42" t="s">
        <v>13</v>
      </c>
      <c r="B19" s="42" t="s">
        <v>14</v>
      </c>
      <c r="C19" s="37" t="s">
        <v>46</v>
      </c>
      <c r="D19" s="7">
        <v>51.538370999999998</v>
      </c>
      <c r="E19" s="7">
        <v>-1.0891759999999999</v>
      </c>
      <c r="F19" s="43">
        <v>40687</v>
      </c>
      <c r="G19" s="42">
        <v>3</v>
      </c>
      <c r="H19" s="42">
        <v>5</v>
      </c>
      <c r="I19" s="10">
        <v>1</v>
      </c>
      <c r="J19" s="34"/>
      <c r="K19" s="34"/>
      <c r="L19" s="44"/>
      <c r="M19" s="34">
        <v>1</v>
      </c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10"/>
      <c r="Y19" s="34"/>
    </row>
    <row r="20" spans="1:25" x14ac:dyDescent="0.25">
      <c r="A20" s="45" t="s">
        <v>13</v>
      </c>
      <c r="B20" s="45" t="s">
        <v>14</v>
      </c>
      <c r="C20" s="37" t="s">
        <v>46</v>
      </c>
      <c r="D20" s="22">
        <v>51.538370999999998</v>
      </c>
      <c r="E20" s="22">
        <v>-1.0891759999999999</v>
      </c>
      <c r="F20" s="46">
        <v>40687</v>
      </c>
      <c r="G20" s="45">
        <v>3</v>
      </c>
      <c r="H20" s="45">
        <v>6</v>
      </c>
      <c r="I20" s="49"/>
      <c r="J20" s="47"/>
      <c r="K20" s="47"/>
      <c r="L20" s="48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9"/>
      <c r="Y20" s="47"/>
    </row>
    <row r="21" spans="1:25" x14ac:dyDescent="0.25">
      <c r="A21" s="37" t="s">
        <v>13</v>
      </c>
      <c r="B21" s="37" t="s">
        <v>14</v>
      </c>
      <c r="C21" s="37" t="s">
        <v>15</v>
      </c>
      <c r="D21" s="7">
        <v>51.586286000000001</v>
      </c>
      <c r="E21" s="12">
        <v>-1.003679</v>
      </c>
      <c r="F21" s="38">
        <v>40673</v>
      </c>
      <c r="G21" s="37">
        <v>1</v>
      </c>
      <c r="H21" s="37">
        <v>1</v>
      </c>
      <c r="I21" s="28"/>
      <c r="J21" s="39">
        <v>2</v>
      </c>
      <c r="K21" s="39"/>
      <c r="L21" s="40"/>
      <c r="M21" s="39">
        <v>2</v>
      </c>
      <c r="N21" s="39"/>
      <c r="O21" s="39"/>
      <c r="P21" s="39"/>
      <c r="Q21" s="39"/>
      <c r="R21" s="39"/>
      <c r="S21" s="39"/>
      <c r="T21" s="39">
        <v>1</v>
      </c>
      <c r="U21" s="39"/>
      <c r="V21" s="39"/>
      <c r="W21" s="39"/>
      <c r="X21" s="28"/>
      <c r="Y21" s="39">
        <v>1</v>
      </c>
    </row>
    <row r="22" spans="1:25" x14ac:dyDescent="0.25">
      <c r="A22" s="42" t="s">
        <v>13</v>
      </c>
      <c r="B22" s="42" t="s">
        <v>14</v>
      </c>
      <c r="C22" s="42" t="s">
        <v>15</v>
      </c>
      <c r="D22" s="7">
        <v>51.586286000000001</v>
      </c>
      <c r="E22" s="12">
        <v>-1.003679</v>
      </c>
      <c r="F22" s="43">
        <v>40673</v>
      </c>
      <c r="G22" s="42">
        <v>1</v>
      </c>
      <c r="H22" s="42">
        <v>2</v>
      </c>
      <c r="I22" s="10"/>
      <c r="J22" s="34">
        <v>4</v>
      </c>
      <c r="K22" s="34">
        <v>1</v>
      </c>
      <c r="L22" s="44"/>
      <c r="M22" s="34">
        <v>3</v>
      </c>
      <c r="N22" s="34"/>
      <c r="O22" s="34"/>
      <c r="P22" s="34"/>
      <c r="Q22" s="34"/>
      <c r="R22" s="34"/>
      <c r="S22" s="34"/>
      <c r="T22" s="34"/>
      <c r="U22" s="34">
        <v>1</v>
      </c>
      <c r="V22" s="34"/>
      <c r="W22" s="34"/>
      <c r="X22" s="10"/>
      <c r="Y22" s="34">
        <v>1</v>
      </c>
    </row>
    <row r="23" spans="1:25" x14ac:dyDescent="0.25">
      <c r="A23" s="42" t="s">
        <v>13</v>
      </c>
      <c r="B23" s="42" t="s">
        <v>14</v>
      </c>
      <c r="C23" s="42" t="s">
        <v>15</v>
      </c>
      <c r="D23" s="7">
        <v>51.586286000000001</v>
      </c>
      <c r="E23" s="12">
        <v>-1.003679</v>
      </c>
      <c r="F23" s="43">
        <v>40673</v>
      </c>
      <c r="G23" s="42">
        <v>1</v>
      </c>
      <c r="H23" s="42">
        <v>3</v>
      </c>
      <c r="I23" s="10"/>
      <c r="J23" s="34"/>
      <c r="K23" s="34"/>
      <c r="L23" s="44">
        <v>1</v>
      </c>
      <c r="M23" s="34">
        <v>1</v>
      </c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10"/>
      <c r="Y23" s="34"/>
    </row>
    <row r="24" spans="1:25" x14ac:dyDescent="0.25">
      <c r="A24" s="42" t="s">
        <v>13</v>
      </c>
      <c r="B24" s="42" t="s">
        <v>14</v>
      </c>
      <c r="C24" s="42" t="s">
        <v>15</v>
      </c>
      <c r="D24" s="7">
        <v>51.586286000000001</v>
      </c>
      <c r="E24" s="12">
        <v>-1.003679</v>
      </c>
      <c r="F24" s="43">
        <v>40673</v>
      </c>
      <c r="G24" s="42">
        <v>1</v>
      </c>
      <c r="H24" s="42">
        <v>4</v>
      </c>
      <c r="I24" s="10"/>
      <c r="J24" s="34"/>
      <c r="K24" s="34"/>
      <c r="L24" s="44"/>
      <c r="M24" s="34">
        <v>1</v>
      </c>
      <c r="N24" s="34"/>
      <c r="O24" s="34"/>
      <c r="P24" s="34"/>
      <c r="Q24" s="34"/>
      <c r="R24" s="34"/>
      <c r="S24" s="34"/>
      <c r="T24" s="34">
        <v>5</v>
      </c>
      <c r="U24" s="34"/>
      <c r="V24" s="34"/>
      <c r="W24" s="34"/>
      <c r="X24" s="10"/>
      <c r="Y24" s="34"/>
    </row>
    <row r="25" spans="1:25" x14ac:dyDescent="0.25">
      <c r="A25" s="42" t="s">
        <v>13</v>
      </c>
      <c r="B25" s="42" t="s">
        <v>14</v>
      </c>
      <c r="C25" s="42" t="s">
        <v>15</v>
      </c>
      <c r="D25" s="7">
        <v>51.586286000000001</v>
      </c>
      <c r="E25" s="12">
        <v>-1.003679</v>
      </c>
      <c r="F25" s="43">
        <v>40673</v>
      </c>
      <c r="G25" s="42">
        <v>1</v>
      </c>
      <c r="H25" s="42">
        <v>5</v>
      </c>
      <c r="I25" s="10"/>
      <c r="J25" s="34"/>
      <c r="K25" s="34"/>
      <c r="L25" s="44"/>
      <c r="M25" s="34"/>
      <c r="N25" s="34"/>
      <c r="O25" s="34"/>
      <c r="P25" s="34"/>
      <c r="Q25" s="34"/>
      <c r="R25" s="34"/>
      <c r="S25" s="34"/>
      <c r="T25" s="34">
        <v>3</v>
      </c>
      <c r="U25" s="34"/>
      <c r="V25" s="34"/>
      <c r="W25" s="34"/>
      <c r="X25" s="10"/>
      <c r="Y25" s="34"/>
    </row>
    <row r="26" spans="1:25" x14ac:dyDescent="0.25">
      <c r="A26" s="42" t="s">
        <v>13</v>
      </c>
      <c r="B26" s="42" t="s">
        <v>14</v>
      </c>
      <c r="C26" s="42" t="s">
        <v>15</v>
      </c>
      <c r="D26" s="7">
        <v>51.586286000000001</v>
      </c>
      <c r="E26" s="12">
        <v>-1.003679</v>
      </c>
      <c r="F26" s="43">
        <v>40673</v>
      </c>
      <c r="G26" s="42">
        <v>1</v>
      </c>
      <c r="H26" s="42">
        <v>6</v>
      </c>
      <c r="I26" s="10"/>
      <c r="J26" s="34">
        <v>3</v>
      </c>
      <c r="K26" s="34"/>
      <c r="L26" s="44"/>
      <c r="M26" s="34">
        <v>1</v>
      </c>
      <c r="N26" s="34"/>
      <c r="O26" s="34"/>
      <c r="P26" s="34"/>
      <c r="Q26" s="34"/>
      <c r="R26" s="34"/>
      <c r="S26" s="34"/>
      <c r="T26" s="34">
        <v>2</v>
      </c>
      <c r="U26" s="34"/>
      <c r="V26" s="34"/>
      <c r="W26" s="34"/>
      <c r="X26" s="10"/>
      <c r="Y26" s="34"/>
    </row>
    <row r="27" spans="1:25" x14ac:dyDescent="0.25">
      <c r="A27" s="42" t="s">
        <v>13</v>
      </c>
      <c r="B27" s="42" t="s">
        <v>14</v>
      </c>
      <c r="C27" s="42" t="s">
        <v>15</v>
      </c>
      <c r="D27" s="7">
        <v>51.586286000000001</v>
      </c>
      <c r="E27" s="12">
        <v>-1.003679</v>
      </c>
      <c r="F27" s="43">
        <v>40680</v>
      </c>
      <c r="G27" s="42">
        <v>2</v>
      </c>
      <c r="H27" s="42">
        <v>1</v>
      </c>
      <c r="I27" s="10"/>
      <c r="J27" s="34"/>
      <c r="K27" s="34">
        <v>1</v>
      </c>
      <c r="L27" s="44"/>
      <c r="M27" s="34">
        <v>2</v>
      </c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10"/>
      <c r="Y27" s="34"/>
    </row>
    <row r="28" spans="1:25" x14ac:dyDescent="0.25">
      <c r="A28" s="42" t="s">
        <v>13</v>
      </c>
      <c r="B28" s="42" t="s">
        <v>14</v>
      </c>
      <c r="C28" s="42" t="s">
        <v>15</v>
      </c>
      <c r="D28" s="7">
        <v>51.586286000000001</v>
      </c>
      <c r="E28" s="12">
        <v>-1.003679</v>
      </c>
      <c r="F28" s="43">
        <v>40680</v>
      </c>
      <c r="G28" s="42">
        <v>2</v>
      </c>
      <c r="H28" s="42">
        <v>2</v>
      </c>
      <c r="I28" s="10"/>
      <c r="J28" s="34"/>
      <c r="K28" s="34"/>
      <c r="L28" s="44"/>
      <c r="M28" s="34"/>
      <c r="N28" s="34"/>
      <c r="O28" s="34">
        <v>1</v>
      </c>
      <c r="P28" s="34"/>
      <c r="Q28" s="34"/>
      <c r="R28" s="34"/>
      <c r="S28" s="34"/>
      <c r="T28" s="34"/>
      <c r="U28" s="34"/>
      <c r="V28" s="34"/>
      <c r="W28" s="34"/>
      <c r="X28" s="10"/>
      <c r="Y28" s="34"/>
    </row>
    <row r="29" spans="1:25" x14ac:dyDescent="0.25">
      <c r="A29" s="42" t="s">
        <v>13</v>
      </c>
      <c r="B29" s="42" t="s">
        <v>14</v>
      </c>
      <c r="C29" s="42" t="s">
        <v>15</v>
      </c>
      <c r="D29" s="7">
        <v>51.586286000000001</v>
      </c>
      <c r="E29" s="12">
        <v>-1.003679</v>
      </c>
      <c r="F29" s="43">
        <v>40680</v>
      </c>
      <c r="G29" s="42">
        <v>2</v>
      </c>
      <c r="H29" s="42">
        <v>3</v>
      </c>
      <c r="I29" s="10"/>
      <c r="J29" s="34"/>
      <c r="K29" s="34"/>
      <c r="L29" s="44"/>
      <c r="M29" s="34">
        <v>1</v>
      </c>
      <c r="N29" s="34">
        <v>1</v>
      </c>
      <c r="O29" s="34"/>
      <c r="P29" s="34"/>
      <c r="Q29" s="34"/>
      <c r="R29" s="34"/>
      <c r="S29" s="34"/>
      <c r="T29" s="34"/>
      <c r="U29" s="34"/>
      <c r="V29" s="34"/>
      <c r="W29" s="34"/>
      <c r="X29" s="10"/>
      <c r="Y29" s="34"/>
    </row>
    <row r="30" spans="1:25" x14ac:dyDescent="0.25">
      <c r="A30" s="42" t="s">
        <v>13</v>
      </c>
      <c r="B30" s="42" t="s">
        <v>14</v>
      </c>
      <c r="C30" s="42" t="s">
        <v>15</v>
      </c>
      <c r="D30" s="7">
        <v>51.586286000000001</v>
      </c>
      <c r="E30" s="12">
        <v>-1.003679</v>
      </c>
      <c r="F30" s="43">
        <v>40680</v>
      </c>
      <c r="G30" s="42">
        <v>2</v>
      </c>
      <c r="H30" s="42">
        <v>4</v>
      </c>
      <c r="I30" s="10"/>
      <c r="J30" s="34">
        <v>1</v>
      </c>
      <c r="K30" s="34"/>
      <c r="L30" s="4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10"/>
      <c r="Y30" s="34"/>
    </row>
    <row r="31" spans="1:25" x14ac:dyDescent="0.25">
      <c r="A31" s="42" t="s">
        <v>13</v>
      </c>
      <c r="B31" s="42" t="s">
        <v>14</v>
      </c>
      <c r="C31" s="42" t="s">
        <v>15</v>
      </c>
      <c r="D31" s="7">
        <v>51.586286000000001</v>
      </c>
      <c r="E31" s="12">
        <v>-1.003679</v>
      </c>
      <c r="F31" s="43">
        <v>40680</v>
      </c>
      <c r="G31" s="42">
        <v>2</v>
      </c>
      <c r="H31" s="42">
        <v>5</v>
      </c>
      <c r="I31" s="10"/>
      <c r="J31" s="34">
        <v>4</v>
      </c>
      <c r="K31" s="34"/>
      <c r="L31" s="4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10"/>
      <c r="Y31" s="34"/>
    </row>
    <row r="32" spans="1:25" x14ac:dyDescent="0.25">
      <c r="A32" s="42" t="s">
        <v>13</v>
      </c>
      <c r="B32" s="42" t="s">
        <v>14</v>
      </c>
      <c r="C32" s="42" t="s">
        <v>15</v>
      </c>
      <c r="D32" s="7">
        <v>51.586286000000001</v>
      </c>
      <c r="E32" s="12">
        <v>-1.003679</v>
      </c>
      <c r="F32" s="43">
        <v>40680</v>
      </c>
      <c r="G32" s="42">
        <v>2</v>
      </c>
      <c r="H32" s="42">
        <v>6</v>
      </c>
      <c r="I32" s="10"/>
      <c r="J32" s="34">
        <v>6</v>
      </c>
      <c r="K32" s="34"/>
      <c r="L32" s="44"/>
      <c r="M32" s="34"/>
      <c r="N32" s="34"/>
      <c r="O32" s="34">
        <v>1</v>
      </c>
      <c r="P32" s="34"/>
      <c r="Q32" s="34"/>
      <c r="R32" s="34"/>
      <c r="S32" s="34"/>
      <c r="T32" s="34"/>
      <c r="U32" s="34"/>
      <c r="V32" s="34"/>
      <c r="W32" s="34"/>
      <c r="X32" s="10"/>
      <c r="Y32" s="34"/>
    </row>
    <row r="33" spans="1:25" x14ac:dyDescent="0.25">
      <c r="A33" s="42" t="s">
        <v>13</v>
      </c>
      <c r="B33" s="42" t="s">
        <v>14</v>
      </c>
      <c r="C33" s="42" t="s">
        <v>15</v>
      </c>
      <c r="D33" s="7">
        <v>51.586286000000001</v>
      </c>
      <c r="E33" s="12">
        <v>-1.003679</v>
      </c>
      <c r="F33" s="43">
        <v>40687</v>
      </c>
      <c r="G33" s="42">
        <v>3</v>
      </c>
      <c r="H33" s="42">
        <v>1</v>
      </c>
      <c r="I33" s="10"/>
      <c r="J33" s="34"/>
      <c r="K33" s="34"/>
      <c r="L33" s="4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10"/>
      <c r="Y33" s="34"/>
    </row>
    <row r="34" spans="1:25" x14ac:dyDescent="0.25">
      <c r="A34" s="42" t="s">
        <v>13</v>
      </c>
      <c r="B34" s="42" t="s">
        <v>14</v>
      </c>
      <c r="C34" s="42" t="s">
        <v>15</v>
      </c>
      <c r="D34" s="7">
        <v>51.586286000000001</v>
      </c>
      <c r="E34" s="12">
        <v>-1.003679</v>
      </c>
      <c r="F34" s="43">
        <v>40687</v>
      </c>
      <c r="G34" s="42">
        <v>3</v>
      </c>
      <c r="H34" s="42">
        <v>2</v>
      </c>
      <c r="I34" s="10"/>
      <c r="J34" s="34">
        <v>2</v>
      </c>
      <c r="K34" s="34"/>
      <c r="L34" s="44"/>
      <c r="M34" s="34">
        <v>1</v>
      </c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10"/>
      <c r="Y34" s="34"/>
    </row>
    <row r="35" spans="1:25" x14ac:dyDescent="0.25">
      <c r="A35" s="42" t="s">
        <v>13</v>
      </c>
      <c r="B35" s="42" t="s">
        <v>14</v>
      </c>
      <c r="C35" s="42" t="s">
        <v>15</v>
      </c>
      <c r="D35" s="7">
        <v>51.586286000000001</v>
      </c>
      <c r="E35" s="12">
        <v>-1.003679</v>
      </c>
      <c r="F35" s="43">
        <v>40687</v>
      </c>
      <c r="G35" s="42">
        <v>3</v>
      </c>
      <c r="H35" s="42">
        <v>3</v>
      </c>
      <c r="I35" s="10"/>
      <c r="J35" s="34">
        <v>2</v>
      </c>
      <c r="K35" s="34"/>
      <c r="L35" s="44"/>
      <c r="M35" s="34"/>
      <c r="N35" s="34"/>
      <c r="O35" s="34"/>
      <c r="P35" s="34"/>
      <c r="Q35" s="34"/>
      <c r="R35" s="34"/>
      <c r="S35" s="34"/>
      <c r="T35" s="34"/>
      <c r="U35" s="34"/>
      <c r="V35" s="34">
        <v>1</v>
      </c>
      <c r="W35" s="34"/>
      <c r="X35" s="10"/>
      <c r="Y35" s="34">
        <v>1</v>
      </c>
    </row>
    <row r="36" spans="1:25" x14ac:dyDescent="0.25">
      <c r="A36" s="42" t="s">
        <v>13</v>
      </c>
      <c r="B36" s="42" t="s">
        <v>14</v>
      </c>
      <c r="C36" s="42" t="s">
        <v>15</v>
      </c>
      <c r="D36" s="7">
        <v>51.586286000000001</v>
      </c>
      <c r="E36" s="12">
        <v>-1.003679</v>
      </c>
      <c r="F36" s="43">
        <v>40687</v>
      </c>
      <c r="G36" s="42">
        <v>3</v>
      </c>
      <c r="H36" s="42">
        <v>4</v>
      </c>
      <c r="I36" s="10"/>
      <c r="J36" s="34">
        <v>3</v>
      </c>
      <c r="K36" s="34"/>
      <c r="L36" s="4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10"/>
      <c r="Y36" s="34"/>
    </row>
    <row r="37" spans="1:25" x14ac:dyDescent="0.25">
      <c r="A37" s="42" t="s">
        <v>13</v>
      </c>
      <c r="B37" s="42" t="s">
        <v>14</v>
      </c>
      <c r="C37" s="42" t="s">
        <v>15</v>
      </c>
      <c r="D37" s="7">
        <v>51.586286000000001</v>
      </c>
      <c r="E37" s="12">
        <v>-1.003679</v>
      </c>
      <c r="F37" s="43">
        <v>40687</v>
      </c>
      <c r="G37" s="42">
        <v>3</v>
      </c>
      <c r="H37" s="42">
        <v>5</v>
      </c>
      <c r="I37" s="10"/>
      <c r="J37" s="34"/>
      <c r="K37" s="34"/>
      <c r="L37" s="44"/>
      <c r="M37" s="34">
        <v>1</v>
      </c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10"/>
      <c r="Y37" s="34"/>
    </row>
    <row r="38" spans="1:25" x14ac:dyDescent="0.25">
      <c r="A38" s="45" t="s">
        <v>13</v>
      </c>
      <c r="B38" s="45" t="s">
        <v>14</v>
      </c>
      <c r="C38" s="45" t="s">
        <v>15</v>
      </c>
      <c r="D38" s="22">
        <v>51.586286000000001</v>
      </c>
      <c r="E38" s="64">
        <v>-1.003679</v>
      </c>
      <c r="F38" s="46">
        <v>40687</v>
      </c>
      <c r="G38" s="45">
        <v>3</v>
      </c>
      <c r="H38" s="45">
        <v>6</v>
      </c>
      <c r="I38" s="49">
        <v>1</v>
      </c>
      <c r="J38" s="47">
        <v>1</v>
      </c>
      <c r="K38" s="47"/>
      <c r="L38" s="48"/>
      <c r="M38" s="47">
        <v>1</v>
      </c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9"/>
      <c r="Y38" s="47"/>
    </row>
    <row r="39" spans="1:25" x14ac:dyDescent="0.25">
      <c r="A39" s="37" t="s">
        <v>13</v>
      </c>
      <c r="B39" s="37" t="s">
        <v>14</v>
      </c>
      <c r="C39" s="37" t="s">
        <v>16</v>
      </c>
      <c r="D39" s="7">
        <v>51.627645999999999</v>
      </c>
      <c r="E39" s="7">
        <v>-1.187173</v>
      </c>
      <c r="F39" s="38">
        <v>40674</v>
      </c>
      <c r="G39" s="37">
        <v>1</v>
      </c>
      <c r="H39" s="37">
        <v>1</v>
      </c>
      <c r="I39" s="28">
        <v>1</v>
      </c>
      <c r="J39" s="39"/>
      <c r="K39" s="39"/>
      <c r="L39" s="40"/>
      <c r="M39" s="39">
        <v>1</v>
      </c>
      <c r="N39" s="39"/>
      <c r="O39" s="39"/>
      <c r="P39" s="39"/>
      <c r="Q39" s="39"/>
      <c r="R39" s="39"/>
      <c r="S39" s="39"/>
      <c r="T39" s="39">
        <v>1</v>
      </c>
      <c r="U39" s="39"/>
      <c r="V39" s="39"/>
      <c r="W39" s="39"/>
      <c r="X39" s="28"/>
      <c r="Y39" s="39"/>
    </row>
    <row r="40" spans="1:25" x14ac:dyDescent="0.25">
      <c r="A40" s="42" t="s">
        <v>13</v>
      </c>
      <c r="B40" s="42" t="s">
        <v>14</v>
      </c>
      <c r="C40" s="42" t="s">
        <v>16</v>
      </c>
      <c r="D40" s="7">
        <v>51.627645999999999</v>
      </c>
      <c r="E40" s="7">
        <v>-1.187173</v>
      </c>
      <c r="F40" s="43">
        <v>40674</v>
      </c>
      <c r="G40" s="42">
        <v>1</v>
      </c>
      <c r="H40" s="42">
        <v>2</v>
      </c>
      <c r="I40" s="10"/>
      <c r="J40" s="34"/>
      <c r="K40" s="34"/>
      <c r="L40" s="4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10"/>
      <c r="Y40" s="34"/>
    </row>
    <row r="41" spans="1:25" x14ac:dyDescent="0.25">
      <c r="A41" s="42" t="s">
        <v>13</v>
      </c>
      <c r="B41" s="42" t="s">
        <v>14</v>
      </c>
      <c r="C41" s="42" t="s">
        <v>16</v>
      </c>
      <c r="D41" s="7">
        <v>51.627645999999999</v>
      </c>
      <c r="E41" s="7">
        <v>-1.187173</v>
      </c>
      <c r="F41" s="43">
        <v>40674</v>
      </c>
      <c r="G41" s="42">
        <v>1</v>
      </c>
      <c r="H41" s="42">
        <v>3</v>
      </c>
      <c r="I41" s="10">
        <v>1</v>
      </c>
      <c r="J41" s="34">
        <v>3</v>
      </c>
      <c r="K41" s="34"/>
      <c r="L41" s="44"/>
      <c r="M41" s="34"/>
      <c r="N41" s="34"/>
      <c r="O41" s="34"/>
      <c r="P41" s="34"/>
      <c r="Q41" s="34"/>
      <c r="R41" s="34"/>
      <c r="S41" s="34"/>
      <c r="T41" s="34">
        <v>1</v>
      </c>
      <c r="U41" s="34"/>
      <c r="V41" s="34"/>
      <c r="W41" s="34"/>
      <c r="X41" s="10"/>
      <c r="Y41" s="34"/>
    </row>
    <row r="42" spans="1:25" x14ac:dyDescent="0.25">
      <c r="A42" s="42" t="s">
        <v>13</v>
      </c>
      <c r="B42" s="42" t="s">
        <v>14</v>
      </c>
      <c r="C42" s="42" t="s">
        <v>16</v>
      </c>
      <c r="D42" s="7">
        <v>51.627645999999999</v>
      </c>
      <c r="E42" s="7">
        <v>-1.187173</v>
      </c>
      <c r="F42" s="43">
        <v>40674</v>
      </c>
      <c r="G42" s="42">
        <v>1</v>
      </c>
      <c r="H42" s="42">
        <v>4</v>
      </c>
      <c r="I42" s="10"/>
      <c r="J42" s="34"/>
      <c r="K42" s="34"/>
      <c r="L42" s="44"/>
      <c r="M42" s="34">
        <v>1</v>
      </c>
      <c r="N42" s="34"/>
      <c r="O42" s="34"/>
      <c r="P42" s="34"/>
      <c r="Q42" s="34"/>
      <c r="R42" s="34"/>
      <c r="S42" s="34"/>
      <c r="T42" s="34">
        <v>2</v>
      </c>
      <c r="U42" s="34"/>
      <c r="V42" s="34"/>
      <c r="W42" s="34"/>
      <c r="X42" s="10"/>
      <c r="Y42" s="34"/>
    </row>
    <row r="43" spans="1:25" x14ac:dyDescent="0.25">
      <c r="A43" s="42" t="s">
        <v>13</v>
      </c>
      <c r="B43" s="42" t="s">
        <v>14</v>
      </c>
      <c r="C43" s="42" t="s">
        <v>16</v>
      </c>
      <c r="D43" s="7">
        <v>51.627645999999999</v>
      </c>
      <c r="E43" s="7">
        <v>-1.187173</v>
      </c>
      <c r="F43" s="43">
        <v>40674</v>
      </c>
      <c r="G43" s="42">
        <v>1</v>
      </c>
      <c r="H43" s="42">
        <v>5</v>
      </c>
      <c r="I43" s="10"/>
      <c r="J43" s="34">
        <v>1</v>
      </c>
      <c r="K43" s="34"/>
      <c r="L43" s="44"/>
      <c r="M43" s="34"/>
      <c r="N43" s="34"/>
      <c r="O43" s="34"/>
      <c r="P43" s="34"/>
      <c r="Q43" s="34"/>
      <c r="R43" s="34"/>
      <c r="S43" s="34"/>
      <c r="T43" s="34">
        <v>3</v>
      </c>
      <c r="U43" s="34"/>
      <c r="V43" s="34"/>
      <c r="W43" s="34"/>
      <c r="X43" s="10"/>
      <c r="Y43" s="34"/>
    </row>
    <row r="44" spans="1:25" x14ac:dyDescent="0.25">
      <c r="A44" s="42" t="s">
        <v>13</v>
      </c>
      <c r="B44" s="42" t="s">
        <v>14</v>
      </c>
      <c r="C44" s="42" t="s">
        <v>16</v>
      </c>
      <c r="D44" s="7">
        <v>51.627645999999999</v>
      </c>
      <c r="E44" s="7">
        <v>-1.187173</v>
      </c>
      <c r="F44" s="43">
        <v>40674</v>
      </c>
      <c r="G44" s="42">
        <v>1</v>
      </c>
      <c r="H44" s="42">
        <v>6</v>
      </c>
      <c r="I44" s="10">
        <v>1</v>
      </c>
      <c r="J44" s="34">
        <v>2</v>
      </c>
      <c r="K44" s="34"/>
      <c r="L44" s="44"/>
      <c r="M44" s="34"/>
      <c r="N44" s="34"/>
      <c r="O44" s="34"/>
      <c r="P44" s="34"/>
      <c r="Q44" s="34"/>
      <c r="R44" s="34"/>
      <c r="S44" s="34"/>
      <c r="T44" s="34">
        <v>2</v>
      </c>
      <c r="U44" s="34"/>
      <c r="V44" s="34"/>
      <c r="W44" s="34"/>
      <c r="X44" s="10"/>
      <c r="Y44" s="34">
        <v>1</v>
      </c>
    </row>
    <row r="45" spans="1:25" x14ac:dyDescent="0.25">
      <c r="A45" s="42" t="s">
        <v>13</v>
      </c>
      <c r="B45" s="42" t="s">
        <v>14</v>
      </c>
      <c r="C45" s="42" t="s">
        <v>16</v>
      </c>
      <c r="D45" s="7">
        <v>51.627645999999999</v>
      </c>
      <c r="E45" s="7">
        <v>-1.187173</v>
      </c>
      <c r="F45" s="43">
        <v>40683</v>
      </c>
      <c r="G45" s="42">
        <v>2</v>
      </c>
      <c r="H45" s="42">
        <v>1</v>
      </c>
      <c r="I45" s="10">
        <v>1</v>
      </c>
      <c r="J45" s="34">
        <v>1</v>
      </c>
      <c r="K45" s="34"/>
      <c r="L45" s="44"/>
      <c r="M45" s="34"/>
      <c r="N45" s="34"/>
      <c r="O45" s="34"/>
      <c r="P45" s="34"/>
      <c r="Q45" s="34"/>
      <c r="R45" s="34"/>
      <c r="S45" s="34"/>
      <c r="T45" s="34">
        <v>1</v>
      </c>
      <c r="U45" s="34">
        <v>1</v>
      </c>
      <c r="V45" s="34"/>
      <c r="W45" s="34"/>
      <c r="X45" s="10"/>
      <c r="Y45" s="34"/>
    </row>
    <row r="46" spans="1:25" x14ac:dyDescent="0.25">
      <c r="A46" s="42" t="s">
        <v>13</v>
      </c>
      <c r="B46" s="42" t="s">
        <v>14</v>
      </c>
      <c r="C46" s="42" t="s">
        <v>16</v>
      </c>
      <c r="D46" s="7">
        <v>51.627645999999999</v>
      </c>
      <c r="E46" s="7">
        <v>-1.187173</v>
      </c>
      <c r="F46" s="43">
        <v>40683</v>
      </c>
      <c r="G46" s="42">
        <v>2</v>
      </c>
      <c r="H46" s="42">
        <v>2</v>
      </c>
      <c r="I46" s="10">
        <v>1</v>
      </c>
      <c r="J46" s="34">
        <v>2</v>
      </c>
      <c r="K46" s="34"/>
      <c r="L46" s="44"/>
      <c r="M46" s="34"/>
      <c r="N46" s="34"/>
      <c r="O46" s="34"/>
      <c r="P46" s="34"/>
      <c r="Q46" s="34"/>
      <c r="R46" s="34"/>
      <c r="S46" s="34"/>
      <c r="T46" s="34">
        <v>1</v>
      </c>
      <c r="U46" s="34"/>
      <c r="V46" s="34"/>
      <c r="W46" s="34"/>
      <c r="X46" s="10"/>
      <c r="Y46" s="34"/>
    </row>
    <row r="47" spans="1:25" x14ac:dyDescent="0.25">
      <c r="A47" s="42" t="s">
        <v>13</v>
      </c>
      <c r="B47" s="42" t="s">
        <v>14</v>
      </c>
      <c r="C47" s="42" t="s">
        <v>16</v>
      </c>
      <c r="D47" s="7">
        <v>51.627645999999999</v>
      </c>
      <c r="E47" s="7">
        <v>-1.187173</v>
      </c>
      <c r="F47" s="43">
        <v>40683</v>
      </c>
      <c r="G47" s="42">
        <v>2</v>
      </c>
      <c r="H47" s="42">
        <v>3</v>
      </c>
      <c r="I47" s="10"/>
      <c r="J47" s="34">
        <v>4</v>
      </c>
      <c r="K47" s="34"/>
      <c r="L47" s="44"/>
      <c r="M47" s="34"/>
      <c r="N47" s="34"/>
      <c r="O47" s="34">
        <v>1</v>
      </c>
      <c r="P47" s="34"/>
      <c r="Q47" s="34"/>
      <c r="R47" s="34"/>
      <c r="S47" s="34"/>
      <c r="T47" s="34">
        <v>1</v>
      </c>
      <c r="U47" s="34"/>
      <c r="V47" s="34"/>
      <c r="W47" s="34"/>
      <c r="X47" s="10"/>
      <c r="Y47" s="34"/>
    </row>
    <row r="48" spans="1:25" x14ac:dyDescent="0.25">
      <c r="A48" s="42" t="s">
        <v>13</v>
      </c>
      <c r="B48" s="42" t="s">
        <v>14</v>
      </c>
      <c r="C48" s="42" t="s">
        <v>16</v>
      </c>
      <c r="D48" s="7">
        <v>51.627645999999999</v>
      </c>
      <c r="E48" s="7">
        <v>-1.187173</v>
      </c>
      <c r="F48" s="43">
        <v>40683</v>
      </c>
      <c r="G48" s="42">
        <v>2</v>
      </c>
      <c r="H48" s="42">
        <v>4</v>
      </c>
      <c r="I48" s="10"/>
      <c r="J48" s="34">
        <v>2</v>
      </c>
      <c r="K48" s="34"/>
      <c r="L48" s="44"/>
      <c r="M48" s="34">
        <v>2</v>
      </c>
      <c r="N48" s="34"/>
      <c r="O48" s="34"/>
      <c r="P48" s="34"/>
      <c r="Q48" s="34"/>
      <c r="R48" s="34"/>
      <c r="S48" s="34"/>
      <c r="T48" s="34">
        <v>2</v>
      </c>
      <c r="U48" s="34"/>
      <c r="V48" s="34"/>
      <c r="W48" s="34"/>
      <c r="X48" s="10"/>
      <c r="Y48" s="34"/>
    </row>
    <row r="49" spans="1:25" x14ac:dyDescent="0.25">
      <c r="A49" s="42" t="s">
        <v>13</v>
      </c>
      <c r="B49" s="42" t="s">
        <v>14</v>
      </c>
      <c r="C49" s="42" t="s">
        <v>16</v>
      </c>
      <c r="D49" s="7">
        <v>51.627645999999999</v>
      </c>
      <c r="E49" s="7">
        <v>-1.187173</v>
      </c>
      <c r="F49" s="43">
        <v>40683</v>
      </c>
      <c r="G49" s="42">
        <v>2</v>
      </c>
      <c r="H49" s="42">
        <v>5</v>
      </c>
      <c r="I49" s="10">
        <v>1</v>
      </c>
      <c r="J49" s="34">
        <v>1</v>
      </c>
      <c r="K49" s="34"/>
      <c r="L49" s="4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10"/>
      <c r="Y49" s="34"/>
    </row>
    <row r="50" spans="1:25" x14ac:dyDescent="0.25">
      <c r="A50" s="42" t="s">
        <v>13</v>
      </c>
      <c r="B50" s="42" t="s">
        <v>14</v>
      </c>
      <c r="C50" s="42" t="s">
        <v>16</v>
      </c>
      <c r="D50" s="7">
        <v>51.627645999999999</v>
      </c>
      <c r="E50" s="7">
        <v>-1.187173</v>
      </c>
      <c r="F50" s="43">
        <v>40683</v>
      </c>
      <c r="G50" s="42">
        <v>2</v>
      </c>
      <c r="H50" s="42">
        <v>6</v>
      </c>
      <c r="I50" s="10"/>
      <c r="J50" s="34">
        <v>1</v>
      </c>
      <c r="K50" s="34"/>
      <c r="L50" s="44"/>
      <c r="M50" s="34">
        <v>2</v>
      </c>
      <c r="N50" s="34"/>
      <c r="O50" s="34"/>
      <c r="P50" s="34"/>
      <c r="Q50" s="34"/>
      <c r="R50" s="34"/>
      <c r="S50" s="34"/>
      <c r="T50" s="34"/>
      <c r="U50" s="34"/>
      <c r="V50" s="34">
        <v>1</v>
      </c>
      <c r="W50" s="34"/>
      <c r="X50" s="10"/>
      <c r="Y50" s="34"/>
    </row>
    <row r="51" spans="1:25" x14ac:dyDescent="0.25">
      <c r="A51" s="42" t="s">
        <v>13</v>
      </c>
      <c r="B51" s="42" t="s">
        <v>14</v>
      </c>
      <c r="C51" s="42" t="s">
        <v>16</v>
      </c>
      <c r="D51" s="7">
        <v>51.627645999999999</v>
      </c>
      <c r="E51" s="7">
        <v>-1.187173</v>
      </c>
      <c r="F51" s="43">
        <v>40688</v>
      </c>
      <c r="G51" s="42">
        <v>3</v>
      </c>
      <c r="H51" s="42">
        <v>1</v>
      </c>
      <c r="I51" s="10"/>
      <c r="J51" s="34"/>
      <c r="K51" s="34"/>
      <c r="L51" s="4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10"/>
      <c r="Y51" s="34"/>
    </row>
    <row r="52" spans="1:25" x14ac:dyDescent="0.25">
      <c r="A52" s="42" t="s">
        <v>13</v>
      </c>
      <c r="B52" s="42" t="s">
        <v>14</v>
      </c>
      <c r="C52" s="42" t="s">
        <v>16</v>
      </c>
      <c r="D52" s="7">
        <v>51.627645999999999</v>
      </c>
      <c r="E52" s="7">
        <v>-1.187173</v>
      </c>
      <c r="F52" s="43">
        <v>40688</v>
      </c>
      <c r="G52" s="42">
        <v>3</v>
      </c>
      <c r="H52" s="42">
        <v>2</v>
      </c>
      <c r="I52" s="10"/>
      <c r="J52" s="34"/>
      <c r="K52" s="34">
        <v>2</v>
      </c>
      <c r="L52" s="4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10"/>
      <c r="Y52" s="34"/>
    </row>
    <row r="53" spans="1:25" x14ac:dyDescent="0.25">
      <c r="A53" s="42" t="s">
        <v>13</v>
      </c>
      <c r="B53" s="42" t="s">
        <v>14</v>
      </c>
      <c r="C53" s="42" t="s">
        <v>16</v>
      </c>
      <c r="D53" s="7">
        <v>51.627645999999999</v>
      </c>
      <c r="E53" s="7">
        <v>-1.187173</v>
      </c>
      <c r="F53" s="43">
        <v>40688</v>
      </c>
      <c r="G53" s="42">
        <v>3</v>
      </c>
      <c r="H53" s="42">
        <v>3</v>
      </c>
      <c r="I53" s="10"/>
      <c r="J53" s="34"/>
      <c r="K53" s="34"/>
      <c r="L53" s="4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10"/>
      <c r="Y53" s="34"/>
    </row>
    <row r="54" spans="1:25" x14ac:dyDescent="0.25">
      <c r="A54" s="42" t="s">
        <v>13</v>
      </c>
      <c r="B54" s="42" t="s">
        <v>14</v>
      </c>
      <c r="C54" s="42" t="s">
        <v>16</v>
      </c>
      <c r="D54" s="7">
        <v>51.627645999999999</v>
      </c>
      <c r="E54" s="7">
        <v>-1.187173</v>
      </c>
      <c r="F54" s="43">
        <v>40688</v>
      </c>
      <c r="G54" s="42">
        <v>3</v>
      </c>
      <c r="H54" s="42">
        <v>4</v>
      </c>
      <c r="I54" s="10"/>
      <c r="J54" s="34"/>
      <c r="K54" s="34"/>
      <c r="L54" s="44"/>
      <c r="M54" s="34"/>
      <c r="N54" s="34"/>
      <c r="O54" s="34"/>
      <c r="P54" s="34">
        <v>1</v>
      </c>
      <c r="Q54" s="34"/>
      <c r="R54" s="34"/>
      <c r="S54" s="34"/>
      <c r="T54" s="34"/>
      <c r="U54" s="34"/>
      <c r="V54" s="34"/>
      <c r="W54" s="34"/>
      <c r="X54" s="10"/>
      <c r="Y54" s="34"/>
    </row>
    <row r="55" spans="1:25" x14ac:dyDescent="0.25">
      <c r="A55" s="42" t="s">
        <v>13</v>
      </c>
      <c r="B55" s="42" t="s">
        <v>14</v>
      </c>
      <c r="C55" s="42" t="s">
        <v>16</v>
      </c>
      <c r="D55" s="7">
        <v>51.627645999999999</v>
      </c>
      <c r="E55" s="7">
        <v>-1.187173</v>
      </c>
      <c r="F55" s="43">
        <v>40688</v>
      </c>
      <c r="G55" s="42">
        <v>3</v>
      </c>
      <c r="H55" s="42">
        <v>5</v>
      </c>
      <c r="I55" s="10"/>
      <c r="J55" s="34">
        <v>1</v>
      </c>
      <c r="K55" s="34"/>
      <c r="L55" s="4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10"/>
      <c r="Y55" s="34"/>
    </row>
    <row r="56" spans="1:25" x14ac:dyDescent="0.25">
      <c r="A56" s="45" t="s">
        <v>13</v>
      </c>
      <c r="B56" s="45" t="s">
        <v>14</v>
      </c>
      <c r="C56" s="45" t="s">
        <v>16</v>
      </c>
      <c r="D56" s="22">
        <v>51.627645999999999</v>
      </c>
      <c r="E56" s="22">
        <v>-1.187173</v>
      </c>
      <c r="F56" s="46">
        <v>40688</v>
      </c>
      <c r="G56" s="45">
        <v>3</v>
      </c>
      <c r="H56" s="45">
        <v>6</v>
      </c>
      <c r="I56" s="49"/>
      <c r="J56" s="47"/>
      <c r="K56" s="47">
        <v>1</v>
      </c>
      <c r="L56" s="48"/>
      <c r="M56" s="47">
        <v>2</v>
      </c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9"/>
      <c r="Y56" s="47"/>
    </row>
    <row r="57" spans="1:25" x14ac:dyDescent="0.25">
      <c r="A57" s="37" t="s">
        <v>13</v>
      </c>
      <c r="B57" s="37" t="s">
        <v>14</v>
      </c>
      <c r="C57" s="37" t="s">
        <v>47</v>
      </c>
      <c r="D57" s="7">
        <v>51.620790999999997</v>
      </c>
      <c r="E57" s="12">
        <v>-1.0489889999999999</v>
      </c>
      <c r="F57" s="38">
        <v>40673</v>
      </c>
      <c r="G57" s="37">
        <v>1</v>
      </c>
      <c r="H57" s="37">
        <v>1</v>
      </c>
      <c r="I57" s="28">
        <v>2</v>
      </c>
      <c r="J57" s="39">
        <v>1</v>
      </c>
      <c r="K57" s="39">
        <v>3</v>
      </c>
      <c r="L57" s="40"/>
      <c r="M57" s="39">
        <v>1</v>
      </c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28"/>
      <c r="Y57" s="39"/>
    </row>
    <row r="58" spans="1:25" x14ac:dyDescent="0.25">
      <c r="A58" s="42" t="s">
        <v>13</v>
      </c>
      <c r="B58" s="42" t="s">
        <v>14</v>
      </c>
      <c r="C58" s="37" t="s">
        <v>47</v>
      </c>
      <c r="D58" s="7">
        <v>51.620790999999997</v>
      </c>
      <c r="E58" s="12">
        <v>-1.0489889999999999</v>
      </c>
      <c r="F58" s="43">
        <v>40673</v>
      </c>
      <c r="G58" s="42">
        <v>1</v>
      </c>
      <c r="H58" s="42">
        <v>2</v>
      </c>
      <c r="I58" s="10">
        <v>1</v>
      </c>
      <c r="J58" s="34">
        <v>2</v>
      </c>
      <c r="K58" s="34">
        <v>3</v>
      </c>
      <c r="L58" s="4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10"/>
      <c r="Y58" s="34"/>
    </row>
    <row r="59" spans="1:25" x14ac:dyDescent="0.25">
      <c r="A59" s="42" t="s">
        <v>13</v>
      </c>
      <c r="B59" s="42" t="s">
        <v>14</v>
      </c>
      <c r="C59" s="37" t="s">
        <v>47</v>
      </c>
      <c r="D59" s="7">
        <v>51.620790999999997</v>
      </c>
      <c r="E59" s="12">
        <v>-1.0489889999999999</v>
      </c>
      <c r="F59" s="43">
        <v>40673</v>
      </c>
      <c r="G59" s="42">
        <v>1</v>
      </c>
      <c r="H59" s="42">
        <v>3</v>
      </c>
      <c r="I59" s="10">
        <v>3</v>
      </c>
      <c r="J59" s="34">
        <v>1</v>
      </c>
      <c r="K59" s="34">
        <v>4</v>
      </c>
      <c r="L59" s="4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10"/>
      <c r="Y59" s="34"/>
    </row>
    <row r="60" spans="1:25" x14ac:dyDescent="0.25">
      <c r="A60" s="42" t="s">
        <v>13</v>
      </c>
      <c r="B60" s="42" t="s">
        <v>14</v>
      </c>
      <c r="C60" s="37" t="s">
        <v>47</v>
      </c>
      <c r="D60" s="7">
        <v>51.620790999999997</v>
      </c>
      <c r="E60" s="12">
        <v>-1.0489889999999999</v>
      </c>
      <c r="F60" s="43">
        <v>40673</v>
      </c>
      <c r="G60" s="42">
        <v>1</v>
      </c>
      <c r="H60" s="42">
        <v>4</v>
      </c>
      <c r="I60" s="10">
        <v>3</v>
      </c>
      <c r="J60" s="34">
        <v>3</v>
      </c>
      <c r="K60" s="34"/>
      <c r="L60" s="44"/>
      <c r="M60" s="34">
        <v>1</v>
      </c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10"/>
      <c r="Y60" s="34"/>
    </row>
    <row r="61" spans="1:25" x14ac:dyDescent="0.25">
      <c r="A61" s="42" t="s">
        <v>13</v>
      </c>
      <c r="B61" s="42" t="s">
        <v>14</v>
      </c>
      <c r="C61" s="37" t="s">
        <v>47</v>
      </c>
      <c r="D61" s="7">
        <v>51.620790999999997</v>
      </c>
      <c r="E61" s="12">
        <v>-1.0489889999999999</v>
      </c>
      <c r="F61" s="43">
        <v>40673</v>
      </c>
      <c r="G61" s="42">
        <v>1</v>
      </c>
      <c r="H61" s="42">
        <v>5</v>
      </c>
      <c r="I61" s="10">
        <v>2</v>
      </c>
      <c r="J61" s="34">
        <v>5</v>
      </c>
      <c r="K61" s="34"/>
      <c r="L61" s="4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10"/>
      <c r="Y61" s="34"/>
    </row>
    <row r="62" spans="1:25" x14ac:dyDescent="0.25">
      <c r="A62" s="42" t="s">
        <v>13</v>
      </c>
      <c r="B62" s="42" t="s">
        <v>14</v>
      </c>
      <c r="C62" s="37" t="s">
        <v>47</v>
      </c>
      <c r="D62" s="7">
        <v>51.620790999999997</v>
      </c>
      <c r="E62" s="12">
        <v>-1.0489889999999999</v>
      </c>
      <c r="F62" s="43">
        <v>40673</v>
      </c>
      <c r="G62" s="42">
        <v>1</v>
      </c>
      <c r="H62" s="42">
        <v>6</v>
      </c>
      <c r="I62" s="10">
        <v>1</v>
      </c>
      <c r="J62" s="34">
        <v>3</v>
      </c>
      <c r="K62" s="34"/>
      <c r="L62" s="4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10"/>
      <c r="Y62" s="34"/>
    </row>
    <row r="63" spans="1:25" x14ac:dyDescent="0.25">
      <c r="A63" s="42" t="s">
        <v>13</v>
      </c>
      <c r="B63" s="42" t="s">
        <v>14</v>
      </c>
      <c r="C63" s="37" t="s">
        <v>47</v>
      </c>
      <c r="D63" s="7">
        <v>51.620790999999997</v>
      </c>
      <c r="E63" s="12">
        <v>-1.0489889999999999</v>
      </c>
      <c r="F63" s="43">
        <v>40680</v>
      </c>
      <c r="G63" s="42">
        <v>2</v>
      </c>
      <c r="H63" s="42">
        <v>1</v>
      </c>
      <c r="I63" s="10">
        <v>2</v>
      </c>
      <c r="J63" s="34"/>
      <c r="K63" s="34">
        <v>1</v>
      </c>
      <c r="L63" s="44">
        <v>1</v>
      </c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10"/>
      <c r="Y63" s="34"/>
    </row>
    <row r="64" spans="1:25" x14ac:dyDescent="0.25">
      <c r="A64" s="42" t="s">
        <v>13</v>
      </c>
      <c r="B64" s="42" t="s">
        <v>14</v>
      </c>
      <c r="C64" s="37" t="s">
        <v>47</v>
      </c>
      <c r="D64" s="7">
        <v>51.620790999999997</v>
      </c>
      <c r="E64" s="12">
        <v>-1.0489889999999999</v>
      </c>
      <c r="F64" s="43">
        <v>40680</v>
      </c>
      <c r="G64" s="42">
        <v>2</v>
      </c>
      <c r="H64" s="42">
        <v>2</v>
      </c>
      <c r="I64" s="10"/>
      <c r="J64" s="34"/>
      <c r="K64" s="34">
        <v>1</v>
      </c>
      <c r="L64" s="44"/>
      <c r="M64" s="34"/>
      <c r="N64" s="34"/>
      <c r="O64" s="34"/>
      <c r="P64" s="34"/>
      <c r="Q64" s="34"/>
      <c r="R64" s="34"/>
      <c r="S64" s="34"/>
      <c r="T64" s="34">
        <v>1</v>
      </c>
      <c r="U64" s="34"/>
      <c r="V64" s="34"/>
      <c r="W64" s="34"/>
      <c r="X64" s="10"/>
      <c r="Y64" s="34"/>
    </row>
    <row r="65" spans="1:25" x14ac:dyDescent="0.25">
      <c r="A65" s="42" t="s">
        <v>13</v>
      </c>
      <c r="B65" s="42" t="s">
        <v>14</v>
      </c>
      <c r="C65" s="37" t="s">
        <v>47</v>
      </c>
      <c r="D65" s="7">
        <v>51.620790999999997</v>
      </c>
      <c r="E65" s="12">
        <v>-1.0489889999999999</v>
      </c>
      <c r="F65" s="43">
        <v>40680</v>
      </c>
      <c r="G65" s="42">
        <v>2</v>
      </c>
      <c r="H65" s="42">
        <v>3</v>
      </c>
      <c r="I65" s="10"/>
      <c r="J65" s="34"/>
      <c r="K65" s="34">
        <v>6</v>
      </c>
      <c r="L65" s="4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10"/>
      <c r="Y65" s="34"/>
    </row>
    <row r="66" spans="1:25" x14ac:dyDescent="0.25">
      <c r="A66" s="42" t="s">
        <v>13</v>
      </c>
      <c r="B66" s="42" t="s">
        <v>14</v>
      </c>
      <c r="C66" s="37" t="s">
        <v>47</v>
      </c>
      <c r="D66" s="7">
        <v>51.620790999999997</v>
      </c>
      <c r="E66" s="12">
        <v>-1.0489889999999999</v>
      </c>
      <c r="F66" s="43">
        <v>40680</v>
      </c>
      <c r="G66" s="42">
        <v>2</v>
      </c>
      <c r="H66" s="42">
        <v>4</v>
      </c>
      <c r="I66" s="10"/>
      <c r="J66" s="34">
        <v>1</v>
      </c>
      <c r="K66" s="34"/>
      <c r="L66" s="44"/>
      <c r="M66" s="34"/>
      <c r="N66" s="34"/>
      <c r="O66" s="34"/>
      <c r="P66" s="34"/>
      <c r="Q66" s="34"/>
      <c r="R66" s="34"/>
      <c r="S66" s="34"/>
      <c r="T66" s="34">
        <v>1</v>
      </c>
      <c r="U66" s="34"/>
      <c r="V66" s="34"/>
      <c r="W66" s="34"/>
      <c r="X66" s="10"/>
      <c r="Y66" s="34"/>
    </row>
    <row r="67" spans="1:25" x14ac:dyDescent="0.25">
      <c r="A67" s="42" t="s">
        <v>13</v>
      </c>
      <c r="B67" s="42" t="s">
        <v>14</v>
      </c>
      <c r="C67" s="37" t="s">
        <v>47</v>
      </c>
      <c r="D67" s="7">
        <v>51.620790999999997</v>
      </c>
      <c r="E67" s="12">
        <v>-1.0489889999999999</v>
      </c>
      <c r="F67" s="43">
        <v>40680</v>
      </c>
      <c r="G67" s="42">
        <v>2</v>
      </c>
      <c r="H67" s="42">
        <v>5</v>
      </c>
      <c r="I67" s="10"/>
      <c r="J67" s="34"/>
      <c r="K67" s="34">
        <v>1</v>
      </c>
      <c r="L67" s="44"/>
      <c r="M67" s="34">
        <v>1</v>
      </c>
      <c r="N67" s="34"/>
      <c r="O67" s="34">
        <v>1</v>
      </c>
      <c r="P67" s="34"/>
      <c r="Q67" s="34"/>
      <c r="R67" s="34"/>
      <c r="S67" s="34"/>
      <c r="T67" s="34">
        <v>1</v>
      </c>
      <c r="U67" s="34"/>
      <c r="V67" s="34"/>
      <c r="W67" s="34"/>
      <c r="X67" s="10"/>
      <c r="Y67" s="34"/>
    </row>
    <row r="68" spans="1:25" x14ac:dyDescent="0.25">
      <c r="A68" s="42" t="s">
        <v>13</v>
      </c>
      <c r="B68" s="42" t="s">
        <v>14</v>
      </c>
      <c r="C68" s="37" t="s">
        <v>47</v>
      </c>
      <c r="D68" s="7">
        <v>51.620790999999997</v>
      </c>
      <c r="E68" s="12">
        <v>-1.0489889999999999</v>
      </c>
      <c r="F68" s="43">
        <v>40680</v>
      </c>
      <c r="G68" s="42">
        <v>2</v>
      </c>
      <c r="H68" s="42">
        <v>6</v>
      </c>
      <c r="I68" s="10"/>
      <c r="J68" s="34"/>
      <c r="K68" s="34">
        <v>1</v>
      </c>
      <c r="L68" s="44"/>
      <c r="M68" s="34">
        <v>1</v>
      </c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10"/>
      <c r="Y68" s="34"/>
    </row>
    <row r="69" spans="1:25" x14ac:dyDescent="0.25">
      <c r="A69" s="42" t="s">
        <v>13</v>
      </c>
      <c r="B69" s="42" t="s">
        <v>14</v>
      </c>
      <c r="C69" s="37" t="s">
        <v>47</v>
      </c>
      <c r="D69" s="7">
        <v>51.620790999999997</v>
      </c>
      <c r="E69" s="12">
        <v>-1.0489889999999999</v>
      </c>
      <c r="F69" s="43">
        <v>40687</v>
      </c>
      <c r="G69" s="42">
        <v>3</v>
      </c>
      <c r="H69" s="42">
        <v>1</v>
      </c>
      <c r="I69" s="10"/>
      <c r="J69" s="34">
        <v>1</v>
      </c>
      <c r="K69" s="34"/>
      <c r="L69" s="44"/>
      <c r="M69" s="34"/>
      <c r="N69" s="34"/>
      <c r="O69" s="34"/>
      <c r="P69" s="34"/>
      <c r="Q69" s="34"/>
      <c r="R69" s="34"/>
      <c r="S69" s="34"/>
      <c r="T69" s="34">
        <v>1</v>
      </c>
      <c r="U69" s="34"/>
      <c r="V69" s="34"/>
      <c r="W69" s="34"/>
      <c r="X69" s="10"/>
      <c r="Y69" s="34"/>
    </row>
    <row r="70" spans="1:25" x14ac:dyDescent="0.25">
      <c r="A70" s="42" t="s">
        <v>13</v>
      </c>
      <c r="B70" s="42" t="s">
        <v>14</v>
      </c>
      <c r="C70" s="37" t="s">
        <v>47</v>
      </c>
      <c r="D70" s="7">
        <v>51.620790999999997</v>
      </c>
      <c r="E70" s="12">
        <v>-1.0489889999999999</v>
      </c>
      <c r="F70" s="43">
        <v>40687</v>
      </c>
      <c r="G70" s="42">
        <v>3</v>
      </c>
      <c r="H70" s="42">
        <v>2</v>
      </c>
      <c r="I70" s="10"/>
      <c r="J70" s="34"/>
      <c r="K70" s="34"/>
      <c r="L70" s="44"/>
      <c r="M70" s="34"/>
      <c r="N70" s="34"/>
      <c r="O70" s="34"/>
      <c r="P70" s="34"/>
      <c r="Q70" s="34"/>
      <c r="R70" s="34">
        <v>1</v>
      </c>
      <c r="S70" s="34"/>
      <c r="T70" s="34">
        <v>2</v>
      </c>
      <c r="U70" s="34"/>
      <c r="V70" s="34"/>
      <c r="W70" s="34"/>
      <c r="X70" s="10"/>
      <c r="Y70" s="34"/>
    </row>
    <row r="71" spans="1:25" x14ac:dyDescent="0.25">
      <c r="A71" s="42" t="s">
        <v>13</v>
      </c>
      <c r="B71" s="42" t="s">
        <v>14</v>
      </c>
      <c r="C71" s="37" t="s">
        <v>47</v>
      </c>
      <c r="D71" s="7">
        <v>51.620790999999997</v>
      </c>
      <c r="E71" s="12">
        <v>-1.0489889999999999</v>
      </c>
      <c r="F71" s="43">
        <v>40687</v>
      </c>
      <c r="G71" s="42">
        <v>3</v>
      </c>
      <c r="H71" s="42">
        <v>3</v>
      </c>
      <c r="I71" s="10"/>
      <c r="J71" s="34"/>
      <c r="K71" s="34">
        <v>2</v>
      </c>
      <c r="L71" s="44"/>
      <c r="M71" s="34">
        <v>1</v>
      </c>
      <c r="N71" s="34"/>
      <c r="O71" s="34"/>
      <c r="P71" s="34"/>
      <c r="Q71" s="34"/>
      <c r="R71" s="34"/>
      <c r="S71" s="34"/>
      <c r="T71" s="34">
        <v>1</v>
      </c>
      <c r="U71" s="34"/>
      <c r="V71" s="34"/>
      <c r="W71" s="34"/>
      <c r="X71" s="10"/>
      <c r="Y71" s="34"/>
    </row>
    <row r="72" spans="1:25" x14ac:dyDescent="0.25">
      <c r="A72" s="42" t="s">
        <v>13</v>
      </c>
      <c r="B72" s="42" t="s">
        <v>14</v>
      </c>
      <c r="C72" s="37" t="s">
        <v>47</v>
      </c>
      <c r="D72" s="7">
        <v>51.620790999999997</v>
      </c>
      <c r="E72" s="12">
        <v>-1.0489889999999999</v>
      </c>
      <c r="F72" s="43">
        <v>40687</v>
      </c>
      <c r="G72" s="42">
        <v>3</v>
      </c>
      <c r="H72" s="42">
        <v>4</v>
      </c>
      <c r="I72" s="10"/>
      <c r="J72" s="34"/>
      <c r="K72" s="34"/>
      <c r="L72" s="44"/>
      <c r="M72" s="34"/>
      <c r="N72" s="34"/>
      <c r="O72" s="34"/>
      <c r="P72" s="34"/>
      <c r="Q72" s="34"/>
      <c r="R72" s="34"/>
      <c r="S72" s="34"/>
      <c r="T72" s="34">
        <v>1</v>
      </c>
      <c r="U72" s="34"/>
      <c r="V72" s="34"/>
      <c r="W72" s="34"/>
      <c r="X72" s="10"/>
      <c r="Y72" s="34"/>
    </row>
    <row r="73" spans="1:25" x14ac:dyDescent="0.25">
      <c r="A73" s="42" t="s">
        <v>13</v>
      </c>
      <c r="B73" s="42" t="s">
        <v>14</v>
      </c>
      <c r="C73" s="37" t="s">
        <v>47</v>
      </c>
      <c r="D73" s="7">
        <v>51.620790999999997</v>
      </c>
      <c r="E73" s="12">
        <v>-1.0489889999999999</v>
      </c>
      <c r="F73" s="43">
        <v>40687</v>
      </c>
      <c r="G73" s="42">
        <v>3</v>
      </c>
      <c r="H73" s="42">
        <v>5</v>
      </c>
      <c r="I73" s="10"/>
      <c r="J73" s="34"/>
      <c r="K73" s="34"/>
      <c r="L73" s="44"/>
      <c r="M73" s="34"/>
      <c r="N73" s="34"/>
      <c r="O73" s="34"/>
      <c r="P73" s="34"/>
      <c r="Q73" s="34"/>
      <c r="R73" s="34"/>
      <c r="S73" s="34"/>
      <c r="T73" s="34">
        <v>1</v>
      </c>
      <c r="U73" s="34"/>
      <c r="V73" s="34"/>
      <c r="W73" s="34"/>
      <c r="X73" s="10"/>
      <c r="Y73" s="34"/>
    </row>
    <row r="74" spans="1:25" x14ac:dyDescent="0.25">
      <c r="A74" s="45" t="s">
        <v>13</v>
      </c>
      <c r="B74" s="45" t="s">
        <v>14</v>
      </c>
      <c r="C74" s="37" t="s">
        <v>47</v>
      </c>
      <c r="D74" s="22">
        <v>51.620790999999997</v>
      </c>
      <c r="E74" s="64">
        <v>-1.0489889999999999</v>
      </c>
      <c r="F74" s="46">
        <v>40687</v>
      </c>
      <c r="G74" s="45">
        <v>3</v>
      </c>
      <c r="H74" s="45">
        <v>6</v>
      </c>
      <c r="I74" s="49"/>
      <c r="J74" s="47"/>
      <c r="K74" s="47">
        <v>1</v>
      </c>
      <c r="L74" s="48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9"/>
      <c r="Y74" s="47"/>
    </row>
    <row r="75" spans="1:25" x14ac:dyDescent="0.25">
      <c r="A75" s="37" t="s">
        <v>13</v>
      </c>
      <c r="B75" s="37" t="s">
        <v>14</v>
      </c>
      <c r="C75" s="37" t="s">
        <v>48</v>
      </c>
      <c r="D75" s="7">
        <v>51.590190999999997</v>
      </c>
      <c r="E75" s="7">
        <v>-1.0881540000000001</v>
      </c>
      <c r="F75" s="38">
        <v>40673</v>
      </c>
      <c r="G75" s="37">
        <v>1</v>
      </c>
      <c r="H75" s="37">
        <v>1</v>
      </c>
      <c r="I75" s="28">
        <v>1</v>
      </c>
      <c r="J75" s="39">
        <v>4</v>
      </c>
      <c r="K75" s="39"/>
      <c r="L75" s="40"/>
      <c r="M75" s="39"/>
      <c r="N75" s="39"/>
      <c r="O75" s="39"/>
      <c r="P75" s="39"/>
      <c r="Q75" s="39"/>
      <c r="R75" s="39"/>
      <c r="S75" s="39"/>
      <c r="T75" s="39">
        <v>1</v>
      </c>
      <c r="U75" s="39"/>
      <c r="V75" s="39"/>
      <c r="W75" s="39"/>
      <c r="X75" s="28"/>
      <c r="Y75" s="39"/>
    </row>
    <row r="76" spans="1:25" x14ac:dyDescent="0.25">
      <c r="A76" s="42" t="s">
        <v>13</v>
      </c>
      <c r="B76" s="42" t="s">
        <v>14</v>
      </c>
      <c r="C76" s="37" t="s">
        <v>48</v>
      </c>
      <c r="D76" s="7">
        <v>51.590190999999997</v>
      </c>
      <c r="E76" s="7">
        <v>-1.0881540000000001</v>
      </c>
      <c r="F76" s="43">
        <v>40673</v>
      </c>
      <c r="G76" s="42">
        <v>1</v>
      </c>
      <c r="H76" s="42">
        <v>2</v>
      </c>
      <c r="I76" s="10">
        <v>2</v>
      </c>
      <c r="J76" s="34">
        <v>2</v>
      </c>
      <c r="K76" s="34"/>
      <c r="L76" s="44"/>
      <c r="M76" s="34">
        <v>1</v>
      </c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10"/>
      <c r="Y76" s="34"/>
    </row>
    <row r="77" spans="1:25" x14ac:dyDescent="0.25">
      <c r="A77" s="42" t="s">
        <v>13</v>
      </c>
      <c r="B77" s="42" t="s">
        <v>14</v>
      </c>
      <c r="C77" s="37" t="s">
        <v>48</v>
      </c>
      <c r="D77" s="7">
        <v>51.590190999999997</v>
      </c>
      <c r="E77" s="7">
        <v>-1.0881540000000001</v>
      </c>
      <c r="F77" s="43">
        <v>40673</v>
      </c>
      <c r="G77" s="42">
        <v>1</v>
      </c>
      <c r="H77" s="42">
        <v>3</v>
      </c>
      <c r="I77" s="10">
        <v>1</v>
      </c>
      <c r="J77" s="34">
        <v>7</v>
      </c>
      <c r="K77" s="34"/>
      <c r="L77" s="4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10"/>
      <c r="Y77" s="34"/>
    </row>
    <row r="78" spans="1:25" x14ac:dyDescent="0.25">
      <c r="A78" s="42" t="s">
        <v>13</v>
      </c>
      <c r="B78" s="42" t="s">
        <v>14</v>
      </c>
      <c r="C78" s="37" t="s">
        <v>48</v>
      </c>
      <c r="D78" s="7">
        <v>51.590190999999997</v>
      </c>
      <c r="E78" s="7">
        <v>-1.0881540000000001</v>
      </c>
      <c r="F78" s="43">
        <v>40673</v>
      </c>
      <c r="G78" s="42">
        <v>1</v>
      </c>
      <c r="H78" s="42">
        <v>4</v>
      </c>
      <c r="I78" s="10">
        <v>1</v>
      </c>
      <c r="J78" s="34">
        <v>2</v>
      </c>
      <c r="K78" s="34"/>
      <c r="L78" s="44"/>
      <c r="M78" s="34">
        <v>1</v>
      </c>
      <c r="N78" s="34"/>
      <c r="O78" s="34"/>
      <c r="P78" s="34"/>
      <c r="Q78" s="34"/>
      <c r="R78" s="34"/>
      <c r="S78" s="34"/>
      <c r="T78" s="34">
        <v>1</v>
      </c>
      <c r="U78" s="34"/>
      <c r="V78" s="34"/>
      <c r="W78" s="34"/>
      <c r="X78" s="10"/>
      <c r="Y78" s="34"/>
    </row>
    <row r="79" spans="1:25" x14ac:dyDescent="0.25">
      <c r="A79" s="42" t="s">
        <v>13</v>
      </c>
      <c r="B79" s="42" t="s">
        <v>14</v>
      </c>
      <c r="C79" s="37" t="s">
        <v>48</v>
      </c>
      <c r="D79" s="7">
        <v>51.590190999999997</v>
      </c>
      <c r="E79" s="7">
        <v>-1.0881540000000001</v>
      </c>
      <c r="F79" s="43">
        <v>40673</v>
      </c>
      <c r="G79" s="42">
        <v>1</v>
      </c>
      <c r="H79" s="42">
        <v>5</v>
      </c>
      <c r="I79" s="10">
        <v>2</v>
      </c>
      <c r="J79" s="34">
        <v>1</v>
      </c>
      <c r="K79" s="34"/>
      <c r="L79" s="4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10"/>
      <c r="Y79" s="34"/>
    </row>
    <row r="80" spans="1:25" x14ac:dyDescent="0.25">
      <c r="A80" s="42" t="s">
        <v>13</v>
      </c>
      <c r="B80" s="42" t="s">
        <v>14</v>
      </c>
      <c r="C80" s="37" t="s">
        <v>48</v>
      </c>
      <c r="D80" s="7">
        <v>51.590190999999997</v>
      </c>
      <c r="E80" s="7">
        <v>-1.0881540000000001</v>
      </c>
      <c r="F80" s="43">
        <v>40673</v>
      </c>
      <c r="G80" s="42">
        <v>1</v>
      </c>
      <c r="H80" s="42">
        <v>6</v>
      </c>
      <c r="I80" s="10">
        <v>2</v>
      </c>
      <c r="J80" s="34">
        <v>3</v>
      </c>
      <c r="K80" s="34"/>
      <c r="L80" s="44"/>
      <c r="M80" s="34">
        <v>1</v>
      </c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10"/>
      <c r="Y80" s="34"/>
    </row>
    <row r="81" spans="1:25" x14ac:dyDescent="0.25">
      <c r="A81" s="42" t="s">
        <v>13</v>
      </c>
      <c r="B81" s="42" t="s">
        <v>14</v>
      </c>
      <c r="C81" s="37" t="s">
        <v>48</v>
      </c>
      <c r="D81" s="7">
        <v>51.590190999999997</v>
      </c>
      <c r="E81" s="7">
        <v>-1.0881540000000001</v>
      </c>
      <c r="F81" s="43">
        <v>40680</v>
      </c>
      <c r="G81" s="42">
        <v>2</v>
      </c>
      <c r="H81" s="42">
        <v>1</v>
      </c>
      <c r="I81" s="10"/>
      <c r="J81" s="34"/>
      <c r="K81" s="34">
        <v>1</v>
      </c>
      <c r="L81" s="44"/>
      <c r="M81" s="34">
        <v>2</v>
      </c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10"/>
      <c r="Y81" s="34"/>
    </row>
    <row r="82" spans="1:25" x14ac:dyDescent="0.25">
      <c r="A82" s="42" t="s">
        <v>13</v>
      </c>
      <c r="B82" s="42" t="s">
        <v>14</v>
      </c>
      <c r="C82" s="37" t="s">
        <v>48</v>
      </c>
      <c r="D82" s="7">
        <v>51.590190999999997</v>
      </c>
      <c r="E82" s="7">
        <v>-1.0881540000000001</v>
      </c>
      <c r="F82" s="43">
        <v>40680</v>
      </c>
      <c r="G82" s="42">
        <v>2</v>
      </c>
      <c r="H82" s="42">
        <v>2</v>
      </c>
      <c r="I82" s="10"/>
      <c r="J82" s="34">
        <v>1</v>
      </c>
      <c r="K82" s="34"/>
      <c r="L82" s="44"/>
      <c r="M82" s="34">
        <v>4</v>
      </c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10"/>
      <c r="Y82" s="34"/>
    </row>
    <row r="83" spans="1:25" x14ac:dyDescent="0.25">
      <c r="A83" s="42" t="s">
        <v>13</v>
      </c>
      <c r="B83" s="42" t="s">
        <v>14</v>
      </c>
      <c r="C83" s="37" t="s">
        <v>48</v>
      </c>
      <c r="D83" s="7">
        <v>51.590190999999997</v>
      </c>
      <c r="E83" s="7">
        <v>-1.0881540000000001</v>
      </c>
      <c r="F83" s="43">
        <v>40680</v>
      </c>
      <c r="G83" s="42">
        <v>2</v>
      </c>
      <c r="H83" s="42">
        <v>3</v>
      </c>
      <c r="I83" s="10"/>
      <c r="J83" s="34">
        <v>3</v>
      </c>
      <c r="K83" s="34"/>
      <c r="L83" s="44"/>
      <c r="M83" s="34">
        <v>3</v>
      </c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10"/>
      <c r="Y83" s="34"/>
    </row>
    <row r="84" spans="1:25" x14ac:dyDescent="0.25">
      <c r="A84" s="42" t="s">
        <v>13</v>
      </c>
      <c r="B84" s="42" t="s">
        <v>14</v>
      </c>
      <c r="C84" s="37" t="s">
        <v>48</v>
      </c>
      <c r="D84" s="7">
        <v>51.590190999999997</v>
      </c>
      <c r="E84" s="7">
        <v>-1.0881540000000001</v>
      </c>
      <c r="F84" s="43">
        <v>40680</v>
      </c>
      <c r="G84" s="42">
        <v>2</v>
      </c>
      <c r="H84" s="42">
        <v>4</v>
      </c>
      <c r="I84" s="10"/>
      <c r="J84" s="34">
        <v>1</v>
      </c>
      <c r="K84" s="34"/>
      <c r="L84" s="4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10"/>
      <c r="Y84" s="34"/>
    </row>
    <row r="85" spans="1:25" x14ac:dyDescent="0.25">
      <c r="A85" s="42" t="s">
        <v>13</v>
      </c>
      <c r="B85" s="42" t="s">
        <v>14</v>
      </c>
      <c r="C85" s="37" t="s">
        <v>48</v>
      </c>
      <c r="D85" s="7">
        <v>51.590190999999997</v>
      </c>
      <c r="E85" s="7">
        <v>-1.0881540000000001</v>
      </c>
      <c r="F85" s="43">
        <v>40680</v>
      </c>
      <c r="G85" s="42">
        <v>2</v>
      </c>
      <c r="H85" s="42">
        <v>5</v>
      </c>
      <c r="I85" s="10"/>
      <c r="J85" s="34">
        <v>3</v>
      </c>
      <c r="K85" s="34"/>
      <c r="L85" s="44"/>
      <c r="M85" s="34"/>
      <c r="N85" s="34"/>
      <c r="O85" s="34"/>
      <c r="P85" s="34"/>
      <c r="Q85" s="34"/>
      <c r="R85" s="34"/>
      <c r="S85" s="34"/>
      <c r="T85" s="34">
        <v>1</v>
      </c>
      <c r="U85" s="34"/>
      <c r="V85" s="34"/>
      <c r="W85" s="34"/>
      <c r="X85" s="10"/>
      <c r="Y85" s="34"/>
    </row>
    <row r="86" spans="1:25" x14ac:dyDescent="0.25">
      <c r="A86" s="42" t="s">
        <v>13</v>
      </c>
      <c r="B86" s="42" t="s">
        <v>14</v>
      </c>
      <c r="C86" s="37" t="s">
        <v>48</v>
      </c>
      <c r="D86" s="7">
        <v>51.590190999999997</v>
      </c>
      <c r="E86" s="7">
        <v>-1.0881540000000001</v>
      </c>
      <c r="F86" s="43">
        <v>40680</v>
      </c>
      <c r="G86" s="42">
        <v>2</v>
      </c>
      <c r="H86" s="42">
        <v>6</v>
      </c>
      <c r="I86" s="10">
        <v>2</v>
      </c>
      <c r="J86" s="34">
        <v>2</v>
      </c>
      <c r="K86" s="34"/>
      <c r="L86" s="44">
        <v>1</v>
      </c>
      <c r="M86" s="34">
        <v>2</v>
      </c>
      <c r="N86" s="34"/>
      <c r="O86" s="34"/>
      <c r="P86" s="34"/>
      <c r="Q86" s="34"/>
      <c r="R86" s="34"/>
      <c r="S86" s="34"/>
      <c r="T86" s="34">
        <v>3</v>
      </c>
      <c r="U86" s="34"/>
      <c r="V86" s="34"/>
      <c r="W86" s="34"/>
      <c r="X86" s="10"/>
      <c r="Y86" s="34"/>
    </row>
    <row r="87" spans="1:25" x14ac:dyDescent="0.25">
      <c r="A87" s="42" t="s">
        <v>13</v>
      </c>
      <c r="B87" s="42" t="s">
        <v>14</v>
      </c>
      <c r="C87" s="37" t="s">
        <v>48</v>
      </c>
      <c r="D87" s="7">
        <v>51.590190999999997</v>
      </c>
      <c r="E87" s="7">
        <v>-1.0881540000000001</v>
      </c>
      <c r="F87" s="43">
        <v>40687</v>
      </c>
      <c r="G87" s="42">
        <v>3</v>
      </c>
      <c r="H87" s="42">
        <v>1</v>
      </c>
      <c r="I87" s="10"/>
      <c r="J87" s="34">
        <v>2</v>
      </c>
      <c r="K87" s="34"/>
      <c r="L87" s="44"/>
      <c r="M87" s="34"/>
      <c r="N87" s="34"/>
      <c r="O87" s="34">
        <v>1</v>
      </c>
      <c r="P87" s="34"/>
      <c r="Q87" s="34"/>
      <c r="R87" s="34"/>
      <c r="S87" s="34"/>
      <c r="T87" s="34"/>
      <c r="U87" s="34"/>
      <c r="V87" s="34"/>
      <c r="W87" s="34"/>
      <c r="X87" s="10"/>
      <c r="Y87" s="34"/>
    </row>
    <row r="88" spans="1:25" x14ac:dyDescent="0.25">
      <c r="A88" s="42" t="s">
        <v>13</v>
      </c>
      <c r="B88" s="42" t="s">
        <v>14</v>
      </c>
      <c r="C88" s="37" t="s">
        <v>48</v>
      </c>
      <c r="D88" s="7">
        <v>51.590190999999997</v>
      </c>
      <c r="E88" s="7">
        <v>-1.0881540000000001</v>
      </c>
      <c r="F88" s="43">
        <v>40687</v>
      </c>
      <c r="G88" s="42">
        <v>3</v>
      </c>
      <c r="H88" s="42">
        <v>2</v>
      </c>
      <c r="I88" s="10"/>
      <c r="J88" s="34">
        <v>2</v>
      </c>
      <c r="K88" s="34">
        <v>1</v>
      </c>
      <c r="L88" s="4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10"/>
      <c r="Y88" s="34"/>
    </row>
    <row r="89" spans="1:25" x14ac:dyDescent="0.25">
      <c r="A89" s="42" t="s">
        <v>13</v>
      </c>
      <c r="B89" s="42" t="s">
        <v>14</v>
      </c>
      <c r="C89" s="37" t="s">
        <v>48</v>
      </c>
      <c r="D89" s="7">
        <v>51.590190999999997</v>
      </c>
      <c r="E89" s="7">
        <v>-1.0881540000000001</v>
      </c>
      <c r="F89" s="43">
        <v>40687</v>
      </c>
      <c r="G89" s="42">
        <v>3</v>
      </c>
      <c r="H89" s="42">
        <v>3</v>
      </c>
      <c r="I89" s="10"/>
      <c r="J89" s="34">
        <v>2</v>
      </c>
      <c r="K89" s="34"/>
      <c r="L89" s="44"/>
      <c r="M89" s="34">
        <v>1</v>
      </c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10"/>
      <c r="Y89" s="34"/>
    </row>
    <row r="90" spans="1:25" x14ac:dyDescent="0.25">
      <c r="A90" s="42" t="s">
        <v>13</v>
      </c>
      <c r="B90" s="42" t="s">
        <v>14</v>
      </c>
      <c r="C90" s="37" t="s">
        <v>48</v>
      </c>
      <c r="D90" s="7">
        <v>51.590190999999997</v>
      </c>
      <c r="E90" s="7">
        <v>-1.0881540000000001</v>
      </c>
      <c r="F90" s="43">
        <v>40687</v>
      </c>
      <c r="G90" s="42">
        <v>3</v>
      </c>
      <c r="H90" s="42">
        <v>4</v>
      </c>
      <c r="I90" s="10"/>
      <c r="J90" s="34">
        <v>2</v>
      </c>
      <c r="K90" s="34"/>
      <c r="L90" s="44"/>
      <c r="M90" s="34"/>
      <c r="N90" s="34"/>
      <c r="O90" s="34">
        <v>1</v>
      </c>
      <c r="P90" s="34"/>
      <c r="Q90" s="34"/>
      <c r="R90" s="34"/>
      <c r="S90" s="34"/>
      <c r="T90" s="34"/>
      <c r="U90" s="34"/>
      <c r="V90" s="34"/>
      <c r="W90" s="34"/>
      <c r="X90" s="10"/>
      <c r="Y90" s="34"/>
    </row>
    <row r="91" spans="1:25" x14ac:dyDescent="0.25">
      <c r="A91" s="42" t="s">
        <v>13</v>
      </c>
      <c r="B91" s="42" t="s">
        <v>14</v>
      </c>
      <c r="C91" s="37" t="s">
        <v>48</v>
      </c>
      <c r="D91" s="7">
        <v>51.590190999999997</v>
      </c>
      <c r="E91" s="7">
        <v>-1.0881540000000001</v>
      </c>
      <c r="F91" s="43">
        <v>40687</v>
      </c>
      <c r="G91" s="42">
        <v>3</v>
      </c>
      <c r="H91" s="42">
        <v>5</v>
      </c>
      <c r="I91" s="10"/>
      <c r="J91" s="34">
        <v>2</v>
      </c>
      <c r="K91" s="34"/>
      <c r="L91" s="44"/>
      <c r="M91" s="34">
        <v>1</v>
      </c>
      <c r="N91" s="34"/>
      <c r="O91" s="34">
        <v>1</v>
      </c>
      <c r="P91" s="34"/>
      <c r="Q91" s="34"/>
      <c r="R91" s="34"/>
      <c r="S91" s="34"/>
      <c r="T91" s="34"/>
      <c r="U91" s="34"/>
      <c r="V91" s="34"/>
      <c r="W91" s="34"/>
      <c r="X91" s="10"/>
      <c r="Y91" s="34">
        <v>1</v>
      </c>
    </row>
    <row r="92" spans="1:25" x14ac:dyDescent="0.25">
      <c r="A92" s="45" t="s">
        <v>13</v>
      </c>
      <c r="B92" s="45" t="s">
        <v>14</v>
      </c>
      <c r="C92" s="37" t="s">
        <v>48</v>
      </c>
      <c r="D92" s="22">
        <v>51.590190999999997</v>
      </c>
      <c r="E92" s="22">
        <v>-1.0881540000000001</v>
      </c>
      <c r="F92" s="46">
        <v>40687</v>
      </c>
      <c r="G92" s="45">
        <v>3</v>
      </c>
      <c r="H92" s="45">
        <v>6</v>
      </c>
      <c r="I92" s="49"/>
      <c r="J92" s="47">
        <v>4</v>
      </c>
      <c r="K92" s="47"/>
      <c r="L92" s="48"/>
      <c r="M92" s="47"/>
      <c r="N92" s="47"/>
      <c r="O92" s="47"/>
      <c r="P92" s="47"/>
      <c r="Q92" s="47"/>
      <c r="R92" s="47"/>
      <c r="S92" s="47"/>
      <c r="T92" s="47">
        <v>1</v>
      </c>
      <c r="U92" s="47"/>
      <c r="V92" s="47"/>
      <c r="W92" s="47"/>
      <c r="X92" s="49"/>
      <c r="Y92" s="47"/>
    </row>
    <row r="93" spans="1:25" x14ac:dyDescent="0.25">
      <c r="A93" s="37" t="s">
        <v>13</v>
      </c>
      <c r="B93" s="37" t="s">
        <v>14</v>
      </c>
      <c r="C93" s="37" t="s">
        <v>17</v>
      </c>
      <c r="D93" s="7">
        <v>51.629314999999998</v>
      </c>
      <c r="E93" s="7">
        <v>-1.153702</v>
      </c>
      <c r="F93" s="38">
        <v>40674</v>
      </c>
      <c r="G93" s="37">
        <v>1</v>
      </c>
      <c r="H93" s="37">
        <v>1</v>
      </c>
      <c r="I93" s="28">
        <v>2</v>
      </c>
      <c r="J93" s="39"/>
      <c r="K93" s="39">
        <v>1</v>
      </c>
      <c r="L93" s="40"/>
      <c r="M93" s="39"/>
      <c r="N93" s="39"/>
      <c r="O93" s="39">
        <v>2</v>
      </c>
      <c r="P93" s="39"/>
      <c r="Q93" s="39"/>
      <c r="R93" s="39"/>
      <c r="S93" s="39"/>
      <c r="T93" s="39"/>
      <c r="U93" s="39"/>
      <c r="V93" s="39"/>
      <c r="W93" s="39"/>
      <c r="X93" s="28"/>
      <c r="Y93" s="39"/>
    </row>
    <row r="94" spans="1:25" x14ac:dyDescent="0.25">
      <c r="A94" s="42" t="s">
        <v>13</v>
      </c>
      <c r="B94" s="42" t="s">
        <v>14</v>
      </c>
      <c r="C94" s="42" t="s">
        <v>17</v>
      </c>
      <c r="D94" s="7">
        <v>51.629314999999998</v>
      </c>
      <c r="E94" s="7">
        <v>-1.153702</v>
      </c>
      <c r="F94" s="43">
        <v>40674</v>
      </c>
      <c r="G94" s="42">
        <v>1</v>
      </c>
      <c r="H94" s="42">
        <v>2</v>
      </c>
      <c r="I94" s="10"/>
      <c r="J94" s="34">
        <v>1</v>
      </c>
      <c r="K94" s="34"/>
      <c r="L94" s="44"/>
      <c r="M94" s="34">
        <v>1</v>
      </c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10"/>
      <c r="Y94" s="34"/>
    </row>
    <row r="95" spans="1:25" x14ac:dyDescent="0.25">
      <c r="A95" s="42" t="s">
        <v>13</v>
      </c>
      <c r="B95" s="42" t="s">
        <v>14</v>
      </c>
      <c r="C95" s="42" t="s">
        <v>17</v>
      </c>
      <c r="D95" s="7">
        <v>51.629314999999998</v>
      </c>
      <c r="E95" s="7">
        <v>-1.153702</v>
      </c>
      <c r="F95" s="43">
        <v>40674</v>
      </c>
      <c r="G95" s="42">
        <v>1</v>
      </c>
      <c r="H95" s="42">
        <v>3</v>
      </c>
      <c r="I95" s="10">
        <v>1</v>
      </c>
      <c r="J95" s="34"/>
      <c r="K95" s="34"/>
      <c r="L95" s="44"/>
      <c r="M95" s="34">
        <v>1</v>
      </c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10"/>
      <c r="Y95" s="34"/>
    </row>
    <row r="96" spans="1:25" x14ac:dyDescent="0.25">
      <c r="A96" s="42" t="s">
        <v>13</v>
      </c>
      <c r="B96" s="42" t="s">
        <v>14</v>
      </c>
      <c r="C96" s="42" t="s">
        <v>17</v>
      </c>
      <c r="D96" s="7">
        <v>51.629314999999998</v>
      </c>
      <c r="E96" s="7">
        <v>-1.153702</v>
      </c>
      <c r="F96" s="43">
        <v>40674</v>
      </c>
      <c r="G96" s="42">
        <v>1</v>
      </c>
      <c r="H96" s="42">
        <v>4</v>
      </c>
      <c r="I96" s="10">
        <v>3</v>
      </c>
      <c r="J96" s="34"/>
      <c r="K96" s="34"/>
      <c r="L96" s="44"/>
      <c r="M96" s="34">
        <v>1</v>
      </c>
      <c r="N96" s="34"/>
      <c r="O96" s="34"/>
      <c r="P96" s="34"/>
      <c r="Q96" s="34"/>
      <c r="R96" s="34"/>
      <c r="S96" s="34"/>
      <c r="T96" s="34"/>
      <c r="U96" s="34"/>
      <c r="V96" s="34"/>
      <c r="W96" s="34">
        <v>1</v>
      </c>
      <c r="X96" s="10"/>
      <c r="Y96" s="34"/>
    </row>
    <row r="97" spans="1:25" x14ac:dyDescent="0.25">
      <c r="A97" s="42" t="s">
        <v>13</v>
      </c>
      <c r="B97" s="42" t="s">
        <v>14</v>
      </c>
      <c r="C97" s="42" t="s">
        <v>17</v>
      </c>
      <c r="D97" s="7">
        <v>51.629314999999998</v>
      </c>
      <c r="E97" s="7">
        <v>-1.153702</v>
      </c>
      <c r="F97" s="43">
        <v>40674</v>
      </c>
      <c r="G97" s="42">
        <v>1</v>
      </c>
      <c r="H97" s="42">
        <v>5</v>
      </c>
      <c r="I97" s="10">
        <v>3</v>
      </c>
      <c r="J97" s="34"/>
      <c r="K97" s="34">
        <v>2</v>
      </c>
      <c r="L97" s="44"/>
      <c r="M97" s="34">
        <v>1</v>
      </c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10"/>
      <c r="Y97" s="34"/>
    </row>
    <row r="98" spans="1:25" x14ac:dyDescent="0.25">
      <c r="A98" s="42" t="s">
        <v>13</v>
      </c>
      <c r="B98" s="42" t="s">
        <v>14</v>
      </c>
      <c r="C98" s="42" t="s">
        <v>17</v>
      </c>
      <c r="D98" s="7">
        <v>51.629314999999998</v>
      </c>
      <c r="E98" s="7">
        <v>-1.153702</v>
      </c>
      <c r="F98" s="43">
        <v>40674</v>
      </c>
      <c r="G98" s="42">
        <v>1</v>
      </c>
      <c r="H98" s="42">
        <v>6</v>
      </c>
      <c r="I98" s="10"/>
      <c r="J98" s="34"/>
      <c r="K98" s="34"/>
      <c r="L98" s="44"/>
      <c r="M98" s="34">
        <v>1</v>
      </c>
      <c r="N98" s="34"/>
      <c r="O98" s="34"/>
      <c r="P98" s="34">
        <v>1</v>
      </c>
      <c r="Q98" s="34"/>
      <c r="R98" s="34"/>
      <c r="S98" s="34"/>
      <c r="T98" s="34"/>
      <c r="U98" s="34"/>
      <c r="V98" s="34"/>
      <c r="W98" s="34"/>
      <c r="X98" s="10"/>
      <c r="Y98" s="34"/>
    </row>
    <row r="99" spans="1:25" x14ac:dyDescent="0.25">
      <c r="A99" s="42" t="s">
        <v>13</v>
      </c>
      <c r="B99" s="42" t="s">
        <v>14</v>
      </c>
      <c r="C99" s="42" t="s">
        <v>17</v>
      </c>
      <c r="D99" s="7">
        <v>51.629314999999998</v>
      </c>
      <c r="E99" s="7">
        <v>-1.153702</v>
      </c>
      <c r="F99" s="43">
        <v>40683</v>
      </c>
      <c r="G99" s="42">
        <v>2</v>
      </c>
      <c r="H99" s="42">
        <v>1</v>
      </c>
      <c r="I99" s="10"/>
      <c r="J99" s="34"/>
      <c r="K99" s="34"/>
      <c r="L99" s="44"/>
      <c r="M99" s="34">
        <v>1</v>
      </c>
      <c r="N99" s="34"/>
      <c r="O99" s="34">
        <v>1</v>
      </c>
      <c r="P99" s="34"/>
      <c r="Q99" s="34"/>
      <c r="R99" s="34"/>
      <c r="S99" s="34"/>
      <c r="T99" s="34"/>
      <c r="U99" s="34"/>
      <c r="V99" s="34"/>
      <c r="W99" s="34"/>
      <c r="X99" s="10"/>
      <c r="Y99" s="34"/>
    </row>
    <row r="100" spans="1:25" x14ac:dyDescent="0.25">
      <c r="A100" s="42" t="s">
        <v>13</v>
      </c>
      <c r="B100" s="42" t="s">
        <v>14</v>
      </c>
      <c r="C100" s="42" t="s">
        <v>17</v>
      </c>
      <c r="D100" s="7">
        <v>51.629314999999998</v>
      </c>
      <c r="E100" s="7">
        <v>-1.153702</v>
      </c>
      <c r="F100" s="43">
        <v>40683</v>
      </c>
      <c r="G100" s="42">
        <v>2</v>
      </c>
      <c r="H100" s="42">
        <v>2</v>
      </c>
      <c r="I100" s="10"/>
      <c r="J100" s="34"/>
      <c r="K100" s="34"/>
      <c r="L100" s="44"/>
      <c r="M100" s="34"/>
      <c r="N100" s="34"/>
      <c r="O100" s="34"/>
      <c r="P100" s="34"/>
      <c r="Q100" s="34"/>
      <c r="R100" s="34"/>
      <c r="S100" s="34"/>
      <c r="T100" s="34">
        <v>1</v>
      </c>
      <c r="U100" s="34"/>
      <c r="V100" s="34"/>
      <c r="W100" s="34"/>
      <c r="X100" s="10"/>
      <c r="Y100" s="34"/>
    </row>
    <row r="101" spans="1:25" x14ac:dyDescent="0.25">
      <c r="A101" s="42" t="s">
        <v>13</v>
      </c>
      <c r="B101" s="42" t="s">
        <v>14</v>
      </c>
      <c r="C101" s="42" t="s">
        <v>17</v>
      </c>
      <c r="D101" s="7">
        <v>51.629314999999998</v>
      </c>
      <c r="E101" s="7">
        <v>-1.153702</v>
      </c>
      <c r="F101" s="43">
        <v>40683</v>
      </c>
      <c r="G101" s="42">
        <v>2</v>
      </c>
      <c r="H101" s="42">
        <v>3</v>
      </c>
      <c r="I101" s="10">
        <v>1</v>
      </c>
      <c r="J101" s="34"/>
      <c r="K101" s="34">
        <v>2</v>
      </c>
      <c r="L101" s="44"/>
      <c r="M101" s="34"/>
      <c r="N101" s="34"/>
      <c r="O101" s="34"/>
      <c r="P101" s="34"/>
      <c r="Q101" s="34"/>
      <c r="R101" s="34"/>
      <c r="S101" s="34"/>
      <c r="T101" s="34">
        <v>1</v>
      </c>
      <c r="U101" s="34"/>
      <c r="V101" s="34"/>
      <c r="W101" s="34"/>
      <c r="X101" s="10"/>
      <c r="Y101" s="34"/>
    </row>
    <row r="102" spans="1:25" x14ac:dyDescent="0.25">
      <c r="A102" s="42" t="s">
        <v>13</v>
      </c>
      <c r="B102" s="42" t="s">
        <v>14</v>
      </c>
      <c r="C102" s="42" t="s">
        <v>17</v>
      </c>
      <c r="D102" s="7">
        <v>51.629314999999998</v>
      </c>
      <c r="E102" s="7">
        <v>-1.153702</v>
      </c>
      <c r="F102" s="43">
        <v>40683</v>
      </c>
      <c r="G102" s="42">
        <v>2</v>
      </c>
      <c r="H102" s="42">
        <v>4</v>
      </c>
      <c r="I102" s="10">
        <v>2</v>
      </c>
      <c r="J102" s="34">
        <v>2</v>
      </c>
      <c r="K102" s="34"/>
      <c r="L102" s="44">
        <v>1</v>
      </c>
      <c r="M102" s="34">
        <v>3</v>
      </c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10"/>
      <c r="Y102" s="34"/>
    </row>
    <row r="103" spans="1:25" x14ac:dyDescent="0.25">
      <c r="A103" s="42" t="s">
        <v>13</v>
      </c>
      <c r="B103" s="42" t="s">
        <v>14</v>
      </c>
      <c r="C103" s="42" t="s">
        <v>17</v>
      </c>
      <c r="D103" s="7">
        <v>51.629314999999998</v>
      </c>
      <c r="E103" s="7">
        <v>-1.153702</v>
      </c>
      <c r="F103" s="43">
        <v>40683</v>
      </c>
      <c r="G103" s="42">
        <v>2</v>
      </c>
      <c r="H103" s="42">
        <v>5</v>
      </c>
      <c r="I103" s="10"/>
      <c r="J103" s="34">
        <v>1</v>
      </c>
      <c r="K103" s="34">
        <v>1</v>
      </c>
      <c r="L103" s="44"/>
      <c r="M103" s="34">
        <v>1</v>
      </c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10"/>
      <c r="Y103" s="34"/>
    </row>
    <row r="104" spans="1:25" x14ac:dyDescent="0.25">
      <c r="A104" s="42" t="s">
        <v>13</v>
      </c>
      <c r="B104" s="42" t="s">
        <v>14</v>
      </c>
      <c r="C104" s="42" t="s">
        <v>17</v>
      </c>
      <c r="D104" s="7">
        <v>51.629314999999998</v>
      </c>
      <c r="E104" s="7">
        <v>-1.153702</v>
      </c>
      <c r="F104" s="43">
        <v>40683</v>
      </c>
      <c r="G104" s="42">
        <v>2</v>
      </c>
      <c r="H104" s="42">
        <v>6</v>
      </c>
      <c r="I104" s="10"/>
      <c r="J104" s="34"/>
      <c r="K104" s="34"/>
      <c r="L104" s="44"/>
      <c r="M104" s="34">
        <v>1</v>
      </c>
      <c r="N104" s="34"/>
      <c r="O104" s="34">
        <v>1</v>
      </c>
      <c r="P104" s="34"/>
      <c r="Q104" s="34"/>
      <c r="R104" s="34"/>
      <c r="S104" s="34"/>
      <c r="T104" s="34"/>
      <c r="U104" s="34"/>
      <c r="V104" s="34"/>
      <c r="W104" s="34"/>
      <c r="X104" s="10"/>
      <c r="Y104" s="34"/>
    </row>
    <row r="105" spans="1:25" x14ac:dyDescent="0.25">
      <c r="A105" s="42" t="s">
        <v>13</v>
      </c>
      <c r="B105" s="42" t="s">
        <v>14</v>
      </c>
      <c r="C105" s="42" t="s">
        <v>17</v>
      </c>
      <c r="D105" s="7">
        <v>51.629314999999998</v>
      </c>
      <c r="E105" s="7">
        <v>-1.153702</v>
      </c>
      <c r="F105" s="43">
        <v>40687</v>
      </c>
      <c r="G105" s="42">
        <v>3</v>
      </c>
      <c r="H105" s="42">
        <v>1</v>
      </c>
      <c r="I105" s="10"/>
      <c r="J105" s="34">
        <v>1</v>
      </c>
      <c r="K105" s="34"/>
      <c r="L105" s="44"/>
      <c r="M105" s="34"/>
      <c r="N105" s="34"/>
      <c r="O105" s="34"/>
      <c r="P105" s="34"/>
      <c r="Q105" s="34"/>
      <c r="R105" s="34"/>
      <c r="S105" s="34"/>
      <c r="T105" s="34">
        <v>1</v>
      </c>
      <c r="U105" s="34"/>
      <c r="V105" s="34"/>
      <c r="W105" s="34"/>
      <c r="X105" s="10"/>
      <c r="Y105" s="34"/>
    </row>
    <row r="106" spans="1:25" x14ac:dyDescent="0.25">
      <c r="A106" s="42" t="s">
        <v>13</v>
      </c>
      <c r="B106" s="42" t="s">
        <v>14</v>
      </c>
      <c r="C106" s="42" t="s">
        <v>17</v>
      </c>
      <c r="D106" s="7">
        <v>51.629314999999998</v>
      </c>
      <c r="E106" s="7">
        <v>-1.153702</v>
      </c>
      <c r="F106" s="43">
        <v>40687</v>
      </c>
      <c r="G106" s="42">
        <v>3</v>
      </c>
      <c r="H106" s="42">
        <v>2</v>
      </c>
      <c r="I106" s="10"/>
      <c r="J106" s="34"/>
      <c r="K106" s="34"/>
      <c r="L106" s="4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10"/>
      <c r="Y106" s="34"/>
    </row>
    <row r="107" spans="1:25" x14ac:dyDescent="0.25">
      <c r="A107" s="42" t="s">
        <v>13</v>
      </c>
      <c r="B107" s="42" t="s">
        <v>14</v>
      </c>
      <c r="C107" s="42" t="s">
        <v>17</v>
      </c>
      <c r="D107" s="7">
        <v>51.629314999999998</v>
      </c>
      <c r="E107" s="7">
        <v>-1.153702</v>
      </c>
      <c r="F107" s="43">
        <v>40687</v>
      </c>
      <c r="G107" s="42">
        <v>3</v>
      </c>
      <c r="H107" s="42">
        <v>3</v>
      </c>
      <c r="I107" s="10"/>
      <c r="J107" s="34"/>
      <c r="K107" s="34"/>
      <c r="L107" s="44"/>
      <c r="M107" s="34">
        <v>1</v>
      </c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10"/>
      <c r="Y107" s="34"/>
    </row>
    <row r="108" spans="1:25" x14ac:dyDescent="0.25">
      <c r="A108" s="42" t="s">
        <v>13</v>
      </c>
      <c r="B108" s="42" t="s">
        <v>14</v>
      </c>
      <c r="C108" s="42" t="s">
        <v>17</v>
      </c>
      <c r="D108" s="7">
        <v>51.629314999999998</v>
      </c>
      <c r="E108" s="7">
        <v>-1.153702</v>
      </c>
      <c r="F108" s="43">
        <v>40687</v>
      </c>
      <c r="G108" s="42">
        <v>3</v>
      </c>
      <c r="H108" s="42">
        <v>4</v>
      </c>
      <c r="I108" s="10"/>
      <c r="J108" s="34"/>
      <c r="K108" s="34">
        <v>1</v>
      </c>
      <c r="L108" s="4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10"/>
      <c r="Y108" s="34"/>
    </row>
    <row r="109" spans="1:25" x14ac:dyDescent="0.25">
      <c r="A109" s="42" t="s">
        <v>13</v>
      </c>
      <c r="B109" s="42" t="s">
        <v>14</v>
      </c>
      <c r="C109" s="42" t="s">
        <v>17</v>
      </c>
      <c r="D109" s="7">
        <v>51.629314999999998</v>
      </c>
      <c r="E109" s="7">
        <v>-1.153702</v>
      </c>
      <c r="F109" s="43">
        <v>40687</v>
      </c>
      <c r="G109" s="42">
        <v>3</v>
      </c>
      <c r="H109" s="42">
        <v>5</v>
      </c>
      <c r="I109" s="10"/>
      <c r="J109" s="34"/>
      <c r="K109" s="34"/>
      <c r="L109" s="44"/>
      <c r="M109" s="34"/>
      <c r="N109" s="34"/>
      <c r="O109" s="34"/>
      <c r="P109" s="34">
        <v>1</v>
      </c>
      <c r="Q109" s="34"/>
      <c r="R109" s="34"/>
      <c r="S109" s="34"/>
      <c r="T109" s="34">
        <v>1</v>
      </c>
      <c r="U109" s="34"/>
      <c r="V109" s="34"/>
      <c r="W109" s="34"/>
      <c r="X109" s="10"/>
      <c r="Y109" s="34"/>
    </row>
    <row r="110" spans="1:25" x14ac:dyDescent="0.25">
      <c r="A110" s="45" t="s">
        <v>13</v>
      </c>
      <c r="B110" s="45" t="s">
        <v>14</v>
      </c>
      <c r="C110" s="45" t="s">
        <v>17</v>
      </c>
      <c r="D110" s="22">
        <v>51.629314999999998</v>
      </c>
      <c r="E110" s="22">
        <v>-1.153702</v>
      </c>
      <c r="F110" s="46">
        <v>40687</v>
      </c>
      <c r="G110" s="45">
        <v>3</v>
      </c>
      <c r="H110" s="45">
        <v>6</v>
      </c>
      <c r="I110" s="49"/>
      <c r="J110" s="47"/>
      <c r="K110" s="47"/>
      <c r="L110" s="48"/>
      <c r="M110" s="47"/>
      <c r="N110" s="47"/>
      <c r="O110" s="47"/>
      <c r="P110" s="47"/>
      <c r="Q110" s="47">
        <v>1</v>
      </c>
      <c r="R110" s="47"/>
      <c r="S110" s="47"/>
      <c r="T110" s="47"/>
      <c r="U110" s="47"/>
      <c r="V110" s="47"/>
      <c r="W110" s="47"/>
      <c r="X110" s="49"/>
      <c r="Y110" s="47"/>
    </row>
    <row r="111" spans="1:25" x14ac:dyDescent="0.25">
      <c r="A111" s="37" t="s">
        <v>13</v>
      </c>
      <c r="B111" s="37" t="s">
        <v>14</v>
      </c>
      <c r="C111" s="37" t="s">
        <v>49</v>
      </c>
      <c r="D111" s="62">
        <v>51.522128000000002</v>
      </c>
      <c r="E111" s="62">
        <v>-1.450045</v>
      </c>
      <c r="F111" s="38">
        <v>40674</v>
      </c>
      <c r="G111" s="37">
        <v>1</v>
      </c>
      <c r="H111" s="37">
        <v>1</v>
      </c>
      <c r="I111" s="28"/>
      <c r="J111" s="39"/>
      <c r="K111" s="39"/>
      <c r="L111" s="40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28"/>
      <c r="Y111" s="39"/>
    </row>
    <row r="112" spans="1:25" x14ac:dyDescent="0.25">
      <c r="A112" s="42" t="s">
        <v>13</v>
      </c>
      <c r="B112" s="42" t="s">
        <v>14</v>
      </c>
      <c r="C112" s="37" t="s">
        <v>49</v>
      </c>
      <c r="D112" s="62">
        <v>51.522128000000002</v>
      </c>
      <c r="E112" s="62">
        <v>-1.450045</v>
      </c>
      <c r="F112" s="43">
        <v>40674</v>
      </c>
      <c r="G112" s="42">
        <v>1</v>
      </c>
      <c r="H112" s="42">
        <v>2</v>
      </c>
      <c r="I112" s="10"/>
      <c r="J112" s="34"/>
      <c r="K112" s="34">
        <v>1</v>
      </c>
      <c r="L112" s="4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10"/>
      <c r="Y112" s="34"/>
    </row>
    <row r="113" spans="1:25" x14ac:dyDescent="0.25">
      <c r="A113" s="42" t="s">
        <v>13</v>
      </c>
      <c r="B113" s="42" t="s">
        <v>14</v>
      </c>
      <c r="C113" s="37" t="s">
        <v>49</v>
      </c>
      <c r="D113" s="62">
        <v>51.522128000000002</v>
      </c>
      <c r="E113" s="62">
        <v>-1.450045</v>
      </c>
      <c r="F113" s="43">
        <v>40674</v>
      </c>
      <c r="G113" s="42">
        <v>1</v>
      </c>
      <c r="H113" s="42">
        <v>3</v>
      </c>
      <c r="I113" s="10"/>
      <c r="J113" s="34"/>
      <c r="K113" s="34"/>
      <c r="L113" s="4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10"/>
      <c r="Y113" s="34"/>
    </row>
    <row r="114" spans="1:25" x14ac:dyDescent="0.25">
      <c r="A114" s="42" t="s">
        <v>13</v>
      </c>
      <c r="B114" s="42" t="s">
        <v>14</v>
      </c>
      <c r="C114" s="37" t="s">
        <v>49</v>
      </c>
      <c r="D114" s="62">
        <v>51.522128000000002</v>
      </c>
      <c r="E114" s="62">
        <v>-1.450045</v>
      </c>
      <c r="F114" s="43">
        <v>40674</v>
      </c>
      <c r="G114" s="42">
        <v>1</v>
      </c>
      <c r="H114" s="42">
        <v>4</v>
      </c>
      <c r="I114" s="10"/>
      <c r="J114" s="34">
        <v>1</v>
      </c>
      <c r="K114" s="34"/>
      <c r="L114" s="4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10"/>
      <c r="Y114" s="34"/>
    </row>
    <row r="115" spans="1:25" x14ac:dyDescent="0.25">
      <c r="A115" s="42" t="s">
        <v>13</v>
      </c>
      <c r="B115" s="42" t="s">
        <v>14</v>
      </c>
      <c r="C115" s="37" t="s">
        <v>49</v>
      </c>
      <c r="D115" s="62">
        <v>51.522128000000002</v>
      </c>
      <c r="E115" s="62">
        <v>-1.450045</v>
      </c>
      <c r="F115" s="43">
        <v>40674</v>
      </c>
      <c r="G115" s="42">
        <v>1</v>
      </c>
      <c r="H115" s="42">
        <v>5</v>
      </c>
      <c r="I115" s="10"/>
      <c r="J115" s="34"/>
      <c r="K115" s="34"/>
      <c r="L115" s="4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10"/>
      <c r="Y115" s="34"/>
    </row>
    <row r="116" spans="1:25" x14ac:dyDescent="0.25">
      <c r="A116" s="42" t="s">
        <v>13</v>
      </c>
      <c r="B116" s="42" t="s">
        <v>14</v>
      </c>
      <c r="C116" s="37" t="s">
        <v>49</v>
      </c>
      <c r="D116" s="62">
        <v>51.522128000000002</v>
      </c>
      <c r="E116" s="62">
        <v>-1.450045</v>
      </c>
      <c r="F116" s="43">
        <v>40674</v>
      </c>
      <c r="G116" s="42">
        <v>1</v>
      </c>
      <c r="H116" s="42">
        <v>6</v>
      </c>
      <c r="I116" s="10"/>
      <c r="J116" s="34">
        <v>1</v>
      </c>
      <c r="K116" s="34"/>
      <c r="L116" s="4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10"/>
      <c r="Y116" s="34"/>
    </row>
    <row r="117" spans="1:25" x14ac:dyDescent="0.25">
      <c r="A117" s="42" t="s">
        <v>13</v>
      </c>
      <c r="B117" s="42" t="s">
        <v>14</v>
      </c>
      <c r="C117" s="37" t="s">
        <v>49</v>
      </c>
      <c r="D117" s="62">
        <v>51.522128000000002</v>
      </c>
      <c r="E117" s="62">
        <v>-1.450045</v>
      </c>
      <c r="F117" s="43">
        <v>40682</v>
      </c>
      <c r="G117" s="42">
        <v>1</v>
      </c>
      <c r="H117" s="42">
        <v>1</v>
      </c>
      <c r="I117" s="10">
        <v>2</v>
      </c>
      <c r="J117" s="34">
        <v>2</v>
      </c>
      <c r="K117" s="34"/>
      <c r="L117" s="44">
        <v>1</v>
      </c>
      <c r="M117" s="34">
        <v>1</v>
      </c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10"/>
      <c r="Y117" s="34"/>
    </row>
    <row r="118" spans="1:25" x14ac:dyDescent="0.25">
      <c r="A118" s="42" t="s">
        <v>13</v>
      </c>
      <c r="B118" s="42" t="s">
        <v>14</v>
      </c>
      <c r="C118" s="37" t="s">
        <v>49</v>
      </c>
      <c r="D118" s="62">
        <v>51.522128000000002</v>
      </c>
      <c r="E118" s="62">
        <v>-1.450045</v>
      </c>
      <c r="F118" s="43">
        <v>40682</v>
      </c>
      <c r="G118" s="42">
        <v>1</v>
      </c>
      <c r="H118" s="42">
        <v>2</v>
      </c>
      <c r="I118" s="10"/>
      <c r="J118" s="34">
        <v>3</v>
      </c>
      <c r="K118" s="34"/>
      <c r="L118" s="4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10"/>
      <c r="Y118" s="34"/>
    </row>
    <row r="119" spans="1:25" x14ac:dyDescent="0.25">
      <c r="A119" s="42" t="s">
        <v>13</v>
      </c>
      <c r="B119" s="42" t="s">
        <v>14</v>
      </c>
      <c r="C119" s="37" t="s">
        <v>49</v>
      </c>
      <c r="D119" s="62">
        <v>51.522128000000002</v>
      </c>
      <c r="E119" s="62">
        <v>-1.450045</v>
      </c>
      <c r="F119" s="43">
        <v>40682</v>
      </c>
      <c r="G119" s="42">
        <v>1</v>
      </c>
      <c r="H119" s="42">
        <v>3</v>
      </c>
      <c r="I119" s="10"/>
      <c r="J119" s="34">
        <v>1</v>
      </c>
      <c r="K119" s="34"/>
      <c r="L119" s="4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10"/>
      <c r="Y119" s="34"/>
    </row>
    <row r="120" spans="1:25" x14ac:dyDescent="0.25">
      <c r="A120" s="42" t="s">
        <v>13</v>
      </c>
      <c r="B120" s="42" t="s">
        <v>14</v>
      </c>
      <c r="C120" s="37" t="s">
        <v>49</v>
      </c>
      <c r="D120" s="62">
        <v>51.522128000000002</v>
      </c>
      <c r="E120" s="62">
        <v>-1.450045</v>
      </c>
      <c r="F120" s="43">
        <v>40682</v>
      </c>
      <c r="G120" s="42">
        <v>1</v>
      </c>
      <c r="H120" s="42">
        <v>4</v>
      </c>
      <c r="I120" s="10"/>
      <c r="J120" s="34">
        <v>1</v>
      </c>
      <c r="K120" s="34">
        <v>1</v>
      </c>
      <c r="L120" s="4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10"/>
      <c r="Y120" s="34"/>
    </row>
    <row r="121" spans="1:25" x14ac:dyDescent="0.25">
      <c r="A121" s="42" t="s">
        <v>13</v>
      </c>
      <c r="B121" s="42" t="s">
        <v>14</v>
      </c>
      <c r="C121" s="37" t="s">
        <v>49</v>
      </c>
      <c r="D121" s="62">
        <v>51.522128000000002</v>
      </c>
      <c r="E121" s="62">
        <v>-1.450045</v>
      </c>
      <c r="F121" s="43">
        <v>40682</v>
      </c>
      <c r="G121" s="42">
        <v>1</v>
      </c>
      <c r="H121" s="42">
        <v>5</v>
      </c>
      <c r="I121" s="10"/>
      <c r="J121" s="34">
        <v>1</v>
      </c>
      <c r="K121" s="34"/>
      <c r="L121" s="4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10"/>
      <c r="Y121" s="34"/>
    </row>
    <row r="122" spans="1:25" x14ac:dyDescent="0.25">
      <c r="A122" s="42" t="s">
        <v>13</v>
      </c>
      <c r="B122" s="42" t="s">
        <v>14</v>
      </c>
      <c r="C122" s="37" t="s">
        <v>49</v>
      </c>
      <c r="D122" s="62">
        <v>51.522128000000002</v>
      </c>
      <c r="E122" s="62">
        <v>-1.450045</v>
      </c>
      <c r="F122" s="43">
        <v>40682</v>
      </c>
      <c r="G122" s="42">
        <v>1</v>
      </c>
      <c r="H122" s="42">
        <v>6</v>
      </c>
      <c r="I122" s="10">
        <v>1</v>
      </c>
      <c r="J122" s="34">
        <v>2</v>
      </c>
      <c r="K122" s="34"/>
      <c r="L122" s="4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10"/>
      <c r="Y122" s="34"/>
    </row>
    <row r="123" spans="1:25" x14ac:dyDescent="0.25">
      <c r="A123" s="42" t="s">
        <v>13</v>
      </c>
      <c r="B123" s="42" t="s">
        <v>14</v>
      </c>
      <c r="C123" s="37" t="s">
        <v>49</v>
      </c>
      <c r="D123" s="62">
        <v>51.522128000000002</v>
      </c>
      <c r="E123" s="62">
        <v>-1.450045</v>
      </c>
      <c r="F123" s="43">
        <v>40682</v>
      </c>
      <c r="G123" s="42">
        <v>2</v>
      </c>
      <c r="H123" s="42">
        <v>1</v>
      </c>
      <c r="I123" s="10">
        <v>1</v>
      </c>
      <c r="J123" s="34">
        <v>1</v>
      </c>
      <c r="K123" s="34">
        <v>1</v>
      </c>
      <c r="L123" s="44"/>
      <c r="M123" s="34">
        <v>1</v>
      </c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10"/>
      <c r="Y123" s="34">
        <v>1</v>
      </c>
    </row>
    <row r="124" spans="1:25" x14ac:dyDescent="0.25">
      <c r="A124" s="42" t="s">
        <v>13</v>
      </c>
      <c r="B124" s="42" t="s">
        <v>14</v>
      </c>
      <c r="C124" s="37" t="s">
        <v>49</v>
      </c>
      <c r="D124" s="62">
        <v>51.522128000000002</v>
      </c>
      <c r="E124" s="62">
        <v>-1.450045</v>
      </c>
      <c r="F124" s="43">
        <v>40682</v>
      </c>
      <c r="G124" s="42">
        <v>2</v>
      </c>
      <c r="H124" s="42">
        <v>2</v>
      </c>
      <c r="I124" s="10">
        <v>2</v>
      </c>
      <c r="J124" s="34">
        <v>1</v>
      </c>
      <c r="K124" s="34"/>
      <c r="L124" s="44"/>
      <c r="M124" s="34"/>
      <c r="N124" s="34"/>
      <c r="O124" s="34"/>
      <c r="P124" s="34"/>
      <c r="Q124" s="34"/>
      <c r="R124" s="34"/>
      <c r="S124" s="34"/>
      <c r="T124" s="34">
        <v>1</v>
      </c>
      <c r="U124" s="34"/>
      <c r="V124" s="34"/>
      <c r="W124" s="34"/>
      <c r="X124" s="10"/>
      <c r="Y124" s="34"/>
    </row>
    <row r="125" spans="1:25" x14ac:dyDescent="0.25">
      <c r="A125" s="42" t="s">
        <v>13</v>
      </c>
      <c r="B125" s="42" t="s">
        <v>14</v>
      </c>
      <c r="C125" s="37" t="s">
        <v>49</v>
      </c>
      <c r="D125" s="62">
        <v>51.522128000000002</v>
      </c>
      <c r="E125" s="62">
        <v>-1.450045</v>
      </c>
      <c r="F125" s="43">
        <v>40682</v>
      </c>
      <c r="G125" s="42">
        <v>2</v>
      </c>
      <c r="H125" s="42">
        <v>3</v>
      </c>
      <c r="I125" s="10">
        <v>1</v>
      </c>
      <c r="J125" s="34"/>
      <c r="K125" s="34"/>
      <c r="L125" s="44"/>
      <c r="M125" s="34">
        <v>4</v>
      </c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10">
        <v>1</v>
      </c>
      <c r="Y125" s="34">
        <v>1</v>
      </c>
    </row>
    <row r="126" spans="1:25" x14ac:dyDescent="0.25">
      <c r="A126" s="42" t="s">
        <v>13</v>
      </c>
      <c r="B126" s="42" t="s">
        <v>14</v>
      </c>
      <c r="C126" s="37" t="s">
        <v>49</v>
      </c>
      <c r="D126" s="62">
        <v>51.522128000000002</v>
      </c>
      <c r="E126" s="62">
        <v>-1.450045</v>
      </c>
      <c r="F126" s="43">
        <v>40682</v>
      </c>
      <c r="G126" s="42">
        <v>2</v>
      </c>
      <c r="H126" s="42">
        <v>4</v>
      </c>
      <c r="I126" s="10">
        <v>5</v>
      </c>
      <c r="J126" s="34">
        <v>1</v>
      </c>
      <c r="K126" s="34"/>
      <c r="L126" s="44"/>
      <c r="M126" s="34">
        <v>5</v>
      </c>
      <c r="N126" s="34"/>
      <c r="O126" s="34"/>
      <c r="P126" s="34"/>
      <c r="Q126" s="34"/>
      <c r="R126" s="34"/>
      <c r="S126" s="34">
        <v>1</v>
      </c>
      <c r="T126" s="34"/>
      <c r="U126" s="34"/>
      <c r="V126" s="34"/>
      <c r="W126" s="34"/>
      <c r="X126" s="10"/>
      <c r="Y126" s="34"/>
    </row>
    <row r="127" spans="1:25" x14ac:dyDescent="0.25">
      <c r="A127" s="42" t="s">
        <v>13</v>
      </c>
      <c r="B127" s="42" t="s">
        <v>14</v>
      </c>
      <c r="C127" s="37" t="s">
        <v>49</v>
      </c>
      <c r="D127" s="62">
        <v>51.522128000000002</v>
      </c>
      <c r="E127" s="62">
        <v>-1.450045</v>
      </c>
      <c r="F127" s="43">
        <v>40682</v>
      </c>
      <c r="G127" s="42">
        <v>2</v>
      </c>
      <c r="H127" s="42">
        <v>5</v>
      </c>
      <c r="I127" s="10">
        <v>4</v>
      </c>
      <c r="J127" s="34">
        <v>3</v>
      </c>
      <c r="K127" s="34"/>
      <c r="L127" s="44"/>
      <c r="M127" s="34">
        <v>1</v>
      </c>
      <c r="N127" s="34"/>
      <c r="O127" s="34">
        <v>1</v>
      </c>
      <c r="P127" s="34"/>
      <c r="Q127" s="34"/>
      <c r="R127" s="34"/>
      <c r="S127" s="34"/>
      <c r="T127" s="34"/>
      <c r="U127" s="34"/>
      <c r="V127" s="34"/>
      <c r="W127" s="34"/>
      <c r="X127" s="10"/>
      <c r="Y127" s="34"/>
    </row>
    <row r="128" spans="1:25" x14ac:dyDescent="0.25">
      <c r="A128" s="42" t="s">
        <v>13</v>
      </c>
      <c r="B128" s="42" t="s">
        <v>14</v>
      </c>
      <c r="C128" s="37" t="s">
        <v>49</v>
      </c>
      <c r="D128" s="62">
        <v>51.522128000000002</v>
      </c>
      <c r="E128" s="62">
        <v>-1.450045</v>
      </c>
      <c r="F128" s="43">
        <v>40682</v>
      </c>
      <c r="G128" s="42">
        <v>2</v>
      </c>
      <c r="H128" s="42">
        <v>6</v>
      </c>
      <c r="I128" s="10">
        <v>1</v>
      </c>
      <c r="J128" s="34">
        <v>6</v>
      </c>
      <c r="K128" s="34"/>
      <c r="L128" s="44"/>
      <c r="M128" s="34">
        <v>4</v>
      </c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10"/>
      <c r="Y128" s="34"/>
    </row>
    <row r="129" spans="1:25" x14ac:dyDescent="0.25">
      <c r="A129" s="42" t="s">
        <v>13</v>
      </c>
      <c r="B129" s="42" t="s">
        <v>14</v>
      </c>
      <c r="C129" s="37" t="s">
        <v>49</v>
      </c>
      <c r="D129" s="62">
        <v>51.522128000000002</v>
      </c>
      <c r="E129" s="62">
        <v>-1.450045</v>
      </c>
      <c r="F129" s="43">
        <v>40688</v>
      </c>
      <c r="G129" s="42">
        <v>3</v>
      </c>
      <c r="H129" s="42">
        <v>1</v>
      </c>
      <c r="I129" s="10"/>
      <c r="J129" s="34"/>
      <c r="K129" s="34">
        <v>1</v>
      </c>
      <c r="L129" s="4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10"/>
      <c r="Y129" s="34"/>
    </row>
    <row r="130" spans="1:25" x14ac:dyDescent="0.25">
      <c r="A130" s="42" t="s">
        <v>13</v>
      </c>
      <c r="B130" s="42" t="s">
        <v>14</v>
      </c>
      <c r="C130" s="37" t="s">
        <v>49</v>
      </c>
      <c r="D130" s="62">
        <v>51.522128000000002</v>
      </c>
      <c r="E130" s="62">
        <v>-1.450045</v>
      </c>
      <c r="F130" s="43">
        <v>40688</v>
      </c>
      <c r="G130" s="42">
        <v>3</v>
      </c>
      <c r="H130" s="42">
        <v>2</v>
      </c>
      <c r="I130" s="10"/>
      <c r="J130" s="34"/>
      <c r="K130" s="34">
        <v>2</v>
      </c>
      <c r="L130" s="4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10"/>
      <c r="Y130" s="34"/>
    </row>
    <row r="131" spans="1:25" x14ac:dyDescent="0.25">
      <c r="A131" s="42" t="s">
        <v>13</v>
      </c>
      <c r="B131" s="42" t="s">
        <v>14</v>
      </c>
      <c r="C131" s="37" t="s">
        <v>49</v>
      </c>
      <c r="D131" s="62">
        <v>51.522128000000002</v>
      </c>
      <c r="E131" s="62">
        <v>-1.450045</v>
      </c>
      <c r="F131" s="43">
        <v>40688</v>
      </c>
      <c r="G131" s="42">
        <v>3</v>
      </c>
      <c r="H131" s="42">
        <v>3</v>
      </c>
      <c r="I131" s="10"/>
      <c r="J131" s="34"/>
      <c r="K131" s="34">
        <v>2</v>
      </c>
      <c r="L131" s="4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10"/>
      <c r="Y131" s="34"/>
    </row>
    <row r="132" spans="1:25" x14ac:dyDescent="0.25">
      <c r="A132" s="42" t="s">
        <v>13</v>
      </c>
      <c r="B132" s="42" t="s">
        <v>14</v>
      </c>
      <c r="C132" s="37" t="s">
        <v>49</v>
      </c>
      <c r="D132" s="62">
        <v>51.522128000000002</v>
      </c>
      <c r="E132" s="62">
        <v>-1.450045</v>
      </c>
      <c r="F132" s="43">
        <v>40688</v>
      </c>
      <c r="G132" s="42">
        <v>3</v>
      </c>
      <c r="H132" s="42">
        <v>4</v>
      </c>
      <c r="I132" s="10"/>
      <c r="J132" s="34">
        <v>1</v>
      </c>
      <c r="K132" s="34">
        <v>1</v>
      </c>
      <c r="L132" s="44"/>
      <c r="M132" s="34"/>
      <c r="N132" s="34"/>
      <c r="O132" s="34"/>
      <c r="P132" s="34"/>
      <c r="Q132" s="34"/>
      <c r="R132" s="34"/>
      <c r="S132" s="34"/>
      <c r="T132" s="34">
        <v>1</v>
      </c>
      <c r="U132" s="34"/>
      <c r="V132" s="34"/>
      <c r="W132" s="34"/>
      <c r="X132" s="10"/>
      <c r="Y132" s="34"/>
    </row>
    <row r="133" spans="1:25" x14ac:dyDescent="0.25">
      <c r="A133" s="42" t="s">
        <v>13</v>
      </c>
      <c r="B133" s="42" t="s">
        <v>14</v>
      </c>
      <c r="C133" s="37" t="s">
        <v>49</v>
      </c>
      <c r="D133" s="62">
        <v>51.522128000000002</v>
      </c>
      <c r="E133" s="62">
        <v>-1.450045</v>
      </c>
      <c r="F133" s="43">
        <v>40688</v>
      </c>
      <c r="G133" s="42">
        <v>3</v>
      </c>
      <c r="H133" s="42">
        <v>5</v>
      </c>
      <c r="I133" s="10"/>
      <c r="J133" s="34">
        <v>1</v>
      </c>
      <c r="K133" s="34"/>
      <c r="L133" s="44"/>
      <c r="M133" s="34">
        <v>1</v>
      </c>
      <c r="N133" s="34"/>
      <c r="O133" s="34"/>
      <c r="P133" s="34"/>
      <c r="Q133" s="34"/>
      <c r="R133" s="34"/>
      <c r="S133" s="34"/>
      <c r="T133" s="34">
        <v>3</v>
      </c>
      <c r="U133" s="34"/>
      <c r="V133" s="34"/>
      <c r="W133" s="34"/>
      <c r="X133" s="10"/>
      <c r="Y133" s="34"/>
    </row>
    <row r="134" spans="1:25" x14ac:dyDescent="0.25">
      <c r="A134" s="45" t="s">
        <v>13</v>
      </c>
      <c r="B134" s="45" t="s">
        <v>14</v>
      </c>
      <c r="C134" s="37" t="s">
        <v>49</v>
      </c>
      <c r="D134" s="63">
        <v>51.522128000000002</v>
      </c>
      <c r="E134" s="63">
        <v>-1.450045</v>
      </c>
      <c r="F134" s="46">
        <v>40688</v>
      </c>
      <c r="G134" s="45">
        <v>3</v>
      </c>
      <c r="H134" s="45">
        <v>6</v>
      </c>
      <c r="I134" s="49"/>
      <c r="J134" s="47">
        <v>2</v>
      </c>
      <c r="K134" s="47">
        <v>1</v>
      </c>
      <c r="L134" s="48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9"/>
      <c r="Y134" s="47"/>
    </row>
    <row r="135" spans="1:25" x14ac:dyDescent="0.25">
      <c r="A135" s="42" t="s">
        <v>13</v>
      </c>
      <c r="B135" s="42" t="s">
        <v>14</v>
      </c>
      <c r="C135" s="42" t="s">
        <v>50</v>
      </c>
      <c r="D135" s="7">
        <v>51.589776000000001</v>
      </c>
      <c r="E135" s="7">
        <v>-1.2060850000000001</v>
      </c>
      <c r="F135" s="43">
        <v>40674</v>
      </c>
      <c r="G135" s="42">
        <v>1</v>
      </c>
      <c r="H135" s="42">
        <v>1</v>
      </c>
      <c r="I135" s="10"/>
      <c r="J135" s="34">
        <v>2</v>
      </c>
      <c r="K135" s="34"/>
      <c r="L135" s="4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10"/>
      <c r="Y135" s="34"/>
    </row>
    <row r="136" spans="1:25" x14ac:dyDescent="0.25">
      <c r="A136" s="42" t="s">
        <v>13</v>
      </c>
      <c r="B136" s="42" t="s">
        <v>14</v>
      </c>
      <c r="C136" s="42" t="s">
        <v>50</v>
      </c>
      <c r="D136" s="7">
        <v>51.589776000000001</v>
      </c>
      <c r="E136" s="7">
        <v>-1.2060850000000001</v>
      </c>
      <c r="F136" s="43">
        <v>40674</v>
      </c>
      <c r="G136" s="42">
        <v>1</v>
      </c>
      <c r="H136" s="42">
        <v>2</v>
      </c>
      <c r="I136" s="10"/>
      <c r="J136" s="34">
        <v>2</v>
      </c>
      <c r="K136" s="34"/>
      <c r="L136" s="4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10"/>
      <c r="Y136" s="34"/>
    </row>
    <row r="137" spans="1:25" x14ac:dyDescent="0.25">
      <c r="A137" s="42" t="s">
        <v>13</v>
      </c>
      <c r="B137" s="42" t="s">
        <v>14</v>
      </c>
      <c r="C137" s="42" t="s">
        <v>50</v>
      </c>
      <c r="D137" s="7">
        <v>51.589776000000001</v>
      </c>
      <c r="E137" s="7">
        <v>-1.2060850000000001</v>
      </c>
      <c r="F137" s="43">
        <v>40674</v>
      </c>
      <c r="G137" s="42">
        <v>1</v>
      </c>
      <c r="H137" s="42">
        <v>3</v>
      </c>
      <c r="I137" s="10"/>
      <c r="J137" s="34"/>
      <c r="K137" s="34"/>
      <c r="L137" s="44"/>
      <c r="M137" s="34"/>
      <c r="N137" s="34"/>
      <c r="O137" s="34"/>
      <c r="P137" s="34"/>
      <c r="Q137" s="34"/>
      <c r="R137" s="34"/>
      <c r="S137" s="34"/>
      <c r="T137" s="34">
        <v>1</v>
      </c>
      <c r="U137" s="34"/>
      <c r="V137" s="34"/>
      <c r="W137" s="34"/>
      <c r="X137" s="10"/>
      <c r="Y137" s="34"/>
    </row>
    <row r="138" spans="1:25" x14ac:dyDescent="0.25">
      <c r="A138" s="42" t="s">
        <v>13</v>
      </c>
      <c r="B138" s="42" t="s">
        <v>14</v>
      </c>
      <c r="C138" s="42" t="s">
        <v>50</v>
      </c>
      <c r="D138" s="7">
        <v>51.589776000000001</v>
      </c>
      <c r="E138" s="7">
        <v>-1.2060850000000001</v>
      </c>
      <c r="F138" s="43">
        <v>40674</v>
      </c>
      <c r="G138" s="42">
        <v>1</v>
      </c>
      <c r="H138" s="42">
        <v>4</v>
      </c>
      <c r="I138" s="10"/>
      <c r="J138" s="34">
        <v>1</v>
      </c>
      <c r="K138" s="34">
        <v>1</v>
      </c>
      <c r="L138" s="44">
        <v>1</v>
      </c>
      <c r="M138" s="34"/>
      <c r="N138" s="34"/>
      <c r="O138" s="34"/>
      <c r="P138" s="34"/>
      <c r="Q138" s="34"/>
      <c r="R138" s="34"/>
      <c r="S138" s="34"/>
      <c r="T138" s="34">
        <v>1</v>
      </c>
      <c r="U138" s="34"/>
      <c r="V138" s="34"/>
      <c r="W138" s="34"/>
      <c r="X138" s="10"/>
      <c r="Y138" s="34"/>
    </row>
    <row r="139" spans="1:25" x14ac:dyDescent="0.25">
      <c r="A139" s="42" t="s">
        <v>13</v>
      </c>
      <c r="B139" s="42" t="s">
        <v>14</v>
      </c>
      <c r="C139" s="42" t="s">
        <v>50</v>
      </c>
      <c r="D139" s="7">
        <v>51.589776000000001</v>
      </c>
      <c r="E139" s="7">
        <v>-1.2060850000000001</v>
      </c>
      <c r="F139" s="43">
        <v>40674</v>
      </c>
      <c r="G139" s="42">
        <v>1</v>
      </c>
      <c r="H139" s="42">
        <v>5</v>
      </c>
      <c r="I139" s="10"/>
      <c r="J139" s="34"/>
      <c r="K139" s="34"/>
      <c r="L139" s="4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10"/>
      <c r="Y139" s="34"/>
    </row>
    <row r="140" spans="1:25" x14ac:dyDescent="0.25">
      <c r="A140" s="42" t="s">
        <v>13</v>
      </c>
      <c r="B140" s="42" t="s">
        <v>14</v>
      </c>
      <c r="C140" s="42" t="s">
        <v>50</v>
      </c>
      <c r="D140" s="7">
        <v>51.589776000000001</v>
      </c>
      <c r="E140" s="7">
        <v>-1.2060850000000001</v>
      </c>
      <c r="F140" s="43">
        <v>40674</v>
      </c>
      <c r="G140" s="42">
        <v>1</v>
      </c>
      <c r="H140" s="42">
        <v>6</v>
      </c>
      <c r="I140" s="10"/>
      <c r="J140" s="34">
        <v>2</v>
      </c>
      <c r="K140" s="34"/>
      <c r="L140" s="44"/>
      <c r="M140" s="34">
        <v>1</v>
      </c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10"/>
      <c r="Y140" s="34"/>
    </row>
    <row r="141" spans="1:25" x14ac:dyDescent="0.25">
      <c r="A141" s="42" t="s">
        <v>13</v>
      </c>
      <c r="B141" s="42" t="s">
        <v>14</v>
      </c>
      <c r="C141" s="42" t="s">
        <v>50</v>
      </c>
      <c r="D141" s="7">
        <v>51.589776000000001</v>
      </c>
      <c r="E141" s="7">
        <v>-1.2060850000000001</v>
      </c>
      <c r="F141" s="43">
        <v>40682</v>
      </c>
      <c r="G141" s="42">
        <v>2</v>
      </c>
      <c r="H141" s="42">
        <v>1</v>
      </c>
      <c r="I141" s="10">
        <v>2</v>
      </c>
      <c r="J141" s="34">
        <v>3</v>
      </c>
      <c r="K141" s="34">
        <v>2</v>
      </c>
      <c r="L141" s="44"/>
      <c r="M141" s="34">
        <v>4</v>
      </c>
      <c r="N141" s="34"/>
      <c r="O141" s="34"/>
      <c r="P141" s="34">
        <v>2</v>
      </c>
      <c r="Q141" s="34"/>
      <c r="R141" s="34"/>
      <c r="S141" s="34">
        <v>1</v>
      </c>
      <c r="T141" s="34"/>
      <c r="U141" s="34"/>
      <c r="V141" s="34"/>
      <c r="W141" s="34"/>
      <c r="X141" s="10"/>
      <c r="Y141" s="34"/>
    </row>
    <row r="142" spans="1:25" x14ac:dyDescent="0.25">
      <c r="A142" s="42" t="s">
        <v>13</v>
      </c>
      <c r="B142" s="42" t="s">
        <v>14</v>
      </c>
      <c r="C142" s="42" t="s">
        <v>50</v>
      </c>
      <c r="D142" s="7">
        <v>51.589776000000001</v>
      </c>
      <c r="E142" s="7">
        <v>-1.2060850000000001</v>
      </c>
      <c r="F142" s="43">
        <v>40682</v>
      </c>
      <c r="G142" s="42">
        <v>2</v>
      </c>
      <c r="H142" s="42">
        <v>2</v>
      </c>
      <c r="I142" s="10">
        <v>1</v>
      </c>
      <c r="J142" s="34"/>
      <c r="K142" s="34">
        <v>2</v>
      </c>
      <c r="L142" s="44">
        <v>1</v>
      </c>
      <c r="M142" s="34">
        <v>2</v>
      </c>
      <c r="N142" s="34">
        <v>1</v>
      </c>
      <c r="O142" s="34"/>
      <c r="P142" s="34"/>
      <c r="Q142" s="34"/>
      <c r="R142" s="34"/>
      <c r="S142" s="34"/>
      <c r="T142" s="34"/>
      <c r="U142" s="34"/>
      <c r="V142" s="34"/>
      <c r="W142" s="34"/>
      <c r="X142" s="10"/>
      <c r="Y142" s="34"/>
    </row>
    <row r="143" spans="1:25" x14ac:dyDescent="0.25">
      <c r="A143" s="42" t="s">
        <v>13</v>
      </c>
      <c r="B143" s="42" t="s">
        <v>14</v>
      </c>
      <c r="C143" s="42" t="s">
        <v>50</v>
      </c>
      <c r="D143" s="7">
        <v>51.589776000000001</v>
      </c>
      <c r="E143" s="7">
        <v>-1.2060850000000001</v>
      </c>
      <c r="F143" s="43">
        <v>40682</v>
      </c>
      <c r="G143" s="42">
        <v>2</v>
      </c>
      <c r="H143" s="42">
        <v>3</v>
      </c>
      <c r="I143" s="10">
        <v>1</v>
      </c>
      <c r="J143" s="34">
        <v>1</v>
      </c>
      <c r="K143" s="34">
        <v>3</v>
      </c>
      <c r="L143" s="44"/>
      <c r="M143" s="34">
        <v>5</v>
      </c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10"/>
      <c r="Y143" s="34"/>
    </row>
    <row r="144" spans="1:25" x14ac:dyDescent="0.25">
      <c r="A144" s="42" t="s">
        <v>13</v>
      </c>
      <c r="B144" s="42" t="s">
        <v>14</v>
      </c>
      <c r="C144" s="42" t="s">
        <v>50</v>
      </c>
      <c r="D144" s="7">
        <v>51.589776000000001</v>
      </c>
      <c r="E144" s="7">
        <v>-1.2060850000000001</v>
      </c>
      <c r="F144" s="43">
        <v>40682</v>
      </c>
      <c r="G144" s="42">
        <v>2</v>
      </c>
      <c r="H144" s="42">
        <v>4</v>
      </c>
      <c r="I144" s="10">
        <v>1</v>
      </c>
      <c r="J144" s="34">
        <v>1</v>
      </c>
      <c r="K144" s="34">
        <v>3</v>
      </c>
      <c r="L144" s="44"/>
      <c r="M144" s="34">
        <v>1</v>
      </c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10"/>
      <c r="Y144" s="34"/>
    </row>
    <row r="145" spans="1:25" x14ac:dyDescent="0.25">
      <c r="A145" s="42" t="s">
        <v>13</v>
      </c>
      <c r="B145" s="42" t="s">
        <v>14</v>
      </c>
      <c r="C145" s="42" t="s">
        <v>50</v>
      </c>
      <c r="D145" s="7">
        <v>51.589776000000001</v>
      </c>
      <c r="E145" s="7">
        <v>-1.2060850000000001</v>
      </c>
      <c r="F145" s="43">
        <v>40682</v>
      </c>
      <c r="G145" s="42">
        <v>2</v>
      </c>
      <c r="H145" s="42">
        <v>5</v>
      </c>
      <c r="I145" s="10"/>
      <c r="J145" s="34"/>
      <c r="K145" s="34">
        <v>1</v>
      </c>
      <c r="L145" s="44"/>
      <c r="M145" s="34">
        <v>2</v>
      </c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10"/>
      <c r="Y145" s="34"/>
    </row>
    <row r="146" spans="1:25" x14ac:dyDescent="0.25">
      <c r="A146" s="42" t="s">
        <v>13</v>
      </c>
      <c r="B146" s="42" t="s">
        <v>14</v>
      </c>
      <c r="C146" s="42" t="s">
        <v>50</v>
      </c>
      <c r="D146" s="7">
        <v>51.589776000000001</v>
      </c>
      <c r="E146" s="7">
        <v>-1.2060850000000001</v>
      </c>
      <c r="F146" s="43">
        <v>40682</v>
      </c>
      <c r="G146" s="42">
        <v>2</v>
      </c>
      <c r="H146" s="42">
        <v>6</v>
      </c>
      <c r="I146" s="10"/>
      <c r="J146" s="34"/>
      <c r="K146" s="34">
        <v>2</v>
      </c>
      <c r="L146" s="44"/>
      <c r="M146" s="34">
        <v>1</v>
      </c>
      <c r="N146" s="34">
        <v>1</v>
      </c>
      <c r="O146" s="34"/>
      <c r="P146" s="34"/>
      <c r="Q146" s="34"/>
      <c r="R146" s="34"/>
      <c r="S146" s="34"/>
      <c r="T146" s="34"/>
      <c r="U146" s="34"/>
      <c r="V146" s="34"/>
      <c r="W146" s="34"/>
      <c r="X146" s="10"/>
      <c r="Y146" s="34"/>
    </row>
    <row r="147" spans="1:25" x14ac:dyDescent="0.25">
      <c r="A147" s="42" t="s">
        <v>13</v>
      </c>
      <c r="B147" s="42" t="s">
        <v>14</v>
      </c>
      <c r="C147" s="42" t="s">
        <v>50</v>
      </c>
      <c r="D147" s="7">
        <v>51.589776000000001</v>
      </c>
      <c r="E147" s="7">
        <v>-1.2060850000000001</v>
      </c>
      <c r="F147" s="43">
        <v>40687</v>
      </c>
      <c r="G147" s="42">
        <v>3</v>
      </c>
      <c r="H147" s="42">
        <v>1</v>
      </c>
      <c r="I147" s="10"/>
      <c r="J147" s="34">
        <v>1</v>
      </c>
      <c r="K147" s="34">
        <v>1</v>
      </c>
      <c r="L147" s="44"/>
      <c r="M147" s="34"/>
      <c r="N147" s="34"/>
      <c r="O147" s="34">
        <v>1</v>
      </c>
      <c r="P147" s="34"/>
      <c r="Q147" s="34"/>
      <c r="R147" s="34"/>
      <c r="S147" s="34"/>
      <c r="T147" s="34"/>
      <c r="U147" s="34"/>
      <c r="V147" s="34"/>
      <c r="W147" s="34"/>
      <c r="X147" s="10"/>
      <c r="Y147" s="34"/>
    </row>
    <row r="148" spans="1:25" x14ac:dyDescent="0.25">
      <c r="A148" s="42" t="s">
        <v>13</v>
      </c>
      <c r="B148" s="42" t="s">
        <v>14</v>
      </c>
      <c r="C148" s="42" t="s">
        <v>50</v>
      </c>
      <c r="D148" s="7">
        <v>51.589776000000001</v>
      </c>
      <c r="E148" s="7">
        <v>-1.2060850000000001</v>
      </c>
      <c r="F148" s="43">
        <v>40687</v>
      </c>
      <c r="G148" s="42">
        <v>3</v>
      </c>
      <c r="H148" s="42">
        <v>2</v>
      </c>
      <c r="I148" s="10"/>
      <c r="J148" s="34"/>
      <c r="K148" s="34">
        <v>1</v>
      </c>
      <c r="L148" s="44"/>
      <c r="M148" s="34">
        <v>1</v>
      </c>
      <c r="N148" s="34"/>
      <c r="O148" s="34">
        <v>1</v>
      </c>
      <c r="P148" s="34"/>
      <c r="Q148" s="34"/>
      <c r="R148" s="34"/>
      <c r="S148" s="34"/>
      <c r="T148" s="34"/>
      <c r="U148" s="34"/>
      <c r="V148" s="34"/>
      <c r="W148" s="34"/>
      <c r="X148" s="10"/>
      <c r="Y148" s="34"/>
    </row>
    <row r="149" spans="1:25" x14ac:dyDescent="0.25">
      <c r="A149" s="42" t="s">
        <v>13</v>
      </c>
      <c r="B149" s="42" t="s">
        <v>14</v>
      </c>
      <c r="C149" s="42" t="s">
        <v>50</v>
      </c>
      <c r="D149" s="7">
        <v>51.589776000000001</v>
      </c>
      <c r="E149" s="7">
        <v>-1.2060850000000001</v>
      </c>
      <c r="F149" s="43">
        <v>40687</v>
      </c>
      <c r="G149" s="42">
        <v>3</v>
      </c>
      <c r="H149" s="42">
        <v>3</v>
      </c>
      <c r="I149" s="10"/>
      <c r="J149" s="34">
        <v>1</v>
      </c>
      <c r="K149" s="34">
        <v>2</v>
      </c>
      <c r="L149" s="44"/>
      <c r="M149" s="34"/>
      <c r="N149" s="34"/>
      <c r="O149" s="34"/>
      <c r="P149" s="34"/>
      <c r="Q149" s="34"/>
      <c r="R149" s="34"/>
      <c r="S149" s="34"/>
      <c r="T149" s="34"/>
      <c r="U149" s="34">
        <v>1</v>
      </c>
      <c r="V149" s="34"/>
      <c r="W149" s="34"/>
      <c r="X149" s="10"/>
      <c r="Y149" s="34"/>
    </row>
    <row r="150" spans="1:25" x14ac:dyDescent="0.25">
      <c r="A150" s="42" t="s">
        <v>13</v>
      </c>
      <c r="B150" s="42" t="s">
        <v>14</v>
      </c>
      <c r="C150" s="42" t="s">
        <v>50</v>
      </c>
      <c r="D150" s="7">
        <v>51.589776000000001</v>
      </c>
      <c r="E150" s="7">
        <v>-1.2060850000000001</v>
      </c>
      <c r="F150" s="43">
        <v>40687</v>
      </c>
      <c r="G150" s="42">
        <v>3</v>
      </c>
      <c r="H150" s="42">
        <v>4</v>
      </c>
      <c r="I150" s="10"/>
      <c r="J150" s="34"/>
      <c r="K150" s="34"/>
      <c r="L150" s="44"/>
      <c r="M150" s="34"/>
      <c r="N150" s="34"/>
      <c r="O150" s="34"/>
      <c r="P150" s="34"/>
      <c r="Q150" s="34"/>
      <c r="R150" s="34"/>
      <c r="S150" s="34"/>
      <c r="T150" s="34">
        <v>2</v>
      </c>
      <c r="U150" s="34"/>
      <c r="V150" s="34"/>
      <c r="W150" s="34"/>
      <c r="X150" s="10"/>
      <c r="Y150" s="34"/>
    </row>
    <row r="151" spans="1:25" x14ac:dyDescent="0.25">
      <c r="A151" s="42" t="s">
        <v>13</v>
      </c>
      <c r="B151" s="42" t="s">
        <v>14</v>
      </c>
      <c r="C151" s="42" t="s">
        <v>50</v>
      </c>
      <c r="D151" s="7">
        <v>51.589776000000001</v>
      </c>
      <c r="E151" s="7">
        <v>-1.2060850000000001</v>
      </c>
      <c r="F151" s="43">
        <v>40687</v>
      </c>
      <c r="G151" s="42">
        <v>3</v>
      </c>
      <c r="H151" s="42">
        <v>5</v>
      </c>
      <c r="I151" s="10"/>
      <c r="J151" s="34">
        <v>1</v>
      </c>
      <c r="K151" s="34"/>
      <c r="L151" s="44"/>
      <c r="M151" s="34"/>
      <c r="N151" s="34"/>
      <c r="O151" s="34"/>
      <c r="P151" s="34"/>
      <c r="Q151" s="34"/>
      <c r="R151" s="34"/>
      <c r="S151" s="34"/>
      <c r="T151" s="34">
        <v>1</v>
      </c>
      <c r="U151" s="34"/>
      <c r="V151" s="34"/>
      <c r="W151" s="34"/>
      <c r="X151" s="10"/>
      <c r="Y151" s="34"/>
    </row>
    <row r="152" spans="1:25" x14ac:dyDescent="0.25">
      <c r="A152" s="45" t="s">
        <v>13</v>
      </c>
      <c r="B152" s="45" t="s">
        <v>14</v>
      </c>
      <c r="C152" s="42" t="s">
        <v>50</v>
      </c>
      <c r="D152" s="22">
        <v>51.589776000000001</v>
      </c>
      <c r="E152" s="22">
        <v>-1.2060850000000001</v>
      </c>
      <c r="F152" s="46">
        <v>40687</v>
      </c>
      <c r="G152" s="45">
        <v>3</v>
      </c>
      <c r="H152" s="45">
        <v>6</v>
      </c>
      <c r="I152" s="49"/>
      <c r="J152" s="47"/>
      <c r="K152" s="47">
        <v>1</v>
      </c>
      <c r="L152" s="48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9"/>
      <c r="Y152" s="47"/>
    </row>
    <row r="154" spans="1:25" x14ac:dyDescent="0.25">
      <c r="I154" s="72" t="s">
        <v>6</v>
      </c>
      <c r="J154" s="72" t="s">
        <v>7</v>
      </c>
      <c r="K154" s="72" t="s">
        <v>21</v>
      </c>
      <c r="L154" s="72" t="s">
        <v>22</v>
      </c>
      <c r="M154" s="72" t="s">
        <v>24</v>
      </c>
      <c r="N154" s="72" t="s">
        <v>43</v>
      </c>
      <c r="O154" s="72" t="s">
        <v>23</v>
      </c>
      <c r="P154" s="72" t="s">
        <v>25</v>
      </c>
      <c r="Q154" s="72" t="s">
        <v>44</v>
      </c>
      <c r="R154" s="72" t="s">
        <v>45</v>
      </c>
      <c r="S154" s="74" t="s">
        <v>8</v>
      </c>
      <c r="T154" s="74" t="s">
        <v>18</v>
      </c>
      <c r="U154" s="72" t="s">
        <v>9</v>
      </c>
      <c r="V154" s="72" t="s">
        <v>10</v>
      </c>
      <c r="W154" s="72" t="s">
        <v>11</v>
      </c>
      <c r="X154" s="72" t="s">
        <v>12</v>
      </c>
      <c r="Y154" s="74" t="s">
        <v>51</v>
      </c>
    </row>
    <row r="155" spans="1:25" x14ac:dyDescent="0.25"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5"/>
      <c r="T155" s="75"/>
      <c r="U155" s="73"/>
      <c r="V155" s="73"/>
      <c r="W155" s="73"/>
      <c r="X155" s="73"/>
      <c r="Y155" s="75"/>
    </row>
    <row r="156" spans="1:25" x14ac:dyDescent="0.25">
      <c r="I156" s="42">
        <f>SUM(I3:I152)</f>
        <v>70</v>
      </c>
      <c r="J156" s="42">
        <f t="shared" ref="J156:Y156" si="0">SUM(J3:J152)</f>
        <v>250</v>
      </c>
      <c r="K156" s="42">
        <f t="shared" si="0"/>
        <v>78</v>
      </c>
      <c r="L156" s="42">
        <f t="shared" si="0"/>
        <v>7</v>
      </c>
      <c r="M156" s="42">
        <f t="shared" si="0"/>
        <v>96</v>
      </c>
      <c r="N156" s="42">
        <f t="shared" si="0"/>
        <v>5</v>
      </c>
      <c r="O156" s="42">
        <f t="shared" si="0"/>
        <v>14</v>
      </c>
      <c r="P156" s="42">
        <f t="shared" si="0"/>
        <v>5</v>
      </c>
      <c r="Q156" s="42">
        <f t="shared" si="0"/>
        <v>1</v>
      </c>
      <c r="R156" s="42">
        <f t="shared" si="0"/>
        <v>1</v>
      </c>
      <c r="S156" s="42">
        <f t="shared" si="0"/>
        <v>2</v>
      </c>
      <c r="T156" s="42">
        <f t="shared" si="0"/>
        <v>63</v>
      </c>
      <c r="U156" s="42">
        <f t="shared" si="0"/>
        <v>3</v>
      </c>
      <c r="V156" s="42">
        <f t="shared" si="0"/>
        <v>2</v>
      </c>
      <c r="W156" s="42">
        <f t="shared" si="0"/>
        <v>1</v>
      </c>
      <c r="X156" s="42">
        <f t="shared" si="0"/>
        <v>1</v>
      </c>
      <c r="Y156" s="42">
        <f t="shared" si="0"/>
        <v>8</v>
      </c>
    </row>
    <row r="159" spans="1:25" x14ac:dyDescent="0.25">
      <c r="I159" s="42" t="s">
        <v>6</v>
      </c>
      <c r="K159" s="41">
        <v>70</v>
      </c>
      <c r="N159" s="41">
        <f>K159+M159</f>
        <v>70</v>
      </c>
    </row>
    <row r="160" spans="1:25" x14ac:dyDescent="0.25">
      <c r="I160" s="42" t="s">
        <v>7</v>
      </c>
      <c r="K160" s="41">
        <v>250</v>
      </c>
      <c r="L160" s="50">
        <f>K160/K$177</f>
        <v>0.54704595185995619</v>
      </c>
      <c r="M160" s="41">
        <f>L160*K$170</f>
        <v>34.463894967177239</v>
      </c>
      <c r="N160" s="41">
        <f t="shared" ref="N160:N175" si="1">K160+M160</f>
        <v>284.46389496717723</v>
      </c>
      <c r="O160" s="41">
        <f>(N160/N$178)*100</f>
        <v>52.972792358878429</v>
      </c>
    </row>
    <row r="161" spans="9:17" x14ac:dyDescent="0.25">
      <c r="I161" s="42" t="s">
        <v>21</v>
      </c>
      <c r="K161" s="41">
        <v>78</v>
      </c>
      <c r="L161" s="50">
        <f t="shared" ref="L161:L168" si="2">K161/K$177</f>
        <v>0.17067833698030635</v>
      </c>
      <c r="M161" s="41">
        <f t="shared" ref="M161:M168" si="3">L161*K$170</f>
        <v>10.752735229759301</v>
      </c>
      <c r="N161" s="41">
        <f t="shared" si="1"/>
        <v>88.752735229759296</v>
      </c>
      <c r="O161" s="41">
        <f t="shared" ref="O161:O175" si="4">(N161/N$178)*100</f>
        <v>16.527511215970069</v>
      </c>
    </row>
    <row r="162" spans="9:17" x14ac:dyDescent="0.25">
      <c r="I162" s="42" t="s">
        <v>22</v>
      </c>
      <c r="K162" s="41">
        <v>7</v>
      </c>
      <c r="L162" s="50">
        <f t="shared" si="2"/>
        <v>1.5317286652078774E-2</v>
      </c>
      <c r="M162" s="41">
        <f t="shared" si="3"/>
        <v>0.96498905908096277</v>
      </c>
      <c r="N162" s="41">
        <f t="shared" si="1"/>
        <v>7.9649890590809624</v>
      </c>
      <c r="O162" s="41">
        <f t="shared" si="4"/>
        <v>1.4832381860485961</v>
      </c>
    </row>
    <row r="163" spans="9:17" x14ac:dyDescent="0.25">
      <c r="I163" s="42" t="s">
        <v>24</v>
      </c>
      <c r="K163" s="41">
        <v>96</v>
      </c>
      <c r="L163" s="50">
        <f t="shared" si="2"/>
        <v>0.21006564551422319</v>
      </c>
      <c r="M163" s="41">
        <f t="shared" si="3"/>
        <v>13.23413566739606</v>
      </c>
      <c r="N163" s="41">
        <f t="shared" si="1"/>
        <v>109.23413566739606</v>
      </c>
      <c r="O163" s="41">
        <f t="shared" si="4"/>
        <v>20.34155226580932</v>
      </c>
    </row>
    <row r="164" spans="9:17" x14ac:dyDescent="0.25">
      <c r="I164" s="42" t="s">
        <v>43</v>
      </c>
      <c r="K164" s="41">
        <v>5</v>
      </c>
      <c r="L164" s="50">
        <f t="shared" si="2"/>
        <v>1.0940919037199124E-2</v>
      </c>
      <c r="M164" s="41">
        <f t="shared" si="3"/>
        <v>0.68927789934354489</v>
      </c>
      <c r="N164" s="41">
        <f t="shared" si="1"/>
        <v>5.6892778993435451</v>
      </c>
      <c r="O164" s="41">
        <f t="shared" si="4"/>
        <v>1.0594558471775686</v>
      </c>
    </row>
    <row r="165" spans="9:17" x14ac:dyDescent="0.25">
      <c r="I165" s="42" t="s">
        <v>23</v>
      </c>
      <c r="K165" s="41">
        <v>14</v>
      </c>
      <c r="L165" s="50">
        <f t="shared" si="2"/>
        <v>3.0634573304157548E-2</v>
      </c>
      <c r="M165" s="41">
        <f t="shared" si="3"/>
        <v>1.9299781181619255</v>
      </c>
      <c r="N165" s="41">
        <f t="shared" si="1"/>
        <v>15.929978118161925</v>
      </c>
      <c r="O165" s="41">
        <f t="shared" si="4"/>
        <v>2.9664763720971923</v>
      </c>
    </row>
    <row r="166" spans="9:17" x14ac:dyDescent="0.25">
      <c r="I166" s="42" t="s">
        <v>25</v>
      </c>
      <c r="K166" s="41">
        <v>5</v>
      </c>
      <c r="L166" s="50">
        <f t="shared" si="2"/>
        <v>1.0940919037199124E-2</v>
      </c>
      <c r="M166" s="41">
        <f t="shared" si="3"/>
        <v>0.68927789934354489</v>
      </c>
      <c r="N166" s="41">
        <f t="shared" si="1"/>
        <v>5.6892778993435451</v>
      </c>
      <c r="O166" s="41">
        <f t="shared" si="4"/>
        <v>1.0594558471775686</v>
      </c>
    </row>
    <row r="167" spans="9:17" x14ac:dyDescent="0.25">
      <c r="I167" s="42" t="s">
        <v>44</v>
      </c>
      <c r="K167" s="41">
        <v>1</v>
      </c>
      <c r="L167" s="50">
        <f t="shared" si="2"/>
        <v>2.1881838074398249E-3</v>
      </c>
      <c r="M167" s="41">
        <f t="shared" si="3"/>
        <v>0.13785557986870897</v>
      </c>
      <c r="N167" s="41">
        <f t="shared" si="1"/>
        <v>1.1378555798687089</v>
      </c>
      <c r="O167" s="41">
        <f t="shared" si="4"/>
        <v>0.2118911694355137</v>
      </c>
    </row>
    <row r="168" spans="9:17" x14ac:dyDescent="0.25">
      <c r="I168" s="42" t="s">
        <v>45</v>
      </c>
      <c r="K168" s="41">
        <v>1</v>
      </c>
      <c r="L168" s="50">
        <f t="shared" si="2"/>
        <v>2.1881838074398249E-3</v>
      </c>
      <c r="M168" s="41">
        <f t="shared" si="3"/>
        <v>0.13785557986870897</v>
      </c>
      <c r="N168" s="41">
        <f t="shared" si="1"/>
        <v>1.1378555798687089</v>
      </c>
      <c r="O168" s="41">
        <f t="shared" si="4"/>
        <v>0.2118911694355137</v>
      </c>
    </row>
    <row r="169" spans="9:17" x14ac:dyDescent="0.25">
      <c r="I169" s="42" t="s">
        <v>8</v>
      </c>
      <c r="K169" s="41">
        <v>2</v>
      </c>
      <c r="N169" s="41">
        <f t="shared" si="1"/>
        <v>2</v>
      </c>
      <c r="O169" s="41">
        <f t="shared" si="4"/>
        <v>0.37243947858472987</v>
      </c>
    </row>
    <row r="170" spans="9:17" x14ac:dyDescent="0.25">
      <c r="I170" s="42" t="s">
        <v>18</v>
      </c>
      <c r="K170" s="41">
        <v>63</v>
      </c>
      <c r="O170" s="41">
        <f t="shared" si="4"/>
        <v>0</v>
      </c>
      <c r="Q170" s="41">
        <f>SUM(K169:K170)/SUM(K160:K170)</f>
        <v>0.12452107279693486</v>
      </c>
    </row>
    <row r="171" spans="9:17" x14ac:dyDescent="0.25">
      <c r="I171" s="42" t="s">
        <v>9</v>
      </c>
      <c r="K171" s="41">
        <v>3</v>
      </c>
      <c r="N171" s="41">
        <f t="shared" si="1"/>
        <v>3</v>
      </c>
      <c r="O171" s="41">
        <f t="shared" si="4"/>
        <v>0.55865921787709483</v>
      </c>
    </row>
    <row r="172" spans="9:17" x14ac:dyDescent="0.25">
      <c r="I172" s="42" t="s">
        <v>10</v>
      </c>
      <c r="K172" s="41">
        <v>2</v>
      </c>
      <c r="N172" s="41">
        <f t="shared" si="1"/>
        <v>2</v>
      </c>
      <c r="O172" s="41">
        <f t="shared" si="4"/>
        <v>0.37243947858472987</v>
      </c>
    </row>
    <row r="173" spans="9:17" x14ac:dyDescent="0.25">
      <c r="I173" s="42" t="s">
        <v>11</v>
      </c>
      <c r="K173" s="41">
        <v>1</v>
      </c>
      <c r="N173" s="41">
        <f t="shared" si="1"/>
        <v>1</v>
      </c>
      <c r="O173" s="41">
        <f t="shared" si="4"/>
        <v>0.18621973929236493</v>
      </c>
    </row>
    <row r="174" spans="9:17" x14ac:dyDescent="0.25">
      <c r="I174" s="42" t="s">
        <v>12</v>
      </c>
      <c r="K174" s="41">
        <v>1</v>
      </c>
      <c r="N174" s="41">
        <f t="shared" si="1"/>
        <v>1</v>
      </c>
      <c r="O174" s="41">
        <f t="shared" si="4"/>
        <v>0.18621973929236493</v>
      </c>
    </row>
    <row r="175" spans="9:17" x14ac:dyDescent="0.25">
      <c r="I175" s="42" t="s">
        <v>51</v>
      </c>
      <c r="K175" s="41">
        <v>8</v>
      </c>
      <c r="N175" s="41">
        <f t="shared" si="1"/>
        <v>8</v>
      </c>
      <c r="O175" s="41">
        <f t="shared" si="4"/>
        <v>1.4897579143389195</v>
      </c>
    </row>
    <row r="177" spans="9:14" x14ac:dyDescent="0.25">
      <c r="I177" s="42" t="s">
        <v>63</v>
      </c>
      <c r="K177" s="41">
        <f>SUM(K160:K168)</f>
        <v>457</v>
      </c>
    </row>
    <row r="178" spans="9:14" x14ac:dyDescent="0.25">
      <c r="I178" s="42" t="s">
        <v>54</v>
      </c>
      <c r="N178" s="41">
        <f>SUM(N160:N175)</f>
        <v>537.00000000000011</v>
      </c>
    </row>
    <row r="179" spans="9:14" x14ac:dyDescent="0.25">
      <c r="I179" s="42" t="s">
        <v>55</v>
      </c>
      <c r="N179" s="41">
        <f>N159</f>
        <v>70</v>
      </c>
    </row>
    <row r="180" spans="9:14" x14ac:dyDescent="0.25">
      <c r="K180" s="42">
        <f>SUM(K159:K175)</f>
        <v>607</v>
      </c>
      <c r="N180" s="41">
        <f>SUM(N159:N175)</f>
        <v>607</v>
      </c>
    </row>
  </sheetData>
  <mergeCells count="40">
    <mergeCell ref="H1:H2"/>
    <mergeCell ref="A1:A2"/>
    <mergeCell ref="B1:B2"/>
    <mergeCell ref="C1:C2"/>
    <mergeCell ref="F1:F2"/>
    <mergeCell ref="G1:G2"/>
    <mergeCell ref="I1:I2"/>
    <mergeCell ref="J1:J2"/>
    <mergeCell ref="O1:O2"/>
    <mergeCell ref="N1:N2"/>
    <mergeCell ref="X1:X2"/>
    <mergeCell ref="W1:W2"/>
    <mergeCell ref="M1:M2"/>
    <mergeCell ref="L1:L2"/>
    <mergeCell ref="K1:K2"/>
    <mergeCell ref="Q1:Q2"/>
    <mergeCell ref="P1:P2"/>
    <mergeCell ref="S1:S2"/>
    <mergeCell ref="R1:R2"/>
    <mergeCell ref="V1:V2"/>
    <mergeCell ref="S154:S155"/>
    <mergeCell ref="T154:T155"/>
    <mergeCell ref="U154:U155"/>
    <mergeCell ref="Y1:Y2"/>
    <mergeCell ref="T1:T2"/>
    <mergeCell ref="V154:V155"/>
    <mergeCell ref="W154:W155"/>
    <mergeCell ref="X154:X155"/>
    <mergeCell ref="Y154:Y155"/>
    <mergeCell ref="U1:U2"/>
    <mergeCell ref="N154:N155"/>
    <mergeCell ref="O154:O155"/>
    <mergeCell ref="P154:P155"/>
    <mergeCell ref="Q154:Q155"/>
    <mergeCell ref="R154:R155"/>
    <mergeCell ref="I154:I155"/>
    <mergeCell ref="J154:J155"/>
    <mergeCell ref="K154:K155"/>
    <mergeCell ref="L154:L155"/>
    <mergeCell ref="M154:M155"/>
  </mergeCells>
  <pageMargins left="0.70866141732283472" right="0.70866141732283472" top="0.74803149606299213" bottom="0.74803149606299213" header="0.31496062992125984" footer="0.31496062992125984"/>
  <pageSetup paperSize="9" scale="43" fitToWidth="3" fitToHeight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D11" sqref="D11:E11"/>
    </sheetView>
  </sheetViews>
  <sheetFormatPr defaultRowHeight="15" x14ac:dyDescent="0.25"/>
  <cols>
    <col min="1" max="1" width="13.140625" customWidth="1"/>
    <col min="2" max="2" width="13.7109375" bestFit="1" customWidth="1"/>
    <col min="3" max="3" width="15.28515625" customWidth="1"/>
  </cols>
  <sheetData>
    <row r="1" spans="1:9" x14ac:dyDescent="0.25">
      <c r="A1" s="68" t="s">
        <v>57</v>
      </c>
      <c r="B1" t="s">
        <v>58</v>
      </c>
      <c r="C1" t="s">
        <v>59</v>
      </c>
      <c r="D1" t="s">
        <v>60</v>
      </c>
      <c r="E1" t="s">
        <v>61</v>
      </c>
    </row>
    <row r="2" spans="1:9" x14ac:dyDescent="0.25">
      <c r="A2" s="69" t="s">
        <v>29</v>
      </c>
      <c r="B2" s="67">
        <v>54.162213999999977</v>
      </c>
      <c r="C2" s="67">
        <v>-1.2845420000000007</v>
      </c>
      <c r="D2">
        <f>RADIANS(B2)</f>
        <v>0.94530896446976764</v>
      </c>
      <c r="E2">
        <f>RADIANS(C2)</f>
        <v>-2.2419487280153014E-2</v>
      </c>
    </row>
    <row r="3" spans="1:9" x14ac:dyDescent="0.25">
      <c r="A3" s="69" t="s">
        <v>35</v>
      </c>
      <c r="B3" s="67">
        <v>53.440004000000016</v>
      </c>
      <c r="C3" s="67">
        <v>-1.1081229999999995</v>
      </c>
      <c r="D3">
        <f t="shared" ref="D3:D9" si="0">RADIANS(B3)</f>
        <v>0.9327040220789401</v>
      </c>
      <c r="E3">
        <f t="shared" ref="E3:E9" si="1">RADIANS(C3)</f>
        <v>-1.9340394867077115E-2</v>
      </c>
    </row>
    <row r="4" spans="1:9" x14ac:dyDescent="0.25">
      <c r="A4" s="69" t="s">
        <v>33</v>
      </c>
      <c r="B4" s="67">
        <v>53.749152999999986</v>
      </c>
      <c r="C4" s="67">
        <v>-1.4924420000000003</v>
      </c>
      <c r="D4">
        <f t="shared" si="0"/>
        <v>0.93809969000818749</v>
      </c>
      <c r="E4">
        <f t="shared" si="1"/>
        <v>-2.6048026795049216E-2</v>
      </c>
    </row>
    <row r="5" spans="1:9" x14ac:dyDescent="0.25">
      <c r="A5" s="69" t="s">
        <v>31</v>
      </c>
      <c r="B5" s="67">
        <v>53.834494999999976</v>
      </c>
      <c r="C5" s="67">
        <v>-1.6578799999999996</v>
      </c>
      <c r="D5">
        <f t="shared" si="0"/>
        <v>0.93958918889842435</v>
      </c>
      <c r="E5">
        <f t="shared" si="1"/>
        <v>-2.8935464602963583E-2</v>
      </c>
    </row>
    <row r="6" spans="1:9" x14ac:dyDescent="0.25">
      <c r="A6" s="69" t="s">
        <v>36</v>
      </c>
      <c r="B6" s="67">
        <v>53.977677999999976</v>
      </c>
      <c r="C6" s="67">
        <v>-0.66125399999999979</v>
      </c>
      <c r="D6">
        <f t="shared" si="0"/>
        <v>0.94208820368130741</v>
      </c>
      <c r="E6">
        <f t="shared" si="1"/>
        <v>-1.1541059491982581E-2</v>
      </c>
    </row>
    <row r="7" spans="1:9" x14ac:dyDescent="0.25">
      <c r="A7" s="69" t="s">
        <v>30</v>
      </c>
      <c r="B7" s="67">
        <v>53.990090000000002</v>
      </c>
      <c r="C7" s="67">
        <v>-1.0199789999999997</v>
      </c>
      <c r="D7">
        <f t="shared" si="0"/>
        <v>0.9423048339480653</v>
      </c>
      <c r="E7">
        <f t="shared" si="1"/>
        <v>-1.7801991851199239E-2</v>
      </c>
    </row>
    <row r="8" spans="1:9" x14ac:dyDescent="0.25">
      <c r="A8" s="69" t="s">
        <v>34</v>
      </c>
      <c r="B8" s="67">
        <v>53.913329999999981</v>
      </c>
      <c r="C8" s="67">
        <v>-1.5284219999999995</v>
      </c>
      <c r="D8">
        <f t="shared" si="0"/>
        <v>0.94096511921423409</v>
      </c>
      <c r="E8">
        <f t="shared" si="1"/>
        <v>-2.6675996259916762E-2</v>
      </c>
    </row>
    <row r="9" spans="1:9" x14ac:dyDescent="0.25">
      <c r="A9" s="69" t="s">
        <v>32</v>
      </c>
      <c r="B9" s="67">
        <v>53.89740500000002</v>
      </c>
      <c r="C9" s="67">
        <v>-1.125796</v>
      </c>
      <c r="D9">
        <f t="shared" si="0"/>
        <v>0.94068717553085468</v>
      </c>
      <c r="E9">
        <f t="shared" si="1"/>
        <v>-1.9648846905782082E-2</v>
      </c>
    </row>
    <row r="10" spans="1:9" x14ac:dyDescent="0.25">
      <c r="A10" s="69"/>
      <c r="B10" s="67"/>
      <c r="C10" s="67"/>
    </row>
    <row r="11" spans="1:9" ht="17.25" x14ac:dyDescent="0.25">
      <c r="A11" s="70" t="s">
        <v>62</v>
      </c>
      <c r="B11" s="70">
        <f>AVERAGE(B2:B9)</f>
        <v>53.87054612499999</v>
      </c>
      <c r="C11" s="70">
        <f>AVERAGE(C2:C9)</f>
        <v>-1.2348047499999997</v>
      </c>
      <c r="D11" s="70">
        <f t="shared" ref="D11:E11" si="2">AVERAGE(D2:D9)</f>
        <v>0.94021839972872256</v>
      </c>
      <c r="E11" s="70">
        <f t="shared" si="2"/>
        <v>-2.155140850676545E-2</v>
      </c>
      <c r="F11" s="70"/>
      <c r="I11" s="71"/>
    </row>
    <row r="14" spans="1:9" ht="17.25" x14ac:dyDescent="0.25">
      <c r="A14" s="69" t="s">
        <v>29</v>
      </c>
      <c r="B14">
        <v>0.94530896446976764</v>
      </c>
      <c r="C14">
        <v>-2.2419487280153014E-2</v>
      </c>
      <c r="D14">
        <v>0.9327040220789401</v>
      </c>
      <c r="E14">
        <v>-1.9340394867077115E-2</v>
      </c>
      <c r="G14" s="71">
        <f>ACOS(SIN(B14)*SIN(D14)+COS(B14)*COS(D14)*COS(E14-C14))*6371</f>
        <v>81.137419286918046</v>
      </c>
    </row>
    <row r="15" spans="1:9" ht="17.25" x14ac:dyDescent="0.25">
      <c r="A15" s="69" t="s">
        <v>29</v>
      </c>
      <c r="B15">
        <v>0.94530896446976764</v>
      </c>
      <c r="C15">
        <v>-2.2419487280153014E-2</v>
      </c>
      <c r="D15">
        <v>0.93809969000818749</v>
      </c>
      <c r="E15">
        <v>-2.6048026795049216E-2</v>
      </c>
      <c r="G15" s="71">
        <f t="shared" ref="G15:G41" si="3">ACOS(SIN(B15)*SIN(D15)+COS(B15)*COS(D15)*COS(E15-C15))*6371</f>
        <v>47.902140123782168</v>
      </c>
    </row>
    <row r="16" spans="1:9" ht="17.25" x14ac:dyDescent="0.25">
      <c r="A16" s="69" t="s">
        <v>29</v>
      </c>
      <c r="B16">
        <v>0.94530896446976764</v>
      </c>
      <c r="C16">
        <v>-2.2419487280153014E-2</v>
      </c>
      <c r="D16">
        <v>0.93958918889842435</v>
      </c>
      <c r="E16">
        <v>-2.8935464602963583E-2</v>
      </c>
      <c r="G16" s="71">
        <f t="shared" si="3"/>
        <v>43.856159098217987</v>
      </c>
    </row>
    <row r="17" spans="1:7" ht="17.25" x14ac:dyDescent="0.25">
      <c r="A17" s="69" t="s">
        <v>29</v>
      </c>
      <c r="B17">
        <v>0.94530896446976764</v>
      </c>
      <c r="C17">
        <v>-2.2419487280153014E-2</v>
      </c>
      <c r="D17">
        <v>0.94208820368130741</v>
      </c>
      <c r="E17">
        <v>-1.1541059491982581E-2</v>
      </c>
      <c r="G17" s="71">
        <f t="shared" si="3"/>
        <v>45.551976249127115</v>
      </c>
    </row>
    <row r="18" spans="1:7" ht="17.25" x14ac:dyDescent="0.25">
      <c r="A18" s="69" t="s">
        <v>29</v>
      </c>
      <c r="B18">
        <v>0.94530896446976764</v>
      </c>
      <c r="C18">
        <v>-2.2419487280153014E-2</v>
      </c>
      <c r="D18">
        <v>0.9423048339480653</v>
      </c>
      <c r="E18">
        <v>-1.7801991851199239E-2</v>
      </c>
      <c r="G18" s="71">
        <f t="shared" si="3"/>
        <v>25.772353145511634</v>
      </c>
    </row>
    <row r="19" spans="1:7" ht="17.25" x14ac:dyDescent="0.25">
      <c r="A19" s="69" t="s">
        <v>29</v>
      </c>
      <c r="B19">
        <v>0.94530896446976764</v>
      </c>
      <c r="C19">
        <v>-2.2419487280153014E-2</v>
      </c>
      <c r="D19">
        <v>0.94096511921423409</v>
      </c>
      <c r="E19">
        <v>-2.6675996259916762E-2</v>
      </c>
      <c r="G19" s="71">
        <f t="shared" si="3"/>
        <v>31.92953770978497</v>
      </c>
    </row>
    <row r="20" spans="1:7" ht="17.25" x14ac:dyDescent="0.25">
      <c r="A20" s="69" t="s">
        <v>29</v>
      </c>
      <c r="B20">
        <v>0.94530896446976764</v>
      </c>
      <c r="C20">
        <v>-2.2419487280153014E-2</v>
      </c>
      <c r="D20">
        <v>0.94068717553085468</v>
      </c>
      <c r="E20">
        <v>-1.9648846905782082E-2</v>
      </c>
      <c r="G20" s="71">
        <f t="shared" si="3"/>
        <v>31.217412527324729</v>
      </c>
    </row>
    <row r="21" spans="1:7" ht="17.25" x14ac:dyDescent="0.25">
      <c r="A21" s="69" t="s">
        <v>35</v>
      </c>
      <c r="B21">
        <v>0.9327040220789401</v>
      </c>
      <c r="C21">
        <v>-1.9340394867077115E-2</v>
      </c>
      <c r="D21">
        <v>0.93809969000818749</v>
      </c>
      <c r="E21">
        <v>-2.6048026795049216E-2</v>
      </c>
      <c r="G21" s="71">
        <f t="shared" si="3"/>
        <v>42.719384977872778</v>
      </c>
    </row>
    <row r="22" spans="1:7" ht="17.25" x14ac:dyDescent="0.25">
      <c r="A22" s="69" t="s">
        <v>35</v>
      </c>
      <c r="B22">
        <v>0.9327040220789401</v>
      </c>
      <c r="C22">
        <v>-1.9340394867077115E-2</v>
      </c>
      <c r="D22">
        <v>0.93958918889842435</v>
      </c>
      <c r="E22">
        <v>-2.8935464602963583E-2</v>
      </c>
      <c r="G22" s="71">
        <f t="shared" si="3"/>
        <v>56.901200769139564</v>
      </c>
    </row>
    <row r="23" spans="1:7" ht="17.25" x14ac:dyDescent="0.25">
      <c r="A23" s="69" t="s">
        <v>35</v>
      </c>
      <c r="B23">
        <v>0.9327040220789401</v>
      </c>
      <c r="C23">
        <v>-1.9340394867077115E-2</v>
      </c>
      <c r="D23">
        <v>0.94208820368130741</v>
      </c>
      <c r="E23">
        <v>-1.1541059491982581E-2</v>
      </c>
      <c r="G23" s="71">
        <f t="shared" si="3"/>
        <v>66.628707765924332</v>
      </c>
    </row>
    <row r="24" spans="1:7" ht="17.25" x14ac:dyDescent="0.25">
      <c r="A24" s="69" t="s">
        <v>35</v>
      </c>
      <c r="B24">
        <v>0.9327040220789401</v>
      </c>
      <c r="C24">
        <v>-1.9340394867077115E-2</v>
      </c>
      <c r="D24">
        <v>0.9423048339480653</v>
      </c>
      <c r="E24">
        <v>-1.7801991851199239E-2</v>
      </c>
      <c r="G24" s="71">
        <f t="shared" si="3"/>
        <v>61.441161643040999</v>
      </c>
    </row>
    <row r="25" spans="1:7" ht="17.25" x14ac:dyDescent="0.25">
      <c r="A25" s="69" t="s">
        <v>35</v>
      </c>
      <c r="B25">
        <v>0.9327040220789401</v>
      </c>
      <c r="C25">
        <v>-1.9340394867077115E-2</v>
      </c>
      <c r="D25">
        <v>0.94096511921423409</v>
      </c>
      <c r="E25">
        <v>-2.6675996259916762E-2</v>
      </c>
      <c r="G25" s="71">
        <f t="shared" si="3"/>
        <v>59.46759657918561</v>
      </c>
    </row>
    <row r="26" spans="1:7" ht="17.25" x14ac:dyDescent="0.25">
      <c r="A26" s="69" t="s">
        <v>35</v>
      </c>
      <c r="B26">
        <v>0.9327040220789401</v>
      </c>
      <c r="C26">
        <v>-1.9340394867077115E-2</v>
      </c>
      <c r="D26">
        <v>0.94068717553085468</v>
      </c>
      <c r="E26">
        <v>-1.9648846905782082E-2</v>
      </c>
      <c r="G26" s="71">
        <f t="shared" si="3"/>
        <v>50.87399403034339</v>
      </c>
    </row>
    <row r="27" spans="1:7" ht="17.25" x14ac:dyDescent="0.25">
      <c r="A27" s="69" t="s">
        <v>33</v>
      </c>
      <c r="B27">
        <v>0.93809969000818749</v>
      </c>
      <c r="C27">
        <v>-2.6048026795049216E-2</v>
      </c>
      <c r="D27">
        <v>0.93958918889842435</v>
      </c>
      <c r="E27">
        <v>-2.8935464602963583E-2</v>
      </c>
      <c r="G27" s="71">
        <f t="shared" si="3"/>
        <v>14.427060077412282</v>
      </c>
    </row>
    <row r="28" spans="1:7" ht="17.25" x14ac:dyDescent="0.25">
      <c r="A28" s="69" t="s">
        <v>33</v>
      </c>
      <c r="B28">
        <v>0.93809969000818749</v>
      </c>
      <c r="C28">
        <v>-2.6048026795049216E-2</v>
      </c>
      <c r="D28">
        <v>0.94208820368130741</v>
      </c>
      <c r="E28">
        <v>-1.1541059491982581E-2</v>
      </c>
      <c r="G28" s="71">
        <f t="shared" si="3"/>
        <v>60.135515386042627</v>
      </c>
    </row>
    <row r="29" spans="1:7" ht="17.25" x14ac:dyDescent="0.25">
      <c r="A29" s="69" t="s">
        <v>33</v>
      </c>
      <c r="B29">
        <v>0.93809969000818749</v>
      </c>
      <c r="C29">
        <v>-2.6048026795049216E-2</v>
      </c>
      <c r="D29">
        <v>0.9423048339480653</v>
      </c>
      <c r="E29">
        <v>-1.7801991851199239E-2</v>
      </c>
      <c r="G29" s="71">
        <f t="shared" si="3"/>
        <v>40.954480735589925</v>
      </c>
    </row>
    <row r="30" spans="1:7" ht="17.25" x14ac:dyDescent="0.25">
      <c r="A30" s="69" t="s">
        <v>33</v>
      </c>
      <c r="B30">
        <v>0.93809969000818749</v>
      </c>
      <c r="C30">
        <v>-2.6048026795049216E-2</v>
      </c>
      <c r="D30">
        <v>0.94096511921423409</v>
      </c>
      <c r="E30">
        <v>-2.6675996259916762E-2</v>
      </c>
      <c r="G30" s="71">
        <f t="shared" si="3"/>
        <v>18.407706261104835</v>
      </c>
    </row>
    <row r="31" spans="1:7" ht="17.25" x14ac:dyDescent="0.25">
      <c r="A31" s="69" t="s">
        <v>33</v>
      </c>
      <c r="B31">
        <v>0.93809969000818749</v>
      </c>
      <c r="C31">
        <v>-2.6048026795049216E-2</v>
      </c>
      <c r="D31">
        <v>0.94068717553085468</v>
      </c>
      <c r="E31">
        <v>-1.9648846905782082E-2</v>
      </c>
      <c r="G31" s="71">
        <f t="shared" si="3"/>
        <v>29.169819148105965</v>
      </c>
    </row>
    <row r="32" spans="1:7" ht="17.25" x14ac:dyDescent="0.25">
      <c r="A32" s="69" t="s">
        <v>31</v>
      </c>
      <c r="B32">
        <v>0.93958918889842435</v>
      </c>
      <c r="C32">
        <v>-2.8935464602963583E-2</v>
      </c>
      <c r="D32">
        <v>0.94208820368130741</v>
      </c>
      <c r="E32">
        <v>-1.1541059491982581E-2</v>
      </c>
      <c r="G32" s="71">
        <f t="shared" si="3"/>
        <v>67.197787085960556</v>
      </c>
    </row>
    <row r="33" spans="1:7" ht="17.25" x14ac:dyDescent="0.25">
      <c r="A33" s="69" t="s">
        <v>31</v>
      </c>
      <c r="B33">
        <v>0.93958918889842435</v>
      </c>
      <c r="C33">
        <v>-2.8935464602963583E-2</v>
      </c>
      <c r="D33">
        <v>0.9423048339480653</v>
      </c>
      <c r="E33">
        <v>-1.7801991851199239E-2</v>
      </c>
      <c r="G33" s="71">
        <f t="shared" si="3"/>
        <v>45.220611323924622</v>
      </c>
    </row>
    <row r="34" spans="1:7" ht="17.25" x14ac:dyDescent="0.25">
      <c r="A34" s="69" t="s">
        <v>31</v>
      </c>
      <c r="B34">
        <v>0.93958918889842435</v>
      </c>
      <c r="C34">
        <v>-2.8935464602963583E-2</v>
      </c>
      <c r="D34">
        <v>0.94096511921423409</v>
      </c>
      <c r="E34">
        <v>-2.6675996259916762E-2</v>
      </c>
      <c r="G34" s="71">
        <f t="shared" si="3"/>
        <v>12.201216166921615</v>
      </c>
    </row>
    <row r="35" spans="1:7" ht="17.25" x14ac:dyDescent="0.25">
      <c r="A35" s="69" t="s">
        <v>31</v>
      </c>
      <c r="B35">
        <v>0.93958918889842435</v>
      </c>
      <c r="C35">
        <v>-2.8935464602963583E-2</v>
      </c>
      <c r="D35">
        <v>0.94068717553085468</v>
      </c>
      <c r="E35">
        <v>-1.9648846905782082E-2</v>
      </c>
      <c r="G35" s="71">
        <f t="shared" si="3"/>
        <v>35.582522962165974</v>
      </c>
    </row>
    <row r="36" spans="1:7" ht="17.25" x14ac:dyDescent="0.25">
      <c r="A36" t="s">
        <v>36</v>
      </c>
      <c r="B36">
        <v>0.94208820368130741</v>
      </c>
      <c r="C36">
        <v>-1.1541059491982581E-2</v>
      </c>
      <c r="D36">
        <v>0.9423048339480653</v>
      </c>
      <c r="E36">
        <v>-1.7801991851199239E-2</v>
      </c>
      <c r="G36" s="71">
        <f t="shared" si="3"/>
        <v>23.49543486844675</v>
      </c>
    </row>
    <row r="37" spans="1:7" ht="17.25" x14ac:dyDescent="0.25">
      <c r="A37" t="s">
        <v>36</v>
      </c>
      <c r="B37">
        <v>0.94208820368130741</v>
      </c>
      <c r="C37">
        <v>-1.1541059491982581E-2</v>
      </c>
      <c r="D37">
        <v>0.94096511921423409</v>
      </c>
      <c r="E37">
        <v>-2.6675996259916762E-2</v>
      </c>
      <c r="G37" s="71">
        <f t="shared" si="3"/>
        <v>57.200089249447011</v>
      </c>
    </row>
    <row r="38" spans="1:7" ht="17.25" x14ac:dyDescent="0.25">
      <c r="A38" t="s">
        <v>36</v>
      </c>
      <c r="B38">
        <v>0.94208820368130741</v>
      </c>
      <c r="C38">
        <v>-1.1541059491982581E-2</v>
      </c>
      <c r="D38">
        <v>0.94068717553085468</v>
      </c>
      <c r="E38">
        <v>-1.9648846905782082E-2</v>
      </c>
      <c r="G38" s="71">
        <f t="shared" si="3"/>
        <v>31.690364670951439</v>
      </c>
    </row>
    <row r="39" spans="1:7" ht="17.25" x14ac:dyDescent="0.25">
      <c r="A39" t="s">
        <v>30</v>
      </c>
      <c r="B39">
        <v>0.9423048339480653</v>
      </c>
      <c r="C39">
        <v>-1.7801991851199239E-2</v>
      </c>
      <c r="D39">
        <v>0.94096511921423409</v>
      </c>
      <c r="E39">
        <v>-2.6675996259916762E-2</v>
      </c>
      <c r="G39" s="71">
        <f t="shared" si="3"/>
        <v>34.347064695999556</v>
      </c>
    </row>
    <row r="40" spans="1:7" ht="17.25" x14ac:dyDescent="0.25">
      <c r="A40" t="s">
        <v>30</v>
      </c>
      <c r="B40">
        <v>0.9423048339480653</v>
      </c>
      <c r="C40">
        <v>-1.7801991851199239E-2</v>
      </c>
      <c r="D40">
        <v>0.94068717553085468</v>
      </c>
      <c r="E40">
        <v>-1.9648846905782082E-2</v>
      </c>
      <c r="G40" s="71">
        <f t="shared" si="3"/>
        <v>12.41680039603647</v>
      </c>
    </row>
    <row r="41" spans="1:7" ht="17.25" x14ac:dyDescent="0.25">
      <c r="A41" t="s">
        <v>34</v>
      </c>
      <c r="B41">
        <v>0.94096511921423409</v>
      </c>
      <c r="C41">
        <v>-2.6675996259916762E-2</v>
      </c>
      <c r="D41">
        <v>0.94068717553085468</v>
      </c>
      <c r="E41">
        <v>-1.9648846905782082E-2</v>
      </c>
      <c r="G41" s="71">
        <f t="shared" si="3"/>
        <v>26.434254707587296</v>
      </c>
    </row>
    <row r="43" spans="1:7" ht="17.25" x14ac:dyDescent="0.25">
      <c r="G43" s="71">
        <f>AVERAGE(G14:G41)</f>
        <v>41.224277558638221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K165"/>
  <sheetViews>
    <sheetView tabSelected="1" topLeftCell="C124" zoomScale="80" zoomScaleNormal="80" workbookViewId="0">
      <selection activeCell="P162" sqref="P162"/>
    </sheetView>
  </sheetViews>
  <sheetFormatPr defaultRowHeight="15" x14ac:dyDescent="0.25"/>
  <cols>
    <col min="1" max="1" width="11.42578125" bestFit="1" customWidth="1"/>
    <col min="2" max="2" width="18.7109375" bestFit="1" customWidth="1"/>
    <col min="3" max="3" width="11.5703125" bestFit="1" customWidth="1"/>
    <col min="4" max="5" width="11.5703125" customWidth="1"/>
    <col min="6" max="6" width="11.5703125" bestFit="1" customWidth="1"/>
    <col min="7" max="7" width="7.42578125" bestFit="1" customWidth="1"/>
    <col min="8" max="8" width="12.140625" bestFit="1" customWidth="1"/>
    <col min="9" max="9" width="14.140625" bestFit="1" customWidth="1"/>
    <col min="10" max="10" width="20.85546875" customWidth="1"/>
    <col min="11" max="12" width="17.85546875" bestFit="1" customWidth="1"/>
    <col min="13" max="13" width="20" bestFit="1" customWidth="1"/>
    <col min="14" max="14" width="18.7109375" bestFit="1" customWidth="1"/>
    <col min="15" max="15" width="18.5703125" bestFit="1" customWidth="1"/>
    <col min="16" max="16" width="17" bestFit="1" customWidth="1"/>
    <col min="17" max="17" width="16.7109375" bestFit="1" customWidth="1"/>
    <col min="18" max="18" width="22.42578125" bestFit="1" customWidth="1"/>
    <col min="19" max="19" width="19.7109375" customWidth="1"/>
    <col min="20" max="20" width="14.140625" customWidth="1"/>
  </cols>
  <sheetData>
    <row r="1" spans="1:271" s="51" customFormat="1" ht="27.75" customHeight="1" x14ac:dyDescent="0.25">
      <c r="A1" s="51" t="s">
        <v>0</v>
      </c>
      <c r="B1" s="52" t="s">
        <v>1</v>
      </c>
      <c r="C1" s="52" t="s">
        <v>19</v>
      </c>
      <c r="D1" s="52" t="s">
        <v>41</v>
      </c>
      <c r="E1" s="52" t="s">
        <v>42</v>
      </c>
      <c r="F1" s="52" t="s">
        <v>3</v>
      </c>
      <c r="G1" s="53" t="s">
        <v>4</v>
      </c>
      <c r="H1" s="52" t="s">
        <v>5</v>
      </c>
      <c r="I1" s="54" t="s">
        <v>6</v>
      </c>
      <c r="J1" s="54" t="s">
        <v>20</v>
      </c>
      <c r="K1" s="55" t="s">
        <v>21</v>
      </c>
      <c r="L1" s="55" t="s">
        <v>22</v>
      </c>
      <c r="M1" s="55" t="s">
        <v>23</v>
      </c>
      <c r="N1" s="55" t="s">
        <v>24</v>
      </c>
      <c r="O1" s="56" t="s">
        <v>25</v>
      </c>
      <c r="P1" s="57" t="s">
        <v>18</v>
      </c>
      <c r="Q1" s="56" t="s">
        <v>26</v>
      </c>
      <c r="R1" s="56" t="s">
        <v>27</v>
      </c>
      <c r="S1" s="56" t="s">
        <v>28</v>
      </c>
      <c r="T1" s="58" t="s">
        <v>52</v>
      </c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59"/>
      <c r="DW1" s="59"/>
      <c r="DX1" s="59"/>
      <c r="DY1" s="59"/>
      <c r="DZ1" s="59"/>
      <c r="EA1" s="59"/>
      <c r="EB1" s="59"/>
      <c r="EC1" s="59"/>
      <c r="ED1" s="59"/>
      <c r="EE1" s="59"/>
      <c r="EF1" s="59"/>
      <c r="EG1" s="59"/>
      <c r="EH1" s="59"/>
      <c r="EI1" s="59"/>
      <c r="EJ1" s="59"/>
      <c r="EK1" s="59"/>
      <c r="EL1" s="59"/>
      <c r="EM1" s="59"/>
      <c r="EN1" s="59"/>
      <c r="EO1" s="59"/>
      <c r="EP1" s="59"/>
      <c r="EQ1" s="59"/>
      <c r="ER1" s="59"/>
      <c r="ES1" s="59"/>
      <c r="ET1" s="59"/>
      <c r="EU1" s="59"/>
      <c r="EV1" s="59"/>
      <c r="EW1" s="59"/>
      <c r="EX1" s="59"/>
      <c r="EY1" s="59"/>
      <c r="EZ1" s="59"/>
      <c r="FA1" s="59"/>
      <c r="FB1" s="59"/>
      <c r="FC1" s="59"/>
      <c r="FD1" s="59"/>
      <c r="FE1" s="59"/>
      <c r="FF1" s="59"/>
      <c r="FG1" s="59"/>
      <c r="FH1" s="59"/>
      <c r="FI1" s="59"/>
      <c r="FJ1" s="59"/>
      <c r="FK1" s="59"/>
      <c r="FL1" s="59"/>
      <c r="FM1" s="59"/>
      <c r="FN1" s="59"/>
      <c r="FO1" s="59"/>
      <c r="FP1" s="59"/>
      <c r="FQ1" s="59"/>
      <c r="FR1" s="59"/>
      <c r="FS1" s="59"/>
      <c r="FT1" s="59"/>
      <c r="FU1" s="59"/>
      <c r="FV1" s="59"/>
      <c r="FW1" s="59"/>
      <c r="FX1" s="59"/>
      <c r="FY1" s="59"/>
      <c r="FZ1" s="59"/>
      <c r="GA1" s="59"/>
      <c r="GB1" s="59"/>
      <c r="GC1" s="59"/>
      <c r="GD1" s="59"/>
      <c r="GE1" s="59"/>
      <c r="GF1" s="59"/>
      <c r="GG1" s="59"/>
      <c r="GH1" s="59"/>
      <c r="GI1" s="59"/>
      <c r="GJ1" s="59"/>
      <c r="GK1" s="59"/>
      <c r="GL1" s="59"/>
      <c r="GM1" s="59"/>
      <c r="GN1" s="59"/>
      <c r="GO1" s="59"/>
      <c r="GP1" s="59"/>
      <c r="GQ1" s="59"/>
      <c r="GR1" s="59"/>
      <c r="GS1" s="59"/>
      <c r="GT1" s="59"/>
      <c r="GU1" s="59"/>
      <c r="GV1" s="59"/>
      <c r="GW1" s="59"/>
      <c r="GX1" s="59"/>
      <c r="GY1" s="59"/>
      <c r="GZ1" s="59"/>
      <c r="HA1" s="59"/>
      <c r="HB1" s="59"/>
      <c r="HC1" s="59"/>
      <c r="HD1" s="59"/>
      <c r="HE1" s="59"/>
      <c r="HF1" s="59"/>
      <c r="HG1" s="59"/>
      <c r="HH1" s="59"/>
      <c r="HI1" s="59"/>
      <c r="HJ1" s="59"/>
      <c r="HK1" s="59"/>
      <c r="HL1" s="59"/>
      <c r="HM1" s="59"/>
      <c r="HN1" s="59"/>
      <c r="HO1" s="59"/>
      <c r="HP1" s="59"/>
      <c r="HQ1" s="59"/>
      <c r="HR1" s="59"/>
      <c r="HS1" s="59"/>
      <c r="HT1" s="59"/>
      <c r="HU1" s="59"/>
      <c r="HV1" s="59"/>
      <c r="HW1" s="59"/>
      <c r="HX1" s="59"/>
      <c r="HY1" s="59"/>
      <c r="HZ1" s="59"/>
      <c r="IA1" s="59"/>
      <c r="IB1" s="59"/>
      <c r="IC1" s="59"/>
      <c r="ID1" s="59"/>
      <c r="IE1" s="59"/>
      <c r="IF1" s="59"/>
      <c r="IG1" s="59"/>
      <c r="IH1" s="59"/>
      <c r="II1" s="59"/>
      <c r="IJ1" s="59"/>
      <c r="IK1" s="59"/>
      <c r="IL1" s="59"/>
      <c r="IM1" s="59"/>
      <c r="IN1" s="59"/>
      <c r="IO1" s="59"/>
      <c r="IP1" s="59"/>
      <c r="IQ1" s="59"/>
      <c r="IR1" s="59"/>
      <c r="IS1" s="59"/>
      <c r="IT1" s="59"/>
      <c r="IU1" s="59"/>
      <c r="IV1" s="59"/>
      <c r="IW1" s="59"/>
      <c r="IX1" s="59"/>
      <c r="IY1" s="59"/>
      <c r="IZ1" s="59"/>
      <c r="JA1" s="59"/>
      <c r="JB1" s="59"/>
      <c r="JC1" s="59"/>
      <c r="JD1" s="59"/>
      <c r="JE1" s="59"/>
      <c r="JF1" s="59"/>
      <c r="JG1" s="59"/>
      <c r="JH1" s="59"/>
      <c r="JI1" s="59"/>
      <c r="JJ1" s="59"/>
      <c r="JK1" s="59"/>
    </row>
    <row r="2" spans="1:271" x14ac:dyDescent="0.25">
      <c r="A2" t="s">
        <v>40</v>
      </c>
      <c r="B2" s="7" t="s">
        <v>5</v>
      </c>
      <c r="C2" s="7" t="s">
        <v>29</v>
      </c>
      <c r="D2" s="65">
        <v>54.162213999999999</v>
      </c>
      <c r="E2" s="65">
        <v>-1.2845420000000001</v>
      </c>
      <c r="F2" s="9">
        <v>40681</v>
      </c>
      <c r="G2" s="8">
        <v>1</v>
      </c>
      <c r="H2" s="7">
        <v>1</v>
      </c>
      <c r="I2" s="6"/>
      <c r="J2" s="6"/>
      <c r="K2" s="6"/>
      <c r="L2" s="6"/>
      <c r="M2" s="6"/>
      <c r="N2" s="6">
        <v>2</v>
      </c>
      <c r="O2" s="6"/>
      <c r="P2" s="6">
        <v>2</v>
      </c>
      <c r="Q2" s="6"/>
      <c r="R2" s="6"/>
      <c r="S2" s="6"/>
      <c r="T2" s="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</row>
    <row r="3" spans="1:271" x14ac:dyDescent="0.25">
      <c r="A3" t="s">
        <v>40</v>
      </c>
      <c r="B3" s="7" t="s">
        <v>5</v>
      </c>
      <c r="C3" s="7" t="s">
        <v>29</v>
      </c>
      <c r="D3" s="65">
        <v>54.162213999999999</v>
      </c>
      <c r="E3" s="65">
        <v>-1.2845420000000001</v>
      </c>
      <c r="F3" s="9">
        <v>40681</v>
      </c>
      <c r="G3" s="8">
        <v>1</v>
      </c>
      <c r="H3" s="7">
        <v>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</row>
    <row r="4" spans="1:271" x14ac:dyDescent="0.25">
      <c r="A4" t="s">
        <v>40</v>
      </c>
      <c r="B4" s="7" t="s">
        <v>5</v>
      </c>
      <c r="C4" s="7" t="s">
        <v>29</v>
      </c>
      <c r="D4" s="65">
        <v>54.162213999999999</v>
      </c>
      <c r="E4" s="65">
        <v>-1.2845420000000001</v>
      </c>
      <c r="F4" s="9">
        <v>40681</v>
      </c>
      <c r="G4" s="8">
        <v>1</v>
      </c>
      <c r="H4" s="7">
        <v>3</v>
      </c>
      <c r="I4" s="6">
        <v>1</v>
      </c>
      <c r="J4" s="6"/>
      <c r="K4" s="6"/>
      <c r="L4" s="6"/>
      <c r="M4" s="6"/>
      <c r="N4" s="6"/>
      <c r="O4" s="6"/>
      <c r="P4" s="6">
        <v>3</v>
      </c>
      <c r="Q4" s="6"/>
      <c r="R4" s="6"/>
      <c r="S4" s="6"/>
      <c r="T4" s="6"/>
      <c r="U4" s="2"/>
      <c r="V4" s="2"/>
      <c r="W4" s="2"/>
      <c r="X4" s="7" t="s">
        <v>29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</row>
    <row r="5" spans="1:271" x14ac:dyDescent="0.25">
      <c r="A5" t="s">
        <v>40</v>
      </c>
      <c r="B5" s="7" t="s">
        <v>5</v>
      </c>
      <c r="C5" s="7" t="s">
        <v>29</v>
      </c>
      <c r="D5" s="65">
        <v>54.162213999999999</v>
      </c>
      <c r="E5" s="65">
        <v>-1.2845420000000001</v>
      </c>
      <c r="F5" s="9">
        <v>40681</v>
      </c>
      <c r="G5" s="8">
        <v>1</v>
      </c>
      <c r="H5" s="7">
        <v>4</v>
      </c>
      <c r="I5" s="6"/>
      <c r="J5" s="6"/>
      <c r="K5" s="6"/>
      <c r="L5" s="6"/>
      <c r="M5" s="6"/>
      <c r="N5" s="6"/>
      <c r="O5" s="6"/>
      <c r="P5" s="6">
        <v>4</v>
      </c>
      <c r="Q5" s="6"/>
      <c r="R5" s="6"/>
      <c r="S5" s="6"/>
      <c r="T5" s="6"/>
      <c r="U5" s="2"/>
      <c r="V5" s="2"/>
      <c r="W5" s="2"/>
      <c r="X5" s="24" t="s">
        <v>30</v>
      </c>
      <c r="Y5" s="2">
        <v>26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</row>
    <row r="6" spans="1:271" x14ac:dyDescent="0.25">
      <c r="A6" t="s">
        <v>40</v>
      </c>
      <c r="B6" s="7" t="s">
        <v>5</v>
      </c>
      <c r="C6" s="7" t="s">
        <v>29</v>
      </c>
      <c r="D6" s="65">
        <v>54.162213999999999</v>
      </c>
      <c r="E6" s="65">
        <v>-1.2845420000000001</v>
      </c>
      <c r="F6" s="9">
        <v>40681</v>
      </c>
      <c r="G6" s="8">
        <v>1</v>
      </c>
      <c r="H6" s="7">
        <v>5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2"/>
      <c r="V6" s="2"/>
      <c r="W6" s="2"/>
      <c r="X6" s="7" t="s">
        <v>31</v>
      </c>
      <c r="Y6" s="2">
        <v>44</v>
      </c>
      <c r="Z6" s="2">
        <v>46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</row>
    <row r="7" spans="1:271" x14ac:dyDescent="0.25">
      <c r="A7" t="s">
        <v>40</v>
      </c>
      <c r="B7" s="7" t="s">
        <v>5</v>
      </c>
      <c r="C7" s="7" t="s">
        <v>29</v>
      </c>
      <c r="D7" s="65">
        <v>54.162213999999999</v>
      </c>
      <c r="E7" s="65">
        <v>-1.2845420000000001</v>
      </c>
      <c r="F7" s="9">
        <v>40681</v>
      </c>
      <c r="G7" s="8">
        <v>1</v>
      </c>
      <c r="H7" s="7">
        <v>6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2"/>
      <c r="V7" s="2"/>
      <c r="W7" s="2"/>
      <c r="X7" s="24" t="s">
        <v>32</v>
      </c>
      <c r="Y7" s="2">
        <v>32</v>
      </c>
      <c r="Z7" s="2">
        <v>12</v>
      </c>
      <c r="AA7" s="2">
        <v>36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</row>
    <row r="8" spans="1:271" s="1" customFormat="1" x14ac:dyDescent="0.25">
      <c r="A8" s="1" t="s">
        <v>40</v>
      </c>
      <c r="B8" s="29" t="s">
        <v>5</v>
      </c>
      <c r="C8" s="24" t="s">
        <v>30</v>
      </c>
      <c r="D8" s="65">
        <v>53.990090000000002</v>
      </c>
      <c r="E8" s="65">
        <v>-1.019979</v>
      </c>
      <c r="F8" s="25">
        <v>40681</v>
      </c>
      <c r="G8" s="26">
        <v>1</v>
      </c>
      <c r="H8" s="27">
        <v>1</v>
      </c>
      <c r="I8" s="5">
        <v>8</v>
      </c>
      <c r="J8" s="5">
        <v>2</v>
      </c>
      <c r="K8" s="5"/>
      <c r="L8" s="5"/>
      <c r="M8" s="5"/>
      <c r="N8" s="5">
        <v>4</v>
      </c>
      <c r="O8" s="5"/>
      <c r="P8" s="5"/>
      <c r="Q8" s="5"/>
      <c r="R8" s="5"/>
      <c r="S8" s="5"/>
      <c r="T8" s="5"/>
      <c r="U8" s="2"/>
      <c r="V8" s="2"/>
      <c r="W8" s="2"/>
      <c r="X8" s="13" t="s">
        <v>33</v>
      </c>
      <c r="Y8" s="3">
        <v>48</v>
      </c>
      <c r="Z8" s="2">
        <v>41</v>
      </c>
      <c r="AA8" s="2">
        <v>14</v>
      </c>
      <c r="AB8" s="3">
        <v>29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</row>
    <row r="9" spans="1:271" x14ac:dyDescent="0.25">
      <c r="A9" t="s">
        <v>40</v>
      </c>
      <c r="B9" s="7" t="s">
        <v>5</v>
      </c>
      <c r="C9" s="11" t="s">
        <v>30</v>
      </c>
      <c r="D9" s="65">
        <v>53.990090000000002</v>
      </c>
      <c r="E9" s="65">
        <v>-1.019979</v>
      </c>
      <c r="F9" s="9">
        <v>40681</v>
      </c>
      <c r="G9" s="8">
        <v>1</v>
      </c>
      <c r="H9" s="12">
        <v>2</v>
      </c>
      <c r="I9" s="6">
        <v>7</v>
      </c>
      <c r="J9" s="6">
        <v>2</v>
      </c>
      <c r="K9" s="6"/>
      <c r="L9" s="6"/>
      <c r="M9" s="6"/>
      <c r="N9" s="6">
        <v>10</v>
      </c>
      <c r="O9" s="6"/>
      <c r="P9" s="6"/>
      <c r="Q9" s="6"/>
      <c r="R9" s="6"/>
      <c r="S9" s="6"/>
      <c r="T9" s="6"/>
      <c r="U9" s="2"/>
      <c r="V9" s="2"/>
      <c r="W9" s="2"/>
      <c r="X9" s="24" t="s">
        <v>34</v>
      </c>
      <c r="Y9" s="3">
        <v>32</v>
      </c>
      <c r="Z9" s="3">
        <v>34</v>
      </c>
      <c r="AA9" s="2">
        <v>12</v>
      </c>
      <c r="AB9" s="3">
        <v>26</v>
      </c>
      <c r="AC9" s="3">
        <v>19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</row>
    <row r="10" spans="1:271" x14ac:dyDescent="0.25">
      <c r="A10" t="s">
        <v>40</v>
      </c>
      <c r="B10" s="7" t="s">
        <v>5</v>
      </c>
      <c r="C10" s="11" t="s">
        <v>30</v>
      </c>
      <c r="D10" s="65">
        <v>53.990090000000002</v>
      </c>
      <c r="E10" s="65">
        <v>-1.019979</v>
      </c>
      <c r="F10" s="9">
        <v>40681</v>
      </c>
      <c r="G10" s="8">
        <v>1</v>
      </c>
      <c r="H10" s="12">
        <v>3</v>
      </c>
      <c r="I10" s="6">
        <v>21</v>
      </c>
      <c r="J10" s="6">
        <v>1</v>
      </c>
      <c r="K10" s="6"/>
      <c r="L10" s="6"/>
      <c r="M10" s="6"/>
      <c r="N10" s="6">
        <v>6</v>
      </c>
      <c r="O10" s="6">
        <v>1</v>
      </c>
      <c r="P10" s="6">
        <v>2</v>
      </c>
      <c r="Q10" s="6"/>
      <c r="R10" s="6"/>
      <c r="S10" s="6"/>
      <c r="T10" s="6"/>
      <c r="U10" s="2"/>
      <c r="V10" s="2"/>
      <c r="W10" s="2"/>
      <c r="X10" s="7" t="s">
        <v>35</v>
      </c>
      <c r="Y10" s="3">
        <v>81</v>
      </c>
      <c r="Z10" s="3">
        <v>61</v>
      </c>
      <c r="AA10" s="3">
        <v>57</v>
      </c>
      <c r="AB10" s="3">
        <v>51</v>
      </c>
      <c r="AC10" s="3">
        <v>43</v>
      </c>
      <c r="AD10" s="3">
        <v>60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</row>
    <row r="11" spans="1:271" x14ac:dyDescent="0.25">
      <c r="A11" t="s">
        <v>40</v>
      </c>
      <c r="B11" s="7" t="s">
        <v>5</v>
      </c>
      <c r="C11" s="11" t="s">
        <v>30</v>
      </c>
      <c r="D11" s="65">
        <v>53.990090000000002</v>
      </c>
      <c r="E11" s="65">
        <v>-1.019979</v>
      </c>
      <c r="F11" s="9">
        <v>40681</v>
      </c>
      <c r="G11" s="8">
        <v>1</v>
      </c>
      <c r="H11" s="12">
        <v>4</v>
      </c>
      <c r="I11" s="6">
        <v>16</v>
      </c>
      <c r="J11" s="6">
        <v>4</v>
      </c>
      <c r="K11" s="6"/>
      <c r="L11" s="6"/>
      <c r="M11" s="6"/>
      <c r="N11" s="6">
        <v>1</v>
      </c>
      <c r="O11" s="6"/>
      <c r="P11" s="6">
        <v>1</v>
      </c>
      <c r="Q11" s="6"/>
      <c r="R11" s="6"/>
      <c r="S11" s="6"/>
      <c r="T11" s="6"/>
      <c r="U11" s="2"/>
      <c r="V11" s="2"/>
      <c r="W11" s="2"/>
      <c r="X11" s="24" t="s">
        <v>36</v>
      </c>
      <c r="Y11" s="3">
        <v>46</v>
      </c>
      <c r="Z11" s="3">
        <v>24</v>
      </c>
      <c r="AA11" s="3">
        <v>67</v>
      </c>
      <c r="AB11" s="3">
        <v>32</v>
      </c>
      <c r="AC11" s="3">
        <v>60</v>
      </c>
      <c r="AD11" s="3">
        <v>57</v>
      </c>
      <c r="AE11" s="3">
        <v>67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</row>
    <row r="12" spans="1:271" x14ac:dyDescent="0.25">
      <c r="A12" t="s">
        <v>40</v>
      </c>
      <c r="B12" s="7" t="s">
        <v>5</v>
      </c>
      <c r="C12" s="11" t="s">
        <v>30</v>
      </c>
      <c r="D12" s="65">
        <v>53.990090000000002</v>
      </c>
      <c r="E12" s="65">
        <v>-1.019979</v>
      </c>
      <c r="F12" s="9">
        <v>40681</v>
      </c>
      <c r="G12" s="8">
        <v>1</v>
      </c>
      <c r="H12" s="12">
        <v>5</v>
      </c>
      <c r="I12" s="6">
        <v>5</v>
      </c>
      <c r="J12" s="6">
        <v>7</v>
      </c>
      <c r="K12" s="6"/>
      <c r="L12" s="6"/>
      <c r="M12" s="6"/>
      <c r="N12" s="6">
        <v>15</v>
      </c>
      <c r="O12" s="6">
        <v>1</v>
      </c>
      <c r="P12" s="6"/>
      <c r="Q12" s="6"/>
      <c r="R12" s="6"/>
      <c r="S12" s="6"/>
      <c r="T12" s="6"/>
      <c r="U12" s="2"/>
      <c r="V12" s="2"/>
      <c r="W12" s="2"/>
      <c r="X12" s="2"/>
      <c r="Y12" s="7" t="s">
        <v>29</v>
      </c>
      <c r="Z12" s="24" t="s">
        <v>30</v>
      </c>
      <c r="AA12" s="7" t="s">
        <v>31</v>
      </c>
      <c r="AB12" s="24" t="s">
        <v>32</v>
      </c>
      <c r="AC12" s="13" t="s">
        <v>33</v>
      </c>
      <c r="AD12" s="24" t="s">
        <v>34</v>
      </c>
      <c r="AE12" s="7" t="s">
        <v>35</v>
      </c>
      <c r="AF12" s="24" t="s">
        <v>36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</row>
    <row r="13" spans="1:271" x14ac:dyDescent="0.25">
      <c r="A13" t="s">
        <v>40</v>
      </c>
      <c r="B13" s="7" t="s">
        <v>5</v>
      </c>
      <c r="C13" s="11" t="s">
        <v>30</v>
      </c>
      <c r="D13" s="65">
        <v>53.990090000000002</v>
      </c>
      <c r="E13" s="65">
        <v>-1.019979</v>
      </c>
      <c r="F13" s="9">
        <v>40681</v>
      </c>
      <c r="G13" s="8">
        <v>1</v>
      </c>
      <c r="H13" s="12">
        <v>6</v>
      </c>
      <c r="I13" s="6">
        <v>8</v>
      </c>
      <c r="J13" s="6">
        <v>7</v>
      </c>
      <c r="K13" s="6"/>
      <c r="L13" s="6"/>
      <c r="M13" s="6"/>
      <c r="N13" s="6">
        <v>4</v>
      </c>
      <c r="O13" s="6"/>
      <c r="P13" s="6">
        <v>4</v>
      </c>
      <c r="Q13" s="6"/>
      <c r="R13" s="6"/>
      <c r="S13" s="6"/>
      <c r="T13" s="6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</row>
    <row r="14" spans="1:271" s="1" customFormat="1" x14ac:dyDescent="0.25">
      <c r="A14" s="1" t="s">
        <v>40</v>
      </c>
      <c r="B14" s="29" t="s">
        <v>5</v>
      </c>
      <c r="C14" s="29" t="s">
        <v>31</v>
      </c>
      <c r="D14" s="65">
        <v>53.834494999999997</v>
      </c>
      <c r="E14" s="65">
        <v>-1.65788</v>
      </c>
      <c r="F14" s="25">
        <v>40682</v>
      </c>
      <c r="G14" s="26">
        <v>1</v>
      </c>
      <c r="H14" s="27">
        <v>1</v>
      </c>
      <c r="I14" s="5">
        <v>8</v>
      </c>
      <c r="J14" s="5">
        <v>11</v>
      </c>
      <c r="K14" s="5"/>
      <c r="L14" s="5"/>
      <c r="M14" s="5"/>
      <c r="N14" s="5">
        <v>22</v>
      </c>
      <c r="O14" s="5"/>
      <c r="P14" s="5"/>
      <c r="Q14" s="5"/>
      <c r="R14" s="5">
        <v>1</v>
      </c>
      <c r="S14" s="5">
        <v>1</v>
      </c>
      <c r="T14" s="5">
        <v>2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>
        <f>AVERAGE(Y5:AE11)</f>
        <v>41.321428571428569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</row>
    <row r="15" spans="1:271" x14ac:dyDescent="0.25">
      <c r="A15" t="s">
        <v>40</v>
      </c>
      <c r="B15" s="7" t="s">
        <v>5</v>
      </c>
      <c r="C15" s="7" t="s">
        <v>31</v>
      </c>
      <c r="D15" s="65">
        <v>53.834494999999997</v>
      </c>
      <c r="E15" s="65">
        <v>-1.65788</v>
      </c>
      <c r="F15" s="9">
        <v>40682</v>
      </c>
      <c r="G15" s="8">
        <v>1</v>
      </c>
      <c r="H15" s="12">
        <v>2</v>
      </c>
      <c r="I15" s="6">
        <v>1</v>
      </c>
      <c r="J15" s="6">
        <v>6</v>
      </c>
      <c r="K15" s="6"/>
      <c r="L15" s="6"/>
      <c r="M15" s="6"/>
      <c r="N15" s="6">
        <v>15</v>
      </c>
      <c r="O15" s="6"/>
      <c r="P15" s="6"/>
      <c r="Q15" s="6"/>
      <c r="R15" s="6"/>
      <c r="S15" s="6"/>
      <c r="T15" s="6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>
        <f>MAX(Y5:AE11)</f>
        <v>81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</row>
    <row r="16" spans="1:271" x14ac:dyDescent="0.25">
      <c r="A16" t="s">
        <v>40</v>
      </c>
      <c r="B16" s="7" t="s">
        <v>5</v>
      </c>
      <c r="C16" s="7" t="s">
        <v>31</v>
      </c>
      <c r="D16" s="65">
        <v>53.834494999999997</v>
      </c>
      <c r="E16" s="65">
        <v>-1.65788</v>
      </c>
      <c r="F16" s="9">
        <v>40682</v>
      </c>
      <c r="G16" s="8">
        <v>1</v>
      </c>
      <c r="H16" s="12">
        <v>3</v>
      </c>
      <c r="I16" s="6">
        <v>3</v>
      </c>
      <c r="J16" s="6">
        <v>6</v>
      </c>
      <c r="K16" s="6"/>
      <c r="L16" s="6"/>
      <c r="M16" s="6"/>
      <c r="N16" s="6">
        <v>19</v>
      </c>
      <c r="O16" s="6">
        <v>2</v>
      </c>
      <c r="P16" s="6"/>
      <c r="Q16" s="6"/>
      <c r="R16" s="6"/>
      <c r="S16" s="6"/>
      <c r="T16" s="6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</row>
    <row r="17" spans="1:271" x14ac:dyDescent="0.25">
      <c r="A17" t="s">
        <v>40</v>
      </c>
      <c r="B17" s="7" t="s">
        <v>5</v>
      </c>
      <c r="C17" s="7" t="s">
        <v>31</v>
      </c>
      <c r="D17" s="65">
        <v>53.834494999999997</v>
      </c>
      <c r="E17" s="65">
        <v>-1.65788</v>
      </c>
      <c r="F17" s="9">
        <v>40682</v>
      </c>
      <c r="G17" s="8">
        <v>1</v>
      </c>
      <c r="H17" s="12">
        <v>4</v>
      </c>
      <c r="I17" s="6"/>
      <c r="J17" s="6">
        <v>8</v>
      </c>
      <c r="K17" s="6"/>
      <c r="L17" s="6"/>
      <c r="M17" s="6"/>
      <c r="N17" s="6">
        <v>20</v>
      </c>
      <c r="O17" s="6"/>
      <c r="P17" s="6"/>
      <c r="Q17" s="6"/>
      <c r="R17" s="6"/>
      <c r="S17" s="6"/>
      <c r="T17" s="6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</row>
    <row r="18" spans="1:271" x14ac:dyDescent="0.25">
      <c r="A18" t="s">
        <v>40</v>
      </c>
      <c r="B18" s="7" t="s">
        <v>5</v>
      </c>
      <c r="C18" s="7" t="s">
        <v>31</v>
      </c>
      <c r="D18" s="65">
        <v>53.834494999999997</v>
      </c>
      <c r="E18" s="65">
        <v>-1.65788</v>
      </c>
      <c r="F18" s="9">
        <v>40682</v>
      </c>
      <c r="G18" s="8">
        <v>1</v>
      </c>
      <c r="H18" s="12">
        <v>5</v>
      </c>
      <c r="I18" s="6">
        <v>2</v>
      </c>
      <c r="J18" s="6">
        <v>3</v>
      </c>
      <c r="K18" s="6"/>
      <c r="L18" s="6"/>
      <c r="M18" s="6"/>
      <c r="N18" s="6">
        <v>19</v>
      </c>
      <c r="O18" s="6">
        <v>1</v>
      </c>
      <c r="P18" s="6"/>
      <c r="Q18" s="6"/>
      <c r="R18" s="6"/>
      <c r="S18" s="6"/>
      <c r="T18" s="6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</row>
    <row r="19" spans="1:271" x14ac:dyDescent="0.25">
      <c r="A19" t="s">
        <v>40</v>
      </c>
      <c r="B19" s="7" t="s">
        <v>5</v>
      </c>
      <c r="C19" s="7" t="s">
        <v>31</v>
      </c>
      <c r="D19" s="65">
        <v>53.834494999999997</v>
      </c>
      <c r="E19" s="65">
        <v>-1.65788</v>
      </c>
      <c r="F19" s="9">
        <v>40682</v>
      </c>
      <c r="G19" s="8">
        <v>1</v>
      </c>
      <c r="H19" s="12">
        <v>6</v>
      </c>
      <c r="I19" s="6">
        <v>2</v>
      </c>
      <c r="J19" s="6">
        <v>3</v>
      </c>
      <c r="K19" s="6"/>
      <c r="L19" s="6"/>
      <c r="M19" s="6"/>
      <c r="N19" s="6">
        <v>18</v>
      </c>
      <c r="O19" s="6"/>
      <c r="P19" s="6"/>
      <c r="Q19" s="6"/>
      <c r="R19" s="6"/>
      <c r="S19" s="6"/>
      <c r="T19" s="6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</row>
    <row r="20" spans="1:271" s="1" customFormat="1" x14ac:dyDescent="0.25">
      <c r="A20" s="1" t="s">
        <v>40</v>
      </c>
      <c r="B20" s="29" t="s">
        <v>5</v>
      </c>
      <c r="C20" s="24" t="s">
        <v>32</v>
      </c>
      <c r="D20" s="65">
        <v>53.897404999999999</v>
      </c>
      <c r="E20" s="65">
        <v>-1.125796</v>
      </c>
      <c r="F20" s="25">
        <v>40682</v>
      </c>
      <c r="G20" s="26">
        <v>1</v>
      </c>
      <c r="H20" s="27">
        <v>1</v>
      </c>
      <c r="I20" s="5">
        <v>25</v>
      </c>
      <c r="J20" s="5">
        <v>2</v>
      </c>
      <c r="K20" s="5"/>
      <c r="L20" s="5"/>
      <c r="M20" s="5"/>
      <c r="N20" s="5">
        <v>3</v>
      </c>
      <c r="O20" s="5"/>
      <c r="P20" s="5">
        <v>2</v>
      </c>
      <c r="Q20" s="5"/>
      <c r="R20" s="5"/>
      <c r="S20" s="5"/>
      <c r="T20" s="5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</row>
    <row r="21" spans="1:271" x14ac:dyDescent="0.25">
      <c r="A21" t="s">
        <v>40</v>
      </c>
      <c r="B21" s="7" t="s">
        <v>5</v>
      </c>
      <c r="C21" s="11" t="s">
        <v>32</v>
      </c>
      <c r="D21" s="65">
        <v>53.897404999999999</v>
      </c>
      <c r="E21" s="65">
        <v>-1.125796</v>
      </c>
      <c r="F21" s="9">
        <v>40682</v>
      </c>
      <c r="G21" s="8">
        <v>1</v>
      </c>
      <c r="H21" s="12">
        <v>2</v>
      </c>
      <c r="I21" s="6">
        <v>32</v>
      </c>
      <c r="J21" s="6">
        <v>4</v>
      </c>
      <c r="K21" s="6"/>
      <c r="L21" s="6"/>
      <c r="M21" s="6"/>
      <c r="N21" s="6">
        <v>5</v>
      </c>
      <c r="O21" s="6"/>
      <c r="P21" s="6"/>
      <c r="Q21" s="6"/>
      <c r="R21" s="6"/>
      <c r="S21" s="6"/>
      <c r="T21" s="6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</row>
    <row r="22" spans="1:271" x14ac:dyDescent="0.25">
      <c r="A22" t="s">
        <v>40</v>
      </c>
      <c r="B22" s="7" t="s">
        <v>5</v>
      </c>
      <c r="C22" s="11" t="s">
        <v>32</v>
      </c>
      <c r="D22" s="65">
        <v>53.897404999999999</v>
      </c>
      <c r="E22" s="65">
        <v>-1.125796</v>
      </c>
      <c r="F22" s="9">
        <v>40682</v>
      </c>
      <c r="G22" s="8">
        <v>1</v>
      </c>
      <c r="H22" s="12">
        <v>3</v>
      </c>
      <c r="I22" s="6">
        <v>34</v>
      </c>
      <c r="J22" s="6">
        <v>4</v>
      </c>
      <c r="K22" s="6"/>
      <c r="L22" s="6"/>
      <c r="M22" s="6"/>
      <c r="N22" s="6">
        <v>6</v>
      </c>
      <c r="O22" s="6"/>
      <c r="P22" s="6">
        <v>4</v>
      </c>
      <c r="Q22" s="6"/>
      <c r="R22" s="6"/>
      <c r="S22" s="6"/>
      <c r="T22" s="6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</row>
    <row r="23" spans="1:271" x14ac:dyDescent="0.25">
      <c r="A23" t="s">
        <v>40</v>
      </c>
      <c r="B23" s="7" t="s">
        <v>5</v>
      </c>
      <c r="C23" s="11" t="s">
        <v>32</v>
      </c>
      <c r="D23" s="65">
        <v>53.897404999999999</v>
      </c>
      <c r="E23" s="65">
        <v>-1.125796</v>
      </c>
      <c r="F23" s="9">
        <v>40682</v>
      </c>
      <c r="G23" s="8">
        <v>1</v>
      </c>
      <c r="H23" s="12">
        <v>4</v>
      </c>
      <c r="I23" s="6">
        <v>32</v>
      </c>
      <c r="J23" s="6">
        <v>4</v>
      </c>
      <c r="K23" s="6"/>
      <c r="L23" s="6"/>
      <c r="M23" s="6"/>
      <c r="N23" s="6">
        <v>3</v>
      </c>
      <c r="O23" s="6"/>
      <c r="P23" s="6">
        <v>3</v>
      </c>
      <c r="Q23" s="6"/>
      <c r="R23" s="6"/>
      <c r="S23" s="6"/>
      <c r="T23" s="6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</row>
    <row r="24" spans="1:271" x14ac:dyDescent="0.25">
      <c r="A24" t="s">
        <v>40</v>
      </c>
      <c r="B24" s="7" t="s">
        <v>5</v>
      </c>
      <c r="C24" s="11" t="s">
        <v>32</v>
      </c>
      <c r="D24" s="65">
        <v>53.897404999999999</v>
      </c>
      <c r="E24" s="65">
        <v>-1.125796</v>
      </c>
      <c r="F24" s="9">
        <v>40682</v>
      </c>
      <c r="G24" s="8">
        <v>1</v>
      </c>
      <c r="H24" s="12">
        <v>5</v>
      </c>
      <c r="I24" s="6">
        <v>22</v>
      </c>
      <c r="J24" s="6">
        <v>8</v>
      </c>
      <c r="K24" s="6"/>
      <c r="L24" s="6"/>
      <c r="M24" s="6"/>
      <c r="N24" s="6">
        <v>4</v>
      </c>
      <c r="O24" s="6"/>
      <c r="P24" s="6">
        <v>2</v>
      </c>
      <c r="Q24" s="6"/>
      <c r="R24" s="6"/>
      <c r="S24" s="6"/>
      <c r="T24" s="6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</row>
    <row r="25" spans="1:271" x14ac:dyDescent="0.25">
      <c r="A25" t="s">
        <v>40</v>
      </c>
      <c r="B25" s="7" t="s">
        <v>5</v>
      </c>
      <c r="C25" s="11" t="s">
        <v>32</v>
      </c>
      <c r="D25" s="65">
        <v>53.897404999999999</v>
      </c>
      <c r="E25" s="65">
        <v>-1.125796</v>
      </c>
      <c r="F25" s="9">
        <v>40682</v>
      </c>
      <c r="G25" s="8">
        <v>1</v>
      </c>
      <c r="H25" s="12">
        <v>6</v>
      </c>
      <c r="I25" s="6">
        <v>31</v>
      </c>
      <c r="J25" s="6">
        <v>3</v>
      </c>
      <c r="K25" s="6"/>
      <c r="L25" s="6"/>
      <c r="M25" s="6"/>
      <c r="N25" s="6">
        <v>3</v>
      </c>
      <c r="O25" s="6"/>
      <c r="P25" s="6"/>
      <c r="Q25" s="6"/>
      <c r="R25" s="6"/>
      <c r="S25" s="6"/>
      <c r="T25" s="6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</row>
    <row r="26" spans="1:271" s="1" customFormat="1" x14ac:dyDescent="0.25">
      <c r="A26" s="1" t="s">
        <v>40</v>
      </c>
      <c r="B26" s="29" t="s">
        <v>5</v>
      </c>
      <c r="C26" s="30" t="s">
        <v>33</v>
      </c>
      <c r="D26" s="65">
        <v>53.749153</v>
      </c>
      <c r="E26" s="65">
        <v>-1.492442</v>
      </c>
      <c r="F26" s="31">
        <v>40683</v>
      </c>
      <c r="G26" s="32">
        <v>1</v>
      </c>
      <c r="H26" s="27">
        <v>1</v>
      </c>
      <c r="I26" s="28">
        <v>16</v>
      </c>
      <c r="J26" s="28">
        <v>2</v>
      </c>
      <c r="K26" s="28"/>
      <c r="L26" s="28"/>
      <c r="M26" s="28"/>
      <c r="N26" s="28">
        <v>4</v>
      </c>
      <c r="O26" s="28">
        <v>1</v>
      </c>
      <c r="P26" s="28">
        <v>1</v>
      </c>
      <c r="Q26" s="28"/>
      <c r="R26" s="5"/>
      <c r="S26" s="5"/>
      <c r="T26" s="28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</row>
    <row r="27" spans="1:271" x14ac:dyDescent="0.25">
      <c r="A27" t="s">
        <v>40</v>
      </c>
      <c r="B27" s="7" t="s">
        <v>5</v>
      </c>
      <c r="C27" s="13" t="s">
        <v>33</v>
      </c>
      <c r="D27" s="65">
        <v>53.749153</v>
      </c>
      <c r="E27" s="65">
        <v>-1.492442</v>
      </c>
      <c r="F27" s="14">
        <v>40683</v>
      </c>
      <c r="G27" s="15">
        <v>1</v>
      </c>
      <c r="H27" s="12">
        <v>2</v>
      </c>
      <c r="I27" s="10">
        <v>18</v>
      </c>
      <c r="J27" s="10">
        <v>3</v>
      </c>
      <c r="K27" s="10"/>
      <c r="L27" s="10"/>
      <c r="M27" s="10"/>
      <c r="N27" s="10"/>
      <c r="O27" s="10">
        <v>2</v>
      </c>
      <c r="P27" s="10"/>
      <c r="Q27" s="6"/>
      <c r="R27" s="6"/>
      <c r="S27" s="6"/>
      <c r="T27" s="10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</row>
    <row r="28" spans="1:271" x14ac:dyDescent="0.25">
      <c r="A28" t="s">
        <v>40</v>
      </c>
      <c r="B28" s="7" t="s">
        <v>5</v>
      </c>
      <c r="C28" s="13" t="s">
        <v>33</v>
      </c>
      <c r="D28" s="65">
        <v>53.749153</v>
      </c>
      <c r="E28" s="65">
        <v>-1.492442</v>
      </c>
      <c r="F28" s="14">
        <v>40683</v>
      </c>
      <c r="G28" s="15">
        <v>1</v>
      </c>
      <c r="H28" s="12">
        <v>3</v>
      </c>
      <c r="I28" s="10">
        <v>30</v>
      </c>
      <c r="J28" s="10">
        <v>4</v>
      </c>
      <c r="K28" s="10"/>
      <c r="L28" s="10">
        <v>1</v>
      </c>
      <c r="M28" s="10"/>
      <c r="N28" s="10"/>
      <c r="O28" s="10">
        <v>1</v>
      </c>
      <c r="P28" s="10"/>
      <c r="Q28" s="10"/>
      <c r="R28" s="6"/>
      <c r="S28" s="6"/>
      <c r="T28" s="10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</row>
    <row r="29" spans="1:271" x14ac:dyDescent="0.25">
      <c r="A29" t="s">
        <v>40</v>
      </c>
      <c r="B29" s="7" t="s">
        <v>5</v>
      </c>
      <c r="C29" s="13" t="s">
        <v>33</v>
      </c>
      <c r="D29" s="65">
        <v>53.749153</v>
      </c>
      <c r="E29" s="65">
        <v>-1.492442</v>
      </c>
      <c r="F29" s="14">
        <v>40683</v>
      </c>
      <c r="G29" s="15">
        <v>1</v>
      </c>
      <c r="H29" s="12">
        <v>4</v>
      </c>
      <c r="I29" s="10">
        <v>15</v>
      </c>
      <c r="J29" s="10">
        <v>1</v>
      </c>
      <c r="K29" s="10"/>
      <c r="L29" s="10"/>
      <c r="M29" s="10"/>
      <c r="N29" s="10">
        <v>2</v>
      </c>
      <c r="O29" s="10"/>
      <c r="P29" s="10"/>
      <c r="Q29" s="6"/>
      <c r="R29" s="6"/>
      <c r="S29" s="6"/>
      <c r="T29" s="10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</row>
    <row r="30" spans="1:271" x14ac:dyDescent="0.25">
      <c r="A30" t="s">
        <v>40</v>
      </c>
      <c r="B30" s="7" t="s">
        <v>5</v>
      </c>
      <c r="C30" s="13" t="s">
        <v>33</v>
      </c>
      <c r="D30" s="65">
        <v>53.749153</v>
      </c>
      <c r="E30" s="65">
        <v>-1.492442</v>
      </c>
      <c r="F30" s="14">
        <v>40683</v>
      </c>
      <c r="G30" s="15">
        <v>1</v>
      </c>
      <c r="H30" s="12">
        <v>5</v>
      </c>
      <c r="I30" s="10">
        <v>8</v>
      </c>
      <c r="J30" s="10">
        <v>1</v>
      </c>
      <c r="K30" s="10"/>
      <c r="L30" s="10">
        <v>1</v>
      </c>
      <c r="M30" s="10"/>
      <c r="N30" s="10">
        <v>5</v>
      </c>
      <c r="O30" s="10"/>
      <c r="P30" s="10"/>
      <c r="Q30" s="10"/>
      <c r="R30" s="6"/>
      <c r="S30" s="6"/>
      <c r="T30" s="10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</row>
    <row r="31" spans="1:271" x14ac:dyDescent="0.25">
      <c r="A31" t="s">
        <v>40</v>
      </c>
      <c r="B31" s="7" t="s">
        <v>5</v>
      </c>
      <c r="C31" s="13" t="s">
        <v>33</v>
      </c>
      <c r="D31" s="65">
        <v>53.749153</v>
      </c>
      <c r="E31" s="65">
        <v>-1.492442</v>
      </c>
      <c r="F31" s="14">
        <v>40683</v>
      </c>
      <c r="G31" s="15">
        <v>1</v>
      </c>
      <c r="H31" s="12">
        <v>6</v>
      </c>
      <c r="I31" s="10">
        <v>11</v>
      </c>
      <c r="J31" s="10">
        <v>1</v>
      </c>
      <c r="K31" s="10"/>
      <c r="L31" s="10"/>
      <c r="M31" s="10">
        <v>1</v>
      </c>
      <c r="N31" s="10"/>
      <c r="O31" s="10"/>
      <c r="P31" s="10"/>
      <c r="Q31" s="6"/>
      <c r="R31" s="6"/>
      <c r="S31" s="6"/>
      <c r="T31" s="10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</row>
    <row r="32" spans="1:271" s="1" customFormat="1" x14ac:dyDescent="0.25">
      <c r="A32" s="1" t="s">
        <v>40</v>
      </c>
      <c r="B32" s="29" t="s">
        <v>5</v>
      </c>
      <c r="C32" s="24" t="s">
        <v>34</v>
      </c>
      <c r="D32" s="65">
        <v>53.913330000000002</v>
      </c>
      <c r="E32" s="65">
        <v>-1.5284219999999999</v>
      </c>
      <c r="F32" s="25">
        <v>40684</v>
      </c>
      <c r="G32" s="26">
        <v>1</v>
      </c>
      <c r="H32" s="29">
        <v>1</v>
      </c>
      <c r="I32" s="5"/>
      <c r="J32" s="5">
        <v>1</v>
      </c>
      <c r="K32" s="5"/>
      <c r="L32" s="5"/>
      <c r="M32" s="5"/>
      <c r="N32" s="5"/>
      <c r="O32" s="5"/>
      <c r="P32" s="5">
        <v>2</v>
      </c>
      <c r="Q32" s="28"/>
      <c r="R32" s="5"/>
      <c r="S32" s="5"/>
      <c r="T32" s="5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</row>
    <row r="33" spans="1:271" x14ac:dyDescent="0.25">
      <c r="A33" t="s">
        <v>40</v>
      </c>
      <c r="B33" s="7" t="s">
        <v>5</v>
      </c>
      <c r="C33" s="11" t="s">
        <v>34</v>
      </c>
      <c r="D33" s="65">
        <v>53.913330000000002</v>
      </c>
      <c r="E33" s="65">
        <v>-1.5284219999999999</v>
      </c>
      <c r="F33" s="9">
        <v>40684</v>
      </c>
      <c r="G33" s="8">
        <v>1</v>
      </c>
      <c r="H33" s="7">
        <v>2</v>
      </c>
      <c r="I33" s="6">
        <v>4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</row>
    <row r="34" spans="1:271" x14ac:dyDescent="0.25">
      <c r="A34" t="s">
        <v>40</v>
      </c>
      <c r="B34" s="7" t="s">
        <v>5</v>
      </c>
      <c r="C34" s="11" t="s">
        <v>34</v>
      </c>
      <c r="D34" s="65">
        <v>53.913330000000002</v>
      </c>
      <c r="E34" s="65">
        <v>-1.5284219999999999</v>
      </c>
      <c r="F34" s="9">
        <v>40684</v>
      </c>
      <c r="G34" s="8">
        <v>1</v>
      </c>
      <c r="H34" s="7">
        <v>3</v>
      </c>
      <c r="I34" s="6">
        <v>1</v>
      </c>
      <c r="J34" s="6"/>
      <c r="K34" s="6"/>
      <c r="L34" s="6"/>
      <c r="M34" s="6"/>
      <c r="N34" s="6"/>
      <c r="O34" s="6"/>
      <c r="P34" s="6">
        <v>1</v>
      </c>
      <c r="Q34" s="10"/>
      <c r="R34" s="6"/>
      <c r="S34" s="6"/>
      <c r="T34" s="6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</row>
    <row r="35" spans="1:271" x14ac:dyDescent="0.25">
      <c r="A35" t="s">
        <v>40</v>
      </c>
      <c r="B35" s="7" t="s">
        <v>5</v>
      </c>
      <c r="C35" s="11" t="s">
        <v>34</v>
      </c>
      <c r="D35" s="65">
        <v>53.913330000000002</v>
      </c>
      <c r="E35" s="65">
        <v>-1.5284219999999999</v>
      </c>
      <c r="F35" s="9">
        <v>40684</v>
      </c>
      <c r="G35" s="8">
        <v>1</v>
      </c>
      <c r="H35" s="7">
        <v>4</v>
      </c>
      <c r="I35" s="6">
        <v>10</v>
      </c>
      <c r="J35" s="6">
        <v>2</v>
      </c>
      <c r="K35" s="6"/>
      <c r="L35" s="6"/>
      <c r="M35" s="6">
        <v>1</v>
      </c>
      <c r="N35" s="6">
        <v>2</v>
      </c>
      <c r="O35" s="6"/>
      <c r="P35" s="6">
        <v>1</v>
      </c>
      <c r="Q35" s="6"/>
      <c r="R35" s="6"/>
      <c r="S35" s="6"/>
      <c r="T35" s="6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</row>
    <row r="36" spans="1:271" x14ac:dyDescent="0.25">
      <c r="A36" t="s">
        <v>40</v>
      </c>
      <c r="B36" s="7" t="s">
        <v>5</v>
      </c>
      <c r="C36" s="11" t="s">
        <v>34</v>
      </c>
      <c r="D36" s="65">
        <v>53.913330000000002</v>
      </c>
      <c r="E36" s="65">
        <v>-1.5284219999999999</v>
      </c>
      <c r="F36" s="9">
        <v>40684</v>
      </c>
      <c r="G36" s="8">
        <v>1</v>
      </c>
      <c r="H36" s="7">
        <v>5</v>
      </c>
      <c r="I36" s="6">
        <v>7</v>
      </c>
      <c r="J36" s="6">
        <v>1</v>
      </c>
      <c r="K36" s="6"/>
      <c r="L36" s="6"/>
      <c r="M36" s="6">
        <v>1</v>
      </c>
      <c r="N36" s="6">
        <v>5</v>
      </c>
      <c r="O36" s="6"/>
      <c r="P36" s="6">
        <v>1</v>
      </c>
      <c r="Q36" s="10"/>
      <c r="R36" s="6"/>
      <c r="S36" s="6"/>
      <c r="T36" s="6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</row>
    <row r="37" spans="1:271" x14ac:dyDescent="0.25">
      <c r="A37" t="s">
        <v>40</v>
      </c>
      <c r="B37" s="7" t="s">
        <v>5</v>
      </c>
      <c r="C37" s="11" t="s">
        <v>34</v>
      </c>
      <c r="D37" s="65">
        <v>53.913330000000002</v>
      </c>
      <c r="E37" s="65">
        <v>-1.5284219999999999</v>
      </c>
      <c r="F37" s="9">
        <v>40684</v>
      </c>
      <c r="G37" s="8">
        <v>1</v>
      </c>
      <c r="H37" s="7">
        <v>6</v>
      </c>
      <c r="I37" s="6">
        <v>7</v>
      </c>
      <c r="J37" s="6">
        <v>5</v>
      </c>
      <c r="K37" s="6"/>
      <c r="L37" s="6"/>
      <c r="M37" s="6">
        <v>1</v>
      </c>
      <c r="N37" s="6">
        <v>4</v>
      </c>
      <c r="O37" s="6"/>
      <c r="P37" s="6"/>
      <c r="Q37" s="6"/>
      <c r="R37" s="6"/>
      <c r="S37" s="6"/>
      <c r="T37" s="6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</row>
    <row r="38" spans="1:271" s="1" customFormat="1" x14ac:dyDescent="0.25">
      <c r="A38" s="1" t="s">
        <v>40</v>
      </c>
      <c r="B38" s="29" t="s">
        <v>5</v>
      </c>
      <c r="C38" s="29" t="s">
        <v>35</v>
      </c>
      <c r="D38" s="65">
        <v>53.440004000000002</v>
      </c>
      <c r="E38" s="65">
        <v>-1.108123</v>
      </c>
      <c r="F38" s="25">
        <v>40684</v>
      </c>
      <c r="G38" s="26">
        <v>1</v>
      </c>
      <c r="H38" s="29">
        <v>1</v>
      </c>
      <c r="I38" s="5"/>
      <c r="J38" s="5">
        <v>2</v>
      </c>
      <c r="K38" s="5"/>
      <c r="L38" s="5"/>
      <c r="M38" s="5"/>
      <c r="N38" s="5">
        <v>1</v>
      </c>
      <c r="O38" s="5"/>
      <c r="P38" s="5">
        <v>1</v>
      </c>
      <c r="Q38" s="28"/>
      <c r="R38" s="5"/>
      <c r="S38" s="5"/>
      <c r="T38" s="5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</row>
    <row r="39" spans="1:271" x14ac:dyDescent="0.25">
      <c r="A39" t="s">
        <v>40</v>
      </c>
      <c r="B39" s="7" t="s">
        <v>5</v>
      </c>
      <c r="C39" s="7" t="s">
        <v>35</v>
      </c>
      <c r="D39" s="65">
        <v>53.440004000000002</v>
      </c>
      <c r="E39" s="65">
        <v>-1.108123</v>
      </c>
      <c r="F39" s="9">
        <v>40684</v>
      </c>
      <c r="G39" s="8">
        <v>1</v>
      </c>
      <c r="H39" s="7">
        <v>2</v>
      </c>
      <c r="I39" s="6">
        <v>1</v>
      </c>
      <c r="J39" s="6">
        <v>4</v>
      </c>
      <c r="K39" s="6"/>
      <c r="L39" s="6"/>
      <c r="M39" s="6"/>
      <c r="N39" s="6">
        <v>5</v>
      </c>
      <c r="O39" s="6"/>
      <c r="P39" s="6">
        <v>5</v>
      </c>
      <c r="Q39" s="6"/>
      <c r="R39" s="6"/>
      <c r="S39" s="6"/>
      <c r="T39" s="6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</row>
    <row r="40" spans="1:271" x14ac:dyDescent="0.25">
      <c r="A40" t="s">
        <v>40</v>
      </c>
      <c r="B40" s="7" t="s">
        <v>5</v>
      </c>
      <c r="C40" s="7" t="s">
        <v>35</v>
      </c>
      <c r="D40" s="65">
        <v>53.440004000000002</v>
      </c>
      <c r="E40" s="65">
        <v>-1.108123</v>
      </c>
      <c r="F40" s="9">
        <v>40684</v>
      </c>
      <c r="G40" s="8">
        <v>1</v>
      </c>
      <c r="H40" s="7">
        <v>3</v>
      </c>
      <c r="I40" s="6"/>
      <c r="J40" s="6">
        <v>2</v>
      </c>
      <c r="K40" s="6"/>
      <c r="L40" s="6"/>
      <c r="M40" s="6">
        <v>1</v>
      </c>
      <c r="N40" s="6">
        <v>4</v>
      </c>
      <c r="O40" s="6"/>
      <c r="P40" s="6"/>
      <c r="Q40" s="10"/>
      <c r="R40" s="6"/>
      <c r="S40" s="6"/>
      <c r="T40" s="6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</row>
    <row r="41" spans="1:271" x14ac:dyDescent="0.25">
      <c r="A41" t="s">
        <v>40</v>
      </c>
      <c r="B41" s="7" t="s">
        <v>5</v>
      </c>
      <c r="C41" s="7" t="s">
        <v>35</v>
      </c>
      <c r="D41" s="65">
        <v>53.440004000000002</v>
      </c>
      <c r="E41" s="65">
        <v>-1.108123</v>
      </c>
      <c r="F41" s="9">
        <v>40684</v>
      </c>
      <c r="G41" s="8">
        <v>1</v>
      </c>
      <c r="H41" s="7">
        <v>4</v>
      </c>
      <c r="I41" s="6"/>
      <c r="J41" s="6">
        <v>4</v>
      </c>
      <c r="K41" s="6"/>
      <c r="L41" s="6"/>
      <c r="M41" s="6"/>
      <c r="N41" s="6">
        <v>4</v>
      </c>
      <c r="O41" s="6"/>
      <c r="P41" s="6"/>
      <c r="Q41" s="6"/>
      <c r="R41" s="6"/>
      <c r="S41" s="6"/>
      <c r="T41" s="6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</row>
    <row r="42" spans="1:271" x14ac:dyDescent="0.25">
      <c r="A42" t="s">
        <v>40</v>
      </c>
      <c r="B42" s="7" t="s">
        <v>5</v>
      </c>
      <c r="C42" s="7" t="s">
        <v>35</v>
      </c>
      <c r="D42" s="65">
        <v>53.440004000000002</v>
      </c>
      <c r="E42" s="65">
        <v>-1.108123</v>
      </c>
      <c r="F42" s="9">
        <v>40684</v>
      </c>
      <c r="G42" s="8">
        <v>1</v>
      </c>
      <c r="H42" s="7">
        <v>5</v>
      </c>
      <c r="I42" s="6"/>
      <c r="J42" s="6">
        <v>5</v>
      </c>
      <c r="K42" s="6"/>
      <c r="L42" s="6"/>
      <c r="M42" s="6"/>
      <c r="N42" s="6">
        <v>2</v>
      </c>
      <c r="O42" s="6"/>
      <c r="P42" s="6"/>
      <c r="Q42" s="10"/>
      <c r="R42" s="6"/>
      <c r="S42" s="6"/>
      <c r="T42" s="6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</row>
    <row r="43" spans="1:271" x14ac:dyDescent="0.25">
      <c r="A43" t="s">
        <v>40</v>
      </c>
      <c r="B43" s="7" t="s">
        <v>5</v>
      </c>
      <c r="C43" s="7" t="s">
        <v>35</v>
      </c>
      <c r="D43" s="65">
        <v>53.440004000000002</v>
      </c>
      <c r="E43" s="65">
        <v>-1.108123</v>
      </c>
      <c r="F43" s="9">
        <v>40684</v>
      </c>
      <c r="G43" s="8">
        <v>1</v>
      </c>
      <c r="H43" s="7">
        <v>6</v>
      </c>
      <c r="I43" s="6">
        <v>2</v>
      </c>
      <c r="J43" s="6">
        <v>4</v>
      </c>
      <c r="K43" s="6"/>
      <c r="L43" s="6"/>
      <c r="M43" s="6"/>
      <c r="N43" s="6">
        <v>3</v>
      </c>
      <c r="O43" s="6"/>
      <c r="P43" s="6">
        <v>1</v>
      </c>
      <c r="Q43" s="6"/>
      <c r="R43" s="6"/>
      <c r="S43" s="6"/>
      <c r="T43" s="6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</row>
    <row r="44" spans="1:271" s="1" customFormat="1" x14ac:dyDescent="0.25">
      <c r="A44" s="1" t="s">
        <v>40</v>
      </c>
      <c r="B44" s="29" t="s">
        <v>5</v>
      </c>
      <c r="C44" s="24" t="s">
        <v>36</v>
      </c>
      <c r="D44" s="65">
        <v>53.977677999999997</v>
      </c>
      <c r="E44" s="65">
        <v>-0.66125400000000001</v>
      </c>
      <c r="F44" s="25">
        <v>40688</v>
      </c>
      <c r="G44" s="26">
        <v>1</v>
      </c>
      <c r="H44" s="29">
        <v>1</v>
      </c>
      <c r="I44" s="5">
        <v>1</v>
      </c>
      <c r="J44" s="5">
        <v>4</v>
      </c>
      <c r="K44" s="5"/>
      <c r="L44" s="5"/>
      <c r="M44" s="5"/>
      <c r="N44" s="5">
        <v>2</v>
      </c>
      <c r="O44" s="5"/>
      <c r="P44" s="5">
        <v>1</v>
      </c>
      <c r="Q44" s="28"/>
      <c r="R44" s="5"/>
      <c r="S44" s="5"/>
      <c r="T44" s="5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</row>
    <row r="45" spans="1:271" x14ac:dyDescent="0.25">
      <c r="A45" t="s">
        <v>40</v>
      </c>
      <c r="B45" s="7" t="s">
        <v>5</v>
      </c>
      <c r="C45" s="11" t="s">
        <v>36</v>
      </c>
      <c r="D45" s="65">
        <v>53.977677999999997</v>
      </c>
      <c r="E45" s="65">
        <v>-0.66125400000000001</v>
      </c>
      <c r="F45" s="9">
        <v>40688</v>
      </c>
      <c r="G45" s="8">
        <v>1</v>
      </c>
      <c r="H45" s="7">
        <v>2</v>
      </c>
      <c r="I45" s="6">
        <v>3</v>
      </c>
      <c r="J45" s="6">
        <v>1</v>
      </c>
      <c r="K45" s="6"/>
      <c r="L45" s="6"/>
      <c r="M45" s="6"/>
      <c r="N45" s="6">
        <v>4</v>
      </c>
      <c r="O45" s="6"/>
      <c r="P45" s="6"/>
      <c r="Q45" s="6"/>
      <c r="R45" s="6"/>
      <c r="S45" s="6"/>
      <c r="T45" s="6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</row>
    <row r="46" spans="1:271" x14ac:dyDescent="0.25">
      <c r="A46" t="s">
        <v>40</v>
      </c>
      <c r="B46" s="7" t="s">
        <v>5</v>
      </c>
      <c r="C46" s="11" t="s">
        <v>36</v>
      </c>
      <c r="D46" s="65">
        <v>53.977677999999997</v>
      </c>
      <c r="E46" s="65">
        <v>-0.66125400000000001</v>
      </c>
      <c r="F46" s="9">
        <v>40688</v>
      </c>
      <c r="G46" s="8">
        <v>1</v>
      </c>
      <c r="H46" s="7">
        <v>3</v>
      </c>
      <c r="I46" s="6"/>
      <c r="J46" s="6">
        <v>2</v>
      </c>
      <c r="K46" s="6"/>
      <c r="L46" s="6"/>
      <c r="M46" s="6"/>
      <c r="N46" s="6">
        <v>4</v>
      </c>
      <c r="O46" s="6"/>
      <c r="P46" s="6"/>
      <c r="Q46" s="10"/>
      <c r="R46" s="6"/>
      <c r="S46" s="6"/>
      <c r="T46" s="6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</row>
    <row r="47" spans="1:271" x14ac:dyDescent="0.25">
      <c r="A47" t="s">
        <v>40</v>
      </c>
      <c r="B47" s="7" t="s">
        <v>5</v>
      </c>
      <c r="C47" s="11" t="s">
        <v>36</v>
      </c>
      <c r="D47" s="65">
        <v>53.977677999999997</v>
      </c>
      <c r="E47" s="65">
        <v>-0.66125400000000001</v>
      </c>
      <c r="F47" s="9">
        <v>40688</v>
      </c>
      <c r="G47" s="8">
        <v>1</v>
      </c>
      <c r="H47" s="7">
        <v>4</v>
      </c>
      <c r="I47" s="6">
        <v>3</v>
      </c>
      <c r="J47" s="6">
        <v>1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</row>
    <row r="48" spans="1:271" x14ac:dyDescent="0.25">
      <c r="A48" t="s">
        <v>40</v>
      </c>
      <c r="B48" s="7" t="s">
        <v>5</v>
      </c>
      <c r="C48" s="11" t="s">
        <v>36</v>
      </c>
      <c r="D48" s="65">
        <v>53.977677999999997</v>
      </c>
      <c r="E48" s="65">
        <v>-0.66125400000000001</v>
      </c>
      <c r="F48" s="9">
        <v>40688</v>
      </c>
      <c r="G48" s="8">
        <v>1</v>
      </c>
      <c r="H48" s="7">
        <v>5</v>
      </c>
      <c r="I48" s="6">
        <v>1</v>
      </c>
      <c r="J48" s="6">
        <v>4</v>
      </c>
      <c r="K48" s="6"/>
      <c r="L48" s="6"/>
      <c r="M48" s="6"/>
      <c r="N48" s="6">
        <v>2</v>
      </c>
      <c r="O48" s="6"/>
      <c r="P48" s="6">
        <v>2</v>
      </c>
      <c r="Q48" s="10"/>
      <c r="R48" s="6"/>
      <c r="S48" s="6"/>
      <c r="T48" s="6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</row>
    <row r="49" spans="1:271" x14ac:dyDescent="0.25">
      <c r="A49" t="s">
        <v>40</v>
      </c>
      <c r="B49" s="7" t="s">
        <v>5</v>
      </c>
      <c r="C49" s="11" t="s">
        <v>36</v>
      </c>
      <c r="D49" s="65">
        <v>53.977677999999997</v>
      </c>
      <c r="E49" s="65">
        <v>-0.66125400000000001</v>
      </c>
      <c r="F49" s="9">
        <v>40688</v>
      </c>
      <c r="G49" s="8">
        <v>1</v>
      </c>
      <c r="H49" s="7">
        <v>6</v>
      </c>
      <c r="I49" s="6">
        <v>2</v>
      </c>
      <c r="J49" s="6"/>
      <c r="K49" s="6"/>
      <c r="L49" s="6"/>
      <c r="M49" s="6"/>
      <c r="N49" s="6">
        <v>3</v>
      </c>
      <c r="O49" s="6"/>
      <c r="P49" s="6"/>
      <c r="Q49" s="6"/>
      <c r="R49" s="6"/>
      <c r="S49" s="6"/>
      <c r="T49" s="6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</row>
    <row r="50" spans="1:271" s="1" customFormat="1" x14ac:dyDescent="0.25">
      <c r="A50" s="1" t="s">
        <v>40</v>
      </c>
      <c r="B50" s="29" t="s">
        <v>5</v>
      </c>
      <c r="C50" s="24" t="s">
        <v>32</v>
      </c>
      <c r="D50" s="65">
        <v>53.897404999999999</v>
      </c>
      <c r="E50" s="65">
        <v>-1.125796</v>
      </c>
      <c r="F50" s="25">
        <v>40688</v>
      </c>
      <c r="G50" s="26">
        <v>2</v>
      </c>
      <c r="H50" s="27">
        <v>1</v>
      </c>
      <c r="I50" s="5">
        <v>3</v>
      </c>
      <c r="J50" s="5">
        <v>6</v>
      </c>
      <c r="K50" s="5"/>
      <c r="L50" s="5"/>
      <c r="M50" s="5"/>
      <c r="N50" s="5">
        <v>2</v>
      </c>
      <c r="O50" s="5"/>
      <c r="P50" s="5">
        <v>2</v>
      </c>
      <c r="Q50" s="28"/>
      <c r="R50" s="5"/>
      <c r="S50" s="5"/>
      <c r="T50" s="5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</row>
    <row r="51" spans="1:271" x14ac:dyDescent="0.25">
      <c r="A51" t="s">
        <v>40</v>
      </c>
      <c r="B51" s="7" t="s">
        <v>5</v>
      </c>
      <c r="C51" s="11" t="s">
        <v>32</v>
      </c>
      <c r="D51" s="65">
        <v>53.897404999999999</v>
      </c>
      <c r="E51" s="65">
        <v>-1.125796</v>
      </c>
      <c r="F51" s="9">
        <v>40688</v>
      </c>
      <c r="G51" s="8">
        <v>2</v>
      </c>
      <c r="H51" s="12">
        <v>2</v>
      </c>
      <c r="I51" s="6"/>
      <c r="J51" s="6">
        <v>3</v>
      </c>
      <c r="K51" s="6"/>
      <c r="L51" s="6"/>
      <c r="M51" s="6"/>
      <c r="N51" s="6">
        <v>2</v>
      </c>
      <c r="O51" s="6"/>
      <c r="P51" s="6"/>
      <c r="Q51" s="6"/>
      <c r="R51" s="6"/>
      <c r="S51" s="6"/>
      <c r="T51" s="6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</row>
    <row r="52" spans="1:271" x14ac:dyDescent="0.25">
      <c r="A52" t="s">
        <v>40</v>
      </c>
      <c r="B52" s="7" t="s">
        <v>5</v>
      </c>
      <c r="C52" s="11" t="s">
        <v>32</v>
      </c>
      <c r="D52" s="65">
        <v>53.897404999999999</v>
      </c>
      <c r="E52" s="65">
        <v>-1.125796</v>
      </c>
      <c r="F52" s="9">
        <v>40688</v>
      </c>
      <c r="G52" s="8">
        <v>2</v>
      </c>
      <c r="H52" s="12">
        <v>3</v>
      </c>
      <c r="I52" s="6"/>
      <c r="J52" s="6">
        <v>1</v>
      </c>
      <c r="K52" s="6"/>
      <c r="L52" s="6">
        <v>1</v>
      </c>
      <c r="M52" s="6"/>
      <c r="N52" s="6">
        <v>1</v>
      </c>
      <c r="O52" s="6"/>
      <c r="P52" s="6"/>
      <c r="Q52" s="10"/>
      <c r="R52" s="6"/>
      <c r="S52" s="6"/>
      <c r="T52" s="6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</row>
    <row r="53" spans="1:271" x14ac:dyDescent="0.25">
      <c r="A53" t="s">
        <v>40</v>
      </c>
      <c r="B53" s="7" t="s">
        <v>5</v>
      </c>
      <c r="C53" s="11" t="s">
        <v>32</v>
      </c>
      <c r="D53" s="65">
        <v>53.897404999999999</v>
      </c>
      <c r="E53" s="65">
        <v>-1.125796</v>
      </c>
      <c r="F53" s="9">
        <v>40688</v>
      </c>
      <c r="G53" s="8">
        <v>2</v>
      </c>
      <c r="H53" s="12">
        <v>4</v>
      </c>
      <c r="I53" s="6"/>
      <c r="J53" s="6">
        <v>1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</row>
    <row r="54" spans="1:271" x14ac:dyDescent="0.25">
      <c r="A54" t="s">
        <v>40</v>
      </c>
      <c r="B54" s="7" t="s">
        <v>5</v>
      </c>
      <c r="C54" s="11" t="s">
        <v>32</v>
      </c>
      <c r="D54" s="65">
        <v>53.897404999999999</v>
      </c>
      <c r="E54" s="65">
        <v>-1.125796</v>
      </c>
      <c r="F54" s="9">
        <v>40688</v>
      </c>
      <c r="G54" s="8">
        <v>2</v>
      </c>
      <c r="H54" s="12">
        <v>5</v>
      </c>
      <c r="I54" s="6">
        <v>1</v>
      </c>
      <c r="J54" s="6">
        <v>1</v>
      </c>
      <c r="K54" s="6"/>
      <c r="L54" s="6"/>
      <c r="M54" s="6"/>
      <c r="N54" s="6">
        <v>4</v>
      </c>
      <c r="O54" s="6"/>
      <c r="P54" s="6"/>
      <c r="Q54" s="10"/>
      <c r="R54" s="6"/>
      <c r="S54" s="6"/>
      <c r="T54" s="6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</row>
    <row r="55" spans="1:271" x14ac:dyDescent="0.25">
      <c r="A55" t="s">
        <v>40</v>
      </c>
      <c r="B55" s="7" t="s">
        <v>5</v>
      </c>
      <c r="C55" s="11" t="s">
        <v>32</v>
      </c>
      <c r="D55" s="65">
        <v>53.897404999999999</v>
      </c>
      <c r="E55" s="65">
        <v>-1.125796</v>
      </c>
      <c r="F55" s="9">
        <v>40688</v>
      </c>
      <c r="G55" s="8">
        <v>2</v>
      </c>
      <c r="H55" s="12">
        <v>6</v>
      </c>
      <c r="I55" s="6"/>
      <c r="J55" s="6"/>
      <c r="K55" s="6"/>
      <c r="L55" s="6"/>
      <c r="M55" s="6"/>
      <c r="N55" s="6">
        <v>1</v>
      </c>
      <c r="O55" s="6">
        <v>1</v>
      </c>
      <c r="P55" s="6"/>
      <c r="Q55" s="6"/>
      <c r="R55" s="6"/>
      <c r="S55" s="6"/>
      <c r="T55" s="6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</row>
    <row r="56" spans="1:271" s="1" customFormat="1" x14ac:dyDescent="0.25">
      <c r="A56" s="1" t="s">
        <v>40</v>
      </c>
      <c r="B56" s="29" t="s">
        <v>5</v>
      </c>
      <c r="C56" s="27" t="s">
        <v>29</v>
      </c>
      <c r="D56" s="65">
        <v>54.162213999999999</v>
      </c>
      <c r="E56" s="65">
        <v>-1.2845420000000001</v>
      </c>
      <c r="F56" s="25">
        <v>40690</v>
      </c>
      <c r="G56" s="26">
        <v>2</v>
      </c>
      <c r="H56" s="27">
        <v>1</v>
      </c>
      <c r="I56" s="28"/>
      <c r="J56" s="28">
        <v>2</v>
      </c>
      <c r="K56" s="28"/>
      <c r="L56" s="28"/>
      <c r="M56" s="28"/>
      <c r="N56" s="28"/>
      <c r="O56" s="28"/>
      <c r="P56" s="28">
        <v>10</v>
      </c>
      <c r="Q56" s="28"/>
      <c r="R56" s="5"/>
      <c r="S56" s="5"/>
      <c r="T56" s="28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</row>
    <row r="57" spans="1:271" x14ac:dyDescent="0.25">
      <c r="A57" t="s">
        <v>40</v>
      </c>
      <c r="B57" s="7" t="s">
        <v>5</v>
      </c>
      <c r="C57" s="12" t="s">
        <v>29</v>
      </c>
      <c r="D57" s="65">
        <v>54.162213999999999</v>
      </c>
      <c r="E57" s="65">
        <v>-1.2845420000000001</v>
      </c>
      <c r="F57" s="9">
        <v>40690</v>
      </c>
      <c r="G57" s="8">
        <v>2</v>
      </c>
      <c r="H57" s="12">
        <v>2</v>
      </c>
      <c r="I57" s="10">
        <v>1</v>
      </c>
      <c r="J57" s="10">
        <v>1</v>
      </c>
      <c r="K57" s="10"/>
      <c r="L57" s="10"/>
      <c r="M57" s="10"/>
      <c r="N57" s="10"/>
      <c r="O57" s="10"/>
      <c r="P57" s="10"/>
      <c r="Q57" s="6"/>
      <c r="R57" s="6"/>
      <c r="S57" s="6"/>
      <c r="T57" s="10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</row>
    <row r="58" spans="1:271" x14ac:dyDescent="0.25">
      <c r="A58" t="s">
        <v>40</v>
      </c>
      <c r="B58" s="7" t="s">
        <v>5</v>
      </c>
      <c r="C58" s="12" t="s">
        <v>29</v>
      </c>
      <c r="D58" s="65">
        <v>54.162213999999999</v>
      </c>
      <c r="E58" s="65">
        <v>-1.2845420000000001</v>
      </c>
      <c r="F58" s="9">
        <v>40690</v>
      </c>
      <c r="G58" s="8">
        <v>2</v>
      </c>
      <c r="H58" s="12">
        <v>3</v>
      </c>
      <c r="I58" s="10">
        <v>1</v>
      </c>
      <c r="J58" s="10">
        <v>4</v>
      </c>
      <c r="K58" s="10"/>
      <c r="L58" s="10"/>
      <c r="M58" s="10"/>
      <c r="N58" s="10"/>
      <c r="O58" s="10"/>
      <c r="P58" s="10">
        <v>2</v>
      </c>
      <c r="Q58" s="10"/>
      <c r="R58" s="6"/>
      <c r="S58" s="6"/>
      <c r="T58" s="10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</row>
    <row r="59" spans="1:271" x14ac:dyDescent="0.25">
      <c r="A59" t="s">
        <v>40</v>
      </c>
      <c r="B59" s="7" t="s">
        <v>5</v>
      </c>
      <c r="C59" s="12" t="s">
        <v>29</v>
      </c>
      <c r="D59" s="65">
        <v>54.162213999999999</v>
      </c>
      <c r="E59" s="65">
        <v>-1.2845420000000001</v>
      </c>
      <c r="F59" s="9">
        <v>40690</v>
      </c>
      <c r="G59" s="8">
        <v>2</v>
      </c>
      <c r="H59" s="12">
        <v>4</v>
      </c>
      <c r="I59" s="10"/>
      <c r="J59" s="10">
        <v>2</v>
      </c>
      <c r="K59" s="10"/>
      <c r="L59" s="10"/>
      <c r="M59" s="10"/>
      <c r="N59" s="10"/>
      <c r="O59" s="10"/>
      <c r="P59" s="10"/>
      <c r="Q59" s="6"/>
      <c r="R59" s="6"/>
      <c r="S59" s="6"/>
      <c r="T59" s="10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</row>
    <row r="60" spans="1:271" x14ac:dyDescent="0.25">
      <c r="A60" t="s">
        <v>40</v>
      </c>
      <c r="B60" s="7" t="s">
        <v>5</v>
      </c>
      <c r="C60" s="12" t="s">
        <v>29</v>
      </c>
      <c r="D60" s="65">
        <v>54.162213999999999</v>
      </c>
      <c r="E60" s="65">
        <v>-1.2845420000000001</v>
      </c>
      <c r="F60" s="9">
        <v>40690</v>
      </c>
      <c r="G60" s="8">
        <v>2</v>
      </c>
      <c r="H60" s="12">
        <v>5</v>
      </c>
      <c r="I60" s="10"/>
      <c r="J60" s="10"/>
      <c r="K60" s="10"/>
      <c r="L60" s="10"/>
      <c r="M60" s="10"/>
      <c r="N60" s="10"/>
      <c r="O60" s="10"/>
      <c r="P60" s="10">
        <v>2</v>
      </c>
      <c r="Q60" s="10"/>
      <c r="R60" s="6"/>
      <c r="S60" s="6"/>
      <c r="T60" s="10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</row>
    <row r="61" spans="1:271" x14ac:dyDescent="0.25">
      <c r="A61" t="s">
        <v>40</v>
      </c>
      <c r="B61" s="7" t="s">
        <v>5</v>
      </c>
      <c r="C61" s="12" t="s">
        <v>29</v>
      </c>
      <c r="D61" s="65">
        <v>54.162213999999999</v>
      </c>
      <c r="E61" s="65">
        <v>-1.2845420000000001</v>
      </c>
      <c r="F61" s="9">
        <v>40690</v>
      </c>
      <c r="G61" s="8">
        <v>2</v>
      </c>
      <c r="H61" s="12">
        <v>6</v>
      </c>
      <c r="I61" s="10"/>
      <c r="J61" s="10">
        <v>1</v>
      </c>
      <c r="K61" s="10"/>
      <c r="L61" s="10"/>
      <c r="M61" s="10"/>
      <c r="N61" s="10"/>
      <c r="O61" s="10"/>
      <c r="P61" s="10">
        <v>2</v>
      </c>
      <c r="Q61" s="6"/>
      <c r="R61" s="6"/>
      <c r="S61" s="6"/>
      <c r="T61" s="10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</row>
    <row r="62" spans="1:271" s="1" customFormat="1" x14ac:dyDescent="0.25">
      <c r="A62" s="1" t="s">
        <v>40</v>
      </c>
      <c r="B62" s="29" t="s">
        <v>5</v>
      </c>
      <c r="C62" s="24" t="s">
        <v>30</v>
      </c>
      <c r="D62" s="65">
        <v>53.990090000000002</v>
      </c>
      <c r="E62" s="65">
        <v>-1.019979</v>
      </c>
      <c r="F62" s="25">
        <v>40690</v>
      </c>
      <c r="G62" s="26">
        <v>2</v>
      </c>
      <c r="H62" s="27">
        <v>1</v>
      </c>
      <c r="I62" s="28"/>
      <c r="J62" s="28"/>
      <c r="K62" s="28"/>
      <c r="L62" s="28"/>
      <c r="M62" s="28"/>
      <c r="N62" s="28"/>
      <c r="O62" s="28"/>
      <c r="P62" s="28">
        <v>2</v>
      </c>
      <c r="Q62" s="28"/>
      <c r="R62" s="5"/>
      <c r="S62" s="5"/>
      <c r="T62" s="28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</row>
    <row r="63" spans="1:271" x14ac:dyDescent="0.25">
      <c r="A63" t="s">
        <v>40</v>
      </c>
      <c r="B63" s="7" t="s">
        <v>5</v>
      </c>
      <c r="C63" s="11" t="s">
        <v>30</v>
      </c>
      <c r="D63" s="65">
        <v>53.990090000000002</v>
      </c>
      <c r="E63" s="65">
        <v>-1.019979</v>
      </c>
      <c r="F63" s="9">
        <v>40690</v>
      </c>
      <c r="G63" s="8">
        <v>2</v>
      </c>
      <c r="H63" s="12">
        <v>2</v>
      </c>
      <c r="I63" s="10">
        <v>6</v>
      </c>
      <c r="J63" s="10"/>
      <c r="K63" s="10"/>
      <c r="L63" s="10"/>
      <c r="M63" s="10"/>
      <c r="N63" s="10">
        <v>3</v>
      </c>
      <c r="O63" s="10"/>
      <c r="P63" s="10"/>
      <c r="Q63" s="6"/>
      <c r="R63" s="6"/>
      <c r="S63" s="6"/>
      <c r="T63" s="10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</row>
    <row r="64" spans="1:271" x14ac:dyDescent="0.25">
      <c r="A64" t="s">
        <v>40</v>
      </c>
      <c r="B64" s="7" t="s">
        <v>5</v>
      </c>
      <c r="C64" s="11" t="s">
        <v>30</v>
      </c>
      <c r="D64" s="65">
        <v>53.990090000000002</v>
      </c>
      <c r="E64" s="65">
        <v>-1.019979</v>
      </c>
      <c r="F64" s="9">
        <v>40690</v>
      </c>
      <c r="G64" s="8">
        <v>2</v>
      </c>
      <c r="H64" s="12">
        <v>3</v>
      </c>
      <c r="I64" s="10">
        <v>5</v>
      </c>
      <c r="J64" s="10">
        <v>2</v>
      </c>
      <c r="K64" s="10"/>
      <c r="L64" s="10"/>
      <c r="M64" s="10"/>
      <c r="N64" s="10">
        <v>3</v>
      </c>
      <c r="O64" s="10"/>
      <c r="P64" s="10"/>
      <c r="Q64" s="10"/>
      <c r="R64" s="6"/>
      <c r="S64" s="6"/>
      <c r="T64" s="10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</row>
    <row r="65" spans="1:271" x14ac:dyDescent="0.25">
      <c r="A65" t="s">
        <v>40</v>
      </c>
      <c r="B65" s="7" t="s">
        <v>5</v>
      </c>
      <c r="C65" s="11" t="s">
        <v>30</v>
      </c>
      <c r="D65" s="65">
        <v>53.990090000000002</v>
      </c>
      <c r="E65" s="65">
        <v>-1.019979</v>
      </c>
      <c r="F65" s="9">
        <v>40690</v>
      </c>
      <c r="G65" s="8">
        <v>2</v>
      </c>
      <c r="H65" s="12">
        <v>4</v>
      </c>
      <c r="I65" s="10">
        <v>4</v>
      </c>
      <c r="J65" s="10">
        <v>1</v>
      </c>
      <c r="K65" s="10"/>
      <c r="L65" s="10"/>
      <c r="M65" s="10"/>
      <c r="N65" s="10">
        <v>1</v>
      </c>
      <c r="O65" s="10"/>
      <c r="P65" s="10">
        <v>1</v>
      </c>
      <c r="Q65" s="6"/>
      <c r="R65" s="6"/>
      <c r="S65" s="6"/>
      <c r="T65" s="10">
        <v>1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</row>
    <row r="66" spans="1:271" x14ac:dyDescent="0.25">
      <c r="A66" t="s">
        <v>40</v>
      </c>
      <c r="B66" s="7" t="s">
        <v>5</v>
      </c>
      <c r="C66" s="11" t="s">
        <v>30</v>
      </c>
      <c r="D66" s="65">
        <v>53.990090000000002</v>
      </c>
      <c r="E66" s="65">
        <v>-1.019979</v>
      </c>
      <c r="F66" s="9">
        <v>40690</v>
      </c>
      <c r="G66" s="8">
        <v>2</v>
      </c>
      <c r="H66" s="12">
        <v>5</v>
      </c>
      <c r="I66" s="10">
        <v>2</v>
      </c>
      <c r="J66" s="10">
        <v>1</v>
      </c>
      <c r="K66" s="10"/>
      <c r="L66" s="10">
        <v>1</v>
      </c>
      <c r="M66" s="10"/>
      <c r="N66" s="10">
        <v>6</v>
      </c>
      <c r="O66" s="10"/>
      <c r="P66" s="10"/>
      <c r="Q66" s="10"/>
      <c r="R66" s="6"/>
      <c r="S66" s="6"/>
      <c r="T66" s="10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</row>
    <row r="67" spans="1:271" x14ac:dyDescent="0.25">
      <c r="A67" t="s">
        <v>40</v>
      </c>
      <c r="B67" s="7" t="s">
        <v>5</v>
      </c>
      <c r="C67" s="11" t="s">
        <v>30</v>
      </c>
      <c r="D67" s="65">
        <v>53.990090000000002</v>
      </c>
      <c r="E67" s="65">
        <v>-1.019979</v>
      </c>
      <c r="F67" s="9">
        <v>40690</v>
      </c>
      <c r="G67" s="8">
        <v>2</v>
      </c>
      <c r="H67" s="12">
        <v>6</v>
      </c>
      <c r="I67" s="10">
        <v>1</v>
      </c>
      <c r="J67" s="10"/>
      <c r="K67" s="10"/>
      <c r="L67" s="10">
        <v>1</v>
      </c>
      <c r="M67" s="10"/>
      <c r="N67" s="10">
        <v>5</v>
      </c>
      <c r="O67" s="10"/>
      <c r="P67" s="10">
        <v>1</v>
      </c>
      <c r="Q67" s="6"/>
      <c r="R67" s="6"/>
      <c r="S67" s="6"/>
      <c r="T67" s="10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</row>
    <row r="68" spans="1:271" s="1" customFormat="1" x14ac:dyDescent="0.25">
      <c r="A68" s="1" t="s">
        <v>40</v>
      </c>
      <c r="B68" s="29" t="s">
        <v>5</v>
      </c>
      <c r="C68" s="27" t="s">
        <v>37</v>
      </c>
      <c r="D68" s="65">
        <v>53.749153</v>
      </c>
      <c r="E68" s="65">
        <v>-1.492442</v>
      </c>
      <c r="F68" s="25">
        <v>40694</v>
      </c>
      <c r="G68" s="26">
        <v>2</v>
      </c>
      <c r="H68" s="27">
        <v>1</v>
      </c>
      <c r="I68" s="28">
        <v>15</v>
      </c>
      <c r="J68" s="28">
        <v>2</v>
      </c>
      <c r="K68" s="28"/>
      <c r="L68" s="28"/>
      <c r="M68" s="28"/>
      <c r="N68" s="28"/>
      <c r="O68" s="28"/>
      <c r="P68" s="28"/>
      <c r="Q68" s="28"/>
      <c r="R68" s="5"/>
      <c r="S68" s="5"/>
      <c r="T68" s="28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</row>
    <row r="69" spans="1:271" x14ac:dyDescent="0.25">
      <c r="A69" t="s">
        <v>40</v>
      </c>
      <c r="B69" s="7" t="s">
        <v>5</v>
      </c>
      <c r="C69" s="12" t="s">
        <v>37</v>
      </c>
      <c r="D69" s="65">
        <v>53.749153</v>
      </c>
      <c r="E69" s="65">
        <v>-1.492442</v>
      </c>
      <c r="F69" s="9">
        <v>40694</v>
      </c>
      <c r="G69" s="8">
        <v>2</v>
      </c>
      <c r="H69" s="12">
        <v>2</v>
      </c>
      <c r="I69" s="10">
        <v>22</v>
      </c>
      <c r="J69" s="10">
        <v>2</v>
      </c>
      <c r="K69" s="10"/>
      <c r="L69" s="10"/>
      <c r="M69" s="10"/>
      <c r="N69" s="10">
        <v>2</v>
      </c>
      <c r="O69" s="10"/>
      <c r="P69" s="10"/>
      <c r="Q69" s="6"/>
      <c r="R69" s="6"/>
      <c r="S69" s="6"/>
      <c r="T69" s="10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</row>
    <row r="70" spans="1:271" x14ac:dyDescent="0.25">
      <c r="A70" t="s">
        <v>40</v>
      </c>
      <c r="B70" s="7" t="s">
        <v>5</v>
      </c>
      <c r="C70" s="12" t="s">
        <v>37</v>
      </c>
      <c r="D70" s="65">
        <v>53.749153</v>
      </c>
      <c r="E70" s="65">
        <v>-1.492442</v>
      </c>
      <c r="F70" s="9">
        <v>40694</v>
      </c>
      <c r="G70" s="8">
        <v>2</v>
      </c>
      <c r="H70" s="12">
        <v>3</v>
      </c>
      <c r="I70" s="10">
        <v>30</v>
      </c>
      <c r="J70" s="10">
        <v>1</v>
      </c>
      <c r="K70" s="10"/>
      <c r="L70" s="10"/>
      <c r="M70" s="10"/>
      <c r="N70" s="10"/>
      <c r="O70" s="10">
        <v>1</v>
      </c>
      <c r="P70" s="10"/>
      <c r="Q70" s="10"/>
      <c r="R70" s="6"/>
      <c r="S70" s="6"/>
      <c r="T70" s="10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</row>
    <row r="71" spans="1:271" x14ac:dyDescent="0.25">
      <c r="A71" t="s">
        <v>40</v>
      </c>
      <c r="B71" s="7" t="s">
        <v>5</v>
      </c>
      <c r="C71" s="12" t="s">
        <v>37</v>
      </c>
      <c r="D71" s="65">
        <v>53.749153</v>
      </c>
      <c r="E71" s="65">
        <v>-1.492442</v>
      </c>
      <c r="F71" s="9">
        <v>40694</v>
      </c>
      <c r="G71" s="8">
        <v>2</v>
      </c>
      <c r="H71" s="12">
        <v>4</v>
      </c>
      <c r="I71" s="10">
        <v>20</v>
      </c>
      <c r="J71" s="10">
        <v>4</v>
      </c>
      <c r="K71" s="10"/>
      <c r="L71" s="10"/>
      <c r="M71" s="10"/>
      <c r="N71" s="10"/>
      <c r="O71" s="10"/>
      <c r="P71" s="10"/>
      <c r="Q71" s="6"/>
      <c r="R71" s="6"/>
      <c r="S71" s="6"/>
      <c r="T71" s="10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</row>
    <row r="72" spans="1:271" x14ac:dyDescent="0.25">
      <c r="A72" t="s">
        <v>40</v>
      </c>
      <c r="B72" s="7" t="s">
        <v>5</v>
      </c>
      <c r="C72" s="12" t="s">
        <v>37</v>
      </c>
      <c r="D72" s="65">
        <v>53.749153</v>
      </c>
      <c r="E72" s="65">
        <v>-1.492442</v>
      </c>
      <c r="F72" s="9">
        <v>40694</v>
      </c>
      <c r="G72" s="8">
        <v>2</v>
      </c>
      <c r="H72" s="12">
        <v>5</v>
      </c>
      <c r="I72" s="10">
        <v>30</v>
      </c>
      <c r="J72" s="10">
        <v>1</v>
      </c>
      <c r="K72" s="10"/>
      <c r="L72" s="10"/>
      <c r="M72" s="10"/>
      <c r="N72" s="10"/>
      <c r="O72" s="10"/>
      <c r="P72" s="10"/>
      <c r="Q72" s="10"/>
      <c r="R72" s="6"/>
      <c r="S72" s="6"/>
      <c r="T72" s="10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</row>
    <row r="73" spans="1:271" x14ac:dyDescent="0.25">
      <c r="A73" t="s">
        <v>40</v>
      </c>
      <c r="B73" s="7" t="s">
        <v>5</v>
      </c>
      <c r="C73" s="12" t="s">
        <v>37</v>
      </c>
      <c r="D73" s="65">
        <v>53.749153</v>
      </c>
      <c r="E73" s="65">
        <v>-1.492442</v>
      </c>
      <c r="F73" s="9">
        <v>40694</v>
      </c>
      <c r="G73" s="8">
        <v>2</v>
      </c>
      <c r="H73" s="12">
        <v>6</v>
      </c>
      <c r="I73" s="10">
        <v>21</v>
      </c>
      <c r="J73" s="10">
        <v>2</v>
      </c>
      <c r="K73" s="10"/>
      <c r="L73" s="10"/>
      <c r="M73" s="10"/>
      <c r="N73" s="10"/>
      <c r="O73" s="10"/>
      <c r="P73" s="10"/>
      <c r="Q73" s="6"/>
      <c r="R73" s="6"/>
      <c r="S73" s="6"/>
      <c r="T73" s="10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</row>
    <row r="74" spans="1:271" s="1" customFormat="1" x14ac:dyDescent="0.25">
      <c r="A74" s="1" t="s">
        <v>40</v>
      </c>
      <c r="B74" s="29" t="s">
        <v>5</v>
      </c>
      <c r="C74" s="27" t="s">
        <v>31</v>
      </c>
      <c r="D74" s="65">
        <v>53.834494999999997</v>
      </c>
      <c r="E74" s="65">
        <v>-1.65788</v>
      </c>
      <c r="F74" s="25">
        <v>40694</v>
      </c>
      <c r="G74" s="26">
        <v>2</v>
      </c>
      <c r="H74" s="27">
        <v>1</v>
      </c>
      <c r="I74" s="28">
        <v>23</v>
      </c>
      <c r="J74" s="28">
        <v>17</v>
      </c>
      <c r="K74" s="28"/>
      <c r="L74" s="28"/>
      <c r="M74" s="28"/>
      <c r="N74" s="28">
        <v>6</v>
      </c>
      <c r="O74" s="28"/>
      <c r="P74" s="28"/>
      <c r="Q74" s="28"/>
      <c r="R74" s="5"/>
      <c r="S74" s="5"/>
      <c r="T74" s="28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</row>
    <row r="75" spans="1:271" x14ac:dyDescent="0.25">
      <c r="A75" t="s">
        <v>40</v>
      </c>
      <c r="B75" s="7" t="s">
        <v>5</v>
      </c>
      <c r="C75" s="12" t="s">
        <v>31</v>
      </c>
      <c r="D75" s="65">
        <v>53.834494999999997</v>
      </c>
      <c r="E75" s="65">
        <v>-1.65788</v>
      </c>
      <c r="F75" s="9">
        <v>40694</v>
      </c>
      <c r="G75" s="8">
        <v>2</v>
      </c>
      <c r="H75" s="12">
        <v>2</v>
      </c>
      <c r="I75" s="10">
        <v>4</v>
      </c>
      <c r="J75" s="10">
        <v>9</v>
      </c>
      <c r="K75" s="10"/>
      <c r="L75" s="10"/>
      <c r="M75" s="10"/>
      <c r="N75" s="10">
        <v>4</v>
      </c>
      <c r="O75" s="10"/>
      <c r="P75" s="10"/>
      <c r="Q75" s="6"/>
      <c r="R75" s="6"/>
      <c r="S75" s="6"/>
      <c r="T75" s="10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</row>
    <row r="76" spans="1:271" x14ac:dyDescent="0.25">
      <c r="A76" t="s">
        <v>40</v>
      </c>
      <c r="B76" s="7" t="s">
        <v>5</v>
      </c>
      <c r="C76" s="12" t="s">
        <v>31</v>
      </c>
      <c r="D76" s="65">
        <v>53.834494999999997</v>
      </c>
      <c r="E76" s="65">
        <v>-1.65788</v>
      </c>
      <c r="F76" s="9">
        <v>40694</v>
      </c>
      <c r="G76" s="8">
        <v>2</v>
      </c>
      <c r="H76" s="12">
        <v>3</v>
      </c>
      <c r="I76" s="10">
        <v>13</v>
      </c>
      <c r="J76" s="10">
        <v>19</v>
      </c>
      <c r="K76" s="10"/>
      <c r="L76" s="10"/>
      <c r="M76" s="10"/>
      <c r="N76" s="10">
        <v>4</v>
      </c>
      <c r="O76" s="10"/>
      <c r="P76" s="10"/>
      <c r="Q76" s="10"/>
      <c r="R76" s="6"/>
      <c r="S76" s="6"/>
      <c r="T76" s="10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</row>
    <row r="77" spans="1:271" x14ac:dyDescent="0.25">
      <c r="A77" t="s">
        <v>40</v>
      </c>
      <c r="B77" s="7" t="s">
        <v>5</v>
      </c>
      <c r="C77" s="12" t="s">
        <v>31</v>
      </c>
      <c r="D77" s="65">
        <v>53.834494999999997</v>
      </c>
      <c r="E77" s="65">
        <v>-1.65788</v>
      </c>
      <c r="F77" s="9">
        <v>40694</v>
      </c>
      <c r="G77" s="8">
        <v>2</v>
      </c>
      <c r="H77" s="12">
        <v>4</v>
      </c>
      <c r="I77" s="10">
        <v>19</v>
      </c>
      <c r="J77" s="10">
        <v>6</v>
      </c>
      <c r="K77" s="10"/>
      <c r="L77" s="10"/>
      <c r="M77" s="10"/>
      <c r="N77" s="10">
        <v>13</v>
      </c>
      <c r="O77" s="10"/>
      <c r="P77" s="10"/>
      <c r="Q77" s="6"/>
      <c r="R77" s="6"/>
      <c r="S77" s="6"/>
      <c r="T77" s="10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</row>
    <row r="78" spans="1:271" x14ac:dyDescent="0.25">
      <c r="A78" t="s">
        <v>40</v>
      </c>
      <c r="B78" s="7" t="s">
        <v>5</v>
      </c>
      <c r="C78" s="12" t="s">
        <v>31</v>
      </c>
      <c r="D78" s="65">
        <v>53.834494999999997</v>
      </c>
      <c r="E78" s="65">
        <v>-1.65788</v>
      </c>
      <c r="F78" s="9">
        <v>40694</v>
      </c>
      <c r="G78" s="8">
        <v>2</v>
      </c>
      <c r="H78" s="12">
        <v>5</v>
      </c>
      <c r="I78" s="10">
        <v>9</v>
      </c>
      <c r="J78" s="10">
        <v>13</v>
      </c>
      <c r="K78" s="10"/>
      <c r="L78" s="10"/>
      <c r="M78" s="10"/>
      <c r="N78" s="10">
        <v>7</v>
      </c>
      <c r="O78" s="10">
        <v>1</v>
      </c>
      <c r="P78" s="10">
        <v>1</v>
      </c>
      <c r="Q78" s="10"/>
      <c r="R78" s="6"/>
      <c r="S78" s="6"/>
      <c r="T78" s="10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</row>
    <row r="79" spans="1:271" x14ac:dyDescent="0.25">
      <c r="A79" t="s">
        <v>40</v>
      </c>
      <c r="B79" s="7" t="s">
        <v>5</v>
      </c>
      <c r="C79" s="12" t="s">
        <v>31</v>
      </c>
      <c r="D79" s="65">
        <v>53.834494999999997</v>
      </c>
      <c r="E79" s="65">
        <v>-1.65788</v>
      </c>
      <c r="F79" s="9">
        <v>40694</v>
      </c>
      <c r="G79" s="8">
        <v>2</v>
      </c>
      <c r="H79" s="12">
        <v>6</v>
      </c>
      <c r="I79" s="10">
        <v>16</v>
      </c>
      <c r="J79" s="10">
        <v>23</v>
      </c>
      <c r="K79" s="10"/>
      <c r="L79" s="10"/>
      <c r="M79" s="10"/>
      <c r="N79" s="10">
        <v>11</v>
      </c>
      <c r="O79" s="10">
        <v>1</v>
      </c>
      <c r="P79" s="10"/>
      <c r="Q79" s="6"/>
      <c r="R79" s="6"/>
      <c r="S79" s="6"/>
      <c r="T79" s="10">
        <v>1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</row>
    <row r="80" spans="1:271" s="1" customFormat="1" x14ac:dyDescent="0.25">
      <c r="A80" s="1" t="s">
        <v>40</v>
      </c>
      <c r="B80" s="29" t="s">
        <v>5</v>
      </c>
      <c r="C80" s="27" t="s">
        <v>29</v>
      </c>
      <c r="D80" s="65">
        <v>54.162213999999999</v>
      </c>
      <c r="E80" s="65">
        <v>-1.2845420000000001</v>
      </c>
      <c r="F80" s="25">
        <v>40695</v>
      </c>
      <c r="G80" s="26">
        <v>3</v>
      </c>
      <c r="H80" s="27">
        <v>1</v>
      </c>
      <c r="I80" s="5">
        <v>1</v>
      </c>
      <c r="J80" s="5">
        <v>1</v>
      </c>
      <c r="K80" s="5"/>
      <c r="L80" s="5"/>
      <c r="M80" s="5"/>
      <c r="N80" s="5">
        <v>5</v>
      </c>
      <c r="O80" s="5"/>
      <c r="P80" s="5">
        <v>2</v>
      </c>
      <c r="Q80" s="28"/>
      <c r="R80" s="5"/>
      <c r="S80" s="5"/>
      <c r="T80" s="5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</row>
    <row r="81" spans="1:271" x14ac:dyDescent="0.25">
      <c r="A81" t="s">
        <v>40</v>
      </c>
      <c r="B81" s="7" t="s">
        <v>5</v>
      </c>
      <c r="C81" s="12" t="s">
        <v>29</v>
      </c>
      <c r="D81" s="65">
        <v>54.162213999999999</v>
      </c>
      <c r="E81" s="65">
        <v>-1.2845420000000001</v>
      </c>
      <c r="F81" s="9">
        <v>40695</v>
      </c>
      <c r="G81" s="8">
        <v>3</v>
      </c>
      <c r="H81" s="12">
        <v>2</v>
      </c>
      <c r="I81" s="6"/>
      <c r="J81" s="6"/>
      <c r="K81" s="6"/>
      <c r="L81" s="6"/>
      <c r="M81" s="6"/>
      <c r="N81" s="6">
        <v>5</v>
      </c>
      <c r="O81" s="6"/>
      <c r="P81" s="6"/>
      <c r="Q81" s="6"/>
      <c r="R81" s="6"/>
      <c r="S81" s="6"/>
      <c r="T81" s="6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</row>
    <row r="82" spans="1:271" x14ac:dyDescent="0.25">
      <c r="A82" t="s">
        <v>40</v>
      </c>
      <c r="B82" s="7" t="s">
        <v>5</v>
      </c>
      <c r="C82" s="12" t="s">
        <v>29</v>
      </c>
      <c r="D82" s="65">
        <v>54.162213999999999</v>
      </c>
      <c r="E82" s="65">
        <v>-1.2845420000000001</v>
      </c>
      <c r="F82" s="9">
        <v>40695</v>
      </c>
      <c r="G82" s="8">
        <v>3</v>
      </c>
      <c r="H82" s="12">
        <v>3</v>
      </c>
      <c r="I82" s="6">
        <v>1</v>
      </c>
      <c r="J82" s="6">
        <v>1</v>
      </c>
      <c r="K82" s="6"/>
      <c r="L82" s="6"/>
      <c r="M82" s="6"/>
      <c r="N82" s="6">
        <v>2</v>
      </c>
      <c r="O82" s="6"/>
      <c r="P82" s="6">
        <v>2</v>
      </c>
      <c r="Q82" s="10"/>
      <c r="R82" s="6"/>
      <c r="S82" s="6"/>
      <c r="T82" s="6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</row>
    <row r="83" spans="1:271" x14ac:dyDescent="0.25">
      <c r="A83" t="s">
        <v>40</v>
      </c>
      <c r="B83" s="7" t="s">
        <v>5</v>
      </c>
      <c r="C83" s="12" t="s">
        <v>29</v>
      </c>
      <c r="D83" s="65">
        <v>54.162213999999999</v>
      </c>
      <c r="E83" s="65">
        <v>-1.2845420000000001</v>
      </c>
      <c r="F83" s="9">
        <v>40695</v>
      </c>
      <c r="G83" s="8">
        <v>3</v>
      </c>
      <c r="H83" s="12">
        <v>4</v>
      </c>
      <c r="I83" s="6"/>
      <c r="J83" s="6">
        <v>5</v>
      </c>
      <c r="K83" s="6"/>
      <c r="L83" s="6"/>
      <c r="M83" s="6"/>
      <c r="N83" s="6">
        <v>4</v>
      </c>
      <c r="O83" s="6"/>
      <c r="P83" s="6"/>
      <c r="Q83" s="6"/>
      <c r="R83" s="6"/>
      <c r="S83" s="6"/>
      <c r="T83" s="6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</row>
    <row r="84" spans="1:271" x14ac:dyDescent="0.25">
      <c r="A84" t="s">
        <v>40</v>
      </c>
      <c r="B84" s="7" t="s">
        <v>5</v>
      </c>
      <c r="C84" s="12" t="s">
        <v>29</v>
      </c>
      <c r="D84" s="65">
        <v>54.162213999999999</v>
      </c>
      <c r="E84" s="65">
        <v>-1.2845420000000001</v>
      </c>
      <c r="F84" s="9">
        <v>40695</v>
      </c>
      <c r="G84" s="8">
        <v>3</v>
      </c>
      <c r="H84" s="12">
        <v>5</v>
      </c>
      <c r="I84" s="6"/>
      <c r="J84" s="6">
        <v>3</v>
      </c>
      <c r="K84" s="6"/>
      <c r="L84" s="6"/>
      <c r="M84" s="6"/>
      <c r="N84" s="6">
        <v>2</v>
      </c>
      <c r="O84" s="6">
        <v>1</v>
      </c>
      <c r="P84" s="6">
        <v>3</v>
      </c>
      <c r="Q84" s="10"/>
      <c r="R84" s="6"/>
      <c r="S84" s="6"/>
      <c r="T84" s="6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</row>
    <row r="85" spans="1:271" x14ac:dyDescent="0.25">
      <c r="A85" t="s">
        <v>40</v>
      </c>
      <c r="B85" s="7" t="s">
        <v>5</v>
      </c>
      <c r="C85" s="12" t="s">
        <v>29</v>
      </c>
      <c r="D85" s="65">
        <v>54.162213999999999</v>
      </c>
      <c r="E85" s="65">
        <v>-1.2845420000000001</v>
      </c>
      <c r="F85" s="9">
        <v>40695</v>
      </c>
      <c r="G85" s="8">
        <v>3</v>
      </c>
      <c r="H85" s="12">
        <v>6</v>
      </c>
      <c r="I85" s="6"/>
      <c r="J85" s="6">
        <v>2</v>
      </c>
      <c r="K85" s="6"/>
      <c r="L85" s="6"/>
      <c r="M85" s="6"/>
      <c r="N85" s="6">
        <v>1</v>
      </c>
      <c r="O85" s="6"/>
      <c r="P85" s="6"/>
      <c r="Q85" s="6"/>
      <c r="R85" s="6"/>
      <c r="S85" s="6"/>
      <c r="T85" s="6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</row>
    <row r="86" spans="1:271" s="1" customFormat="1" x14ac:dyDescent="0.25">
      <c r="A86" s="1" t="s">
        <v>40</v>
      </c>
      <c r="B86" s="29" t="s">
        <v>5</v>
      </c>
      <c r="C86" s="27" t="s">
        <v>34</v>
      </c>
      <c r="D86" s="65">
        <v>53.913330000000002</v>
      </c>
      <c r="E86" s="65">
        <v>-1.5284219999999999</v>
      </c>
      <c r="F86" s="25">
        <v>40695</v>
      </c>
      <c r="G86" s="26">
        <v>2</v>
      </c>
      <c r="H86" s="27">
        <v>1</v>
      </c>
      <c r="I86" s="28">
        <v>3</v>
      </c>
      <c r="J86" s="28"/>
      <c r="K86" s="28"/>
      <c r="L86" s="28"/>
      <c r="M86" s="28"/>
      <c r="N86" s="28">
        <v>1</v>
      </c>
      <c r="O86" s="28"/>
      <c r="P86" s="28"/>
      <c r="Q86" s="28"/>
      <c r="R86" s="5"/>
      <c r="S86" s="5"/>
      <c r="T86" s="28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</row>
    <row r="87" spans="1:271" x14ac:dyDescent="0.25">
      <c r="A87" t="s">
        <v>40</v>
      </c>
      <c r="B87" s="7" t="s">
        <v>5</v>
      </c>
      <c r="C87" s="12" t="s">
        <v>34</v>
      </c>
      <c r="D87" s="65">
        <v>53.913330000000002</v>
      </c>
      <c r="E87" s="65">
        <v>-1.5284219999999999</v>
      </c>
      <c r="F87" s="9">
        <v>40695</v>
      </c>
      <c r="G87" s="8">
        <v>2</v>
      </c>
      <c r="H87" s="12">
        <v>2</v>
      </c>
      <c r="I87" s="10"/>
      <c r="J87" s="10"/>
      <c r="K87" s="10"/>
      <c r="L87" s="10"/>
      <c r="M87" s="10"/>
      <c r="N87" s="10">
        <v>1</v>
      </c>
      <c r="O87" s="10"/>
      <c r="P87" s="10"/>
      <c r="Q87" s="6"/>
      <c r="R87" s="6"/>
      <c r="S87" s="6"/>
      <c r="T87" s="10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</row>
    <row r="88" spans="1:271" x14ac:dyDescent="0.25">
      <c r="A88" t="s">
        <v>40</v>
      </c>
      <c r="B88" s="7" t="s">
        <v>5</v>
      </c>
      <c r="C88" s="12" t="s">
        <v>34</v>
      </c>
      <c r="D88" s="65">
        <v>53.913330000000002</v>
      </c>
      <c r="E88" s="65">
        <v>-1.5284219999999999</v>
      </c>
      <c r="F88" s="9">
        <v>40695</v>
      </c>
      <c r="G88" s="8">
        <v>2</v>
      </c>
      <c r="H88" s="12">
        <v>3</v>
      </c>
      <c r="I88" s="10">
        <v>4</v>
      </c>
      <c r="J88" s="10"/>
      <c r="K88" s="10"/>
      <c r="L88" s="10"/>
      <c r="M88" s="10"/>
      <c r="N88" s="10"/>
      <c r="O88" s="10"/>
      <c r="P88" s="10"/>
      <c r="Q88" s="10"/>
      <c r="R88" s="6"/>
      <c r="S88" s="6"/>
      <c r="T88" s="10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</row>
    <row r="89" spans="1:271" x14ac:dyDescent="0.25">
      <c r="A89" t="s">
        <v>40</v>
      </c>
      <c r="B89" s="7" t="s">
        <v>5</v>
      </c>
      <c r="C89" s="12" t="s">
        <v>34</v>
      </c>
      <c r="D89" s="65">
        <v>53.913330000000002</v>
      </c>
      <c r="E89" s="65">
        <v>-1.5284219999999999</v>
      </c>
      <c r="F89" s="9">
        <v>40695</v>
      </c>
      <c r="G89" s="8">
        <v>2</v>
      </c>
      <c r="H89" s="12">
        <v>4</v>
      </c>
      <c r="I89" s="10">
        <v>1</v>
      </c>
      <c r="J89" s="10"/>
      <c r="K89" s="10"/>
      <c r="L89" s="10"/>
      <c r="M89" s="10"/>
      <c r="N89" s="10">
        <v>1</v>
      </c>
      <c r="O89" s="10"/>
      <c r="P89" s="10"/>
      <c r="Q89" s="6"/>
      <c r="R89" s="6"/>
      <c r="S89" s="6"/>
      <c r="T89" s="10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</row>
    <row r="90" spans="1:271" x14ac:dyDescent="0.25">
      <c r="A90" t="s">
        <v>40</v>
      </c>
      <c r="B90" s="7" t="s">
        <v>5</v>
      </c>
      <c r="C90" s="12" t="s">
        <v>34</v>
      </c>
      <c r="D90" s="65">
        <v>53.913330000000002</v>
      </c>
      <c r="E90" s="65">
        <v>-1.5284219999999999</v>
      </c>
      <c r="F90" s="9">
        <v>40695</v>
      </c>
      <c r="G90" s="8">
        <v>2</v>
      </c>
      <c r="H90" s="12">
        <v>5</v>
      </c>
      <c r="I90" s="10">
        <v>9</v>
      </c>
      <c r="J90" s="10"/>
      <c r="K90" s="10"/>
      <c r="L90" s="10"/>
      <c r="M90" s="10"/>
      <c r="N90" s="10">
        <v>1</v>
      </c>
      <c r="O90" s="10"/>
      <c r="P90" s="10"/>
      <c r="Q90" s="10"/>
      <c r="R90" s="6"/>
      <c r="S90" s="6"/>
      <c r="T90" s="10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</row>
    <row r="91" spans="1:271" x14ac:dyDescent="0.25">
      <c r="A91" t="s">
        <v>40</v>
      </c>
      <c r="B91" s="7" t="s">
        <v>5</v>
      </c>
      <c r="C91" s="12" t="s">
        <v>34</v>
      </c>
      <c r="D91" s="65">
        <v>53.913330000000002</v>
      </c>
      <c r="E91" s="65">
        <v>-1.5284219999999999</v>
      </c>
      <c r="F91" s="9">
        <v>40695</v>
      </c>
      <c r="G91" s="8">
        <v>2</v>
      </c>
      <c r="H91" s="12">
        <v>6</v>
      </c>
      <c r="I91" s="10">
        <v>2</v>
      </c>
      <c r="J91" s="10"/>
      <c r="K91" s="10"/>
      <c r="L91" s="10"/>
      <c r="M91" s="10"/>
      <c r="N91" s="10"/>
      <c r="O91" s="10"/>
      <c r="P91" s="10"/>
      <c r="Q91" s="6"/>
      <c r="R91" s="6"/>
      <c r="S91" s="6"/>
      <c r="T91" s="10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</row>
    <row r="92" spans="1:271" s="1" customFormat="1" x14ac:dyDescent="0.25">
      <c r="A92" s="1" t="s">
        <v>40</v>
      </c>
      <c r="B92" s="29" t="s">
        <v>5</v>
      </c>
      <c r="C92" s="30" t="s">
        <v>38</v>
      </c>
      <c r="D92" s="65">
        <v>53.440004000000002</v>
      </c>
      <c r="E92" s="65">
        <v>-1.108123</v>
      </c>
      <c r="F92" s="31">
        <v>40696</v>
      </c>
      <c r="G92" s="32">
        <v>2</v>
      </c>
      <c r="H92" s="27">
        <v>1</v>
      </c>
      <c r="I92" s="28">
        <v>2</v>
      </c>
      <c r="J92" s="28">
        <v>1</v>
      </c>
      <c r="K92" s="28"/>
      <c r="L92" s="28"/>
      <c r="M92" s="28"/>
      <c r="N92" s="28">
        <v>8</v>
      </c>
      <c r="O92" s="28"/>
      <c r="P92" s="28">
        <v>6</v>
      </c>
      <c r="Q92" s="28"/>
      <c r="R92" s="5"/>
      <c r="S92" s="5"/>
      <c r="T92" s="28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</row>
    <row r="93" spans="1:271" x14ac:dyDescent="0.25">
      <c r="A93" t="s">
        <v>40</v>
      </c>
      <c r="B93" s="7" t="s">
        <v>5</v>
      </c>
      <c r="C93" s="13" t="s">
        <v>38</v>
      </c>
      <c r="D93" s="65">
        <v>53.440004000000002</v>
      </c>
      <c r="E93" s="65">
        <v>-1.108123</v>
      </c>
      <c r="F93" s="14">
        <v>40696</v>
      </c>
      <c r="G93" s="15">
        <v>2</v>
      </c>
      <c r="H93" s="12">
        <v>2</v>
      </c>
      <c r="I93" s="10">
        <v>7</v>
      </c>
      <c r="J93" s="10">
        <v>3</v>
      </c>
      <c r="K93" s="10"/>
      <c r="L93" s="10"/>
      <c r="M93" s="10"/>
      <c r="N93" s="10">
        <v>11</v>
      </c>
      <c r="O93" s="10"/>
      <c r="P93" s="10">
        <v>5</v>
      </c>
      <c r="Q93" s="6"/>
      <c r="R93" s="6"/>
      <c r="S93" s="6"/>
      <c r="T93" s="10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</row>
    <row r="94" spans="1:271" x14ac:dyDescent="0.25">
      <c r="A94" t="s">
        <v>40</v>
      </c>
      <c r="B94" s="7" t="s">
        <v>5</v>
      </c>
      <c r="C94" s="13" t="s">
        <v>38</v>
      </c>
      <c r="D94" s="65">
        <v>53.440004000000002</v>
      </c>
      <c r="E94" s="65">
        <v>-1.108123</v>
      </c>
      <c r="F94" s="14">
        <v>40696</v>
      </c>
      <c r="G94" s="15">
        <v>2</v>
      </c>
      <c r="H94" s="12">
        <v>3</v>
      </c>
      <c r="I94" s="10">
        <v>5</v>
      </c>
      <c r="J94" s="10">
        <v>3</v>
      </c>
      <c r="K94" s="10"/>
      <c r="L94" s="10"/>
      <c r="M94" s="10"/>
      <c r="N94" s="10">
        <v>8</v>
      </c>
      <c r="O94" s="10"/>
      <c r="P94" s="10">
        <v>2</v>
      </c>
      <c r="Q94" s="10"/>
      <c r="R94" s="6"/>
      <c r="S94" s="6"/>
      <c r="T94" s="10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</row>
    <row r="95" spans="1:271" x14ac:dyDescent="0.25">
      <c r="A95" t="s">
        <v>40</v>
      </c>
      <c r="B95" s="7" t="s">
        <v>5</v>
      </c>
      <c r="C95" s="13" t="s">
        <v>38</v>
      </c>
      <c r="D95" s="65">
        <v>53.440004000000002</v>
      </c>
      <c r="E95" s="65">
        <v>-1.108123</v>
      </c>
      <c r="F95" s="14">
        <v>40696</v>
      </c>
      <c r="G95" s="15">
        <v>2</v>
      </c>
      <c r="H95" s="12">
        <v>4</v>
      </c>
      <c r="I95" s="10">
        <v>5</v>
      </c>
      <c r="J95" s="10">
        <v>2</v>
      </c>
      <c r="K95" s="10"/>
      <c r="L95" s="10"/>
      <c r="M95" s="10"/>
      <c r="N95" s="10">
        <v>15</v>
      </c>
      <c r="O95" s="10">
        <v>1</v>
      </c>
      <c r="P95" s="10">
        <v>1</v>
      </c>
      <c r="Q95" s="6"/>
      <c r="R95" s="6"/>
      <c r="S95" s="6"/>
      <c r="T95" s="10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</row>
    <row r="96" spans="1:271" x14ac:dyDescent="0.25">
      <c r="A96" t="s">
        <v>40</v>
      </c>
      <c r="B96" s="7" t="s">
        <v>5</v>
      </c>
      <c r="C96" s="13" t="s">
        <v>38</v>
      </c>
      <c r="D96" s="65">
        <v>53.440004000000002</v>
      </c>
      <c r="E96" s="65">
        <v>-1.108123</v>
      </c>
      <c r="F96" s="14">
        <v>40696</v>
      </c>
      <c r="G96" s="15">
        <v>2</v>
      </c>
      <c r="H96" s="12">
        <v>5</v>
      </c>
      <c r="I96" s="10">
        <v>3</v>
      </c>
      <c r="J96" s="10">
        <v>3</v>
      </c>
      <c r="K96" s="10"/>
      <c r="L96" s="10"/>
      <c r="M96" s="10"/>
      <c r="N96" s="10">
        <v>4</v>
      </c>
      <c r="O96" s="10">
        <v>1</v>
      </c>
      <c r="P96" s="10">
        <v>2</v>
      </c>
      <c r="Q96" s="10"/>
      <c r="R96" s="6"/>
      <c r="S96" s="6"/>
      <c r="T96" s="10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</row>
    <row r="97" spans="1:271" x14ac:dyDescent="0.25">
      <c r="A97" t="s">
        <v>40</v>
      </c>
      <c r="B97" s="7" t="s">
        <v>5</v>
      </c>
      <c r="C97" s="13" t="s">
        <v>38</v>
      </c>
      <c r="D97" s="65">
        <v>53.440004000000002</v>
      </c>
      <c r="E97" s="65">
        <v>-1.108123</v>
      </c>
      <c r="F97" s="14">
        <v>40696</v>
      </c>
      <c r="G97" s="15">
        <v>2</v>
      </c>
      <c r="H97" s="12">
        <v>6</v>
      </c>
      <c r="I97" s="10">
        <v>3</v>
      </c>
      <c r="J97" s="10">
        <v>3</v>
      </c>
      <c r="K97" s="10"/>
      <c r="L97" s="10"/>
      <c r="M97" s="10"/>
      <c r="N97" s="10">
        <v>13</v>
      </c>
      <c r="O97" s="10"/>
      <c r="P97" s="10">
        <v>1</v>
      </c>
      <c r="Q97" s="6"/>
      <c r="R97" s="6"/>
      <c r="S97" s="6"/>
      <c r="T97" s="10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</row>
    <row r="98" spans="1:271" s="1" customFormat="1" x14ac:dyDescent="0.25">
      <c r="A98" s="1" t="s">
        <v>40</v>
      </c>
      <c r="B98" s="29" t="s">
        <v>5</v>
      </c>
      <c r="C98" s="30" t="s">
        <v>32</v>
      </c>
      <c r="D98" s="65">
        <v>53.897404999999999</v>
      </c>
      <c r="E98" s="65">
        <v>-1.125796</v>
      </c>
      <c r="F98" s="31">
        <v>40696</v>
      </c>
      <c r="G98" s="32">
        <v>3</v>
      </c>
      <c r="H98" s="27">
        <v>1</v>
      </c>
      <c r="I98" s="28">
        <v>7</v>
      </c>
      <c r="J98" s="28">
        <v>4</v>
      </c>
      <c r="K98" s="28"/>
      <c r="L98" s="28"/>
      <c r="M98" s="28">
        <v>2</v>
      </c>
      <c r="N98" s="28">
        <v>9</v>
      </c>
      <c r="O98" s="28"/>
      <c r="P98" s="28">
        <v>2</v>
      </c>
      <c r="Q98" s="28"/>
      <c r="R98" s="5"/>
      <c r="S98" s="5"/>
      <c r="T98" s="28"/>
      <c r="U98" s="3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</row>
    <row r="99" spans="1:271" x14ac:dyDescent="0.25">
      <c r="A99" t="s">
        <v>40</v>
      </c>
      <c r="B99" s="7" t="s">
        <v>5</v>
      </c>
      <c r="C99" s="13" t="s">
        <v>32</v>
      </c>
      <c r="D99" s="65">
        <v>53.897404999999999</v>
      </c>
      <c r="E99" s="65">
        <v>-1.125796</v>
      </c>
      <c r="F99" s="14">
        <v>40696</v>
      </c>
      <c r="G99" s="15">
        <v>3</v>
      </c>
      <c r="H99" s="12">
        <v>2</v>
      </c>
      <c r="I99" s="10">
        <v>6</v>
      </c>
      <c r="J99" s="10">
        <v>5</v>
      </c>
      <c r="K99" s="10"/>
      <c r="L99" s="10"/>
      <c r="M99" s="10"/>
      <c r="N99" s="10">
        <v>6</v>
      </c>
      <c r="O99" s="10"/>
      <c r="P99" s="10">
        <v>3</v>
      </c>
      <c r="Q99" s="6"/>
      <c r="R99" s="6"/>
      <c r="S99" s="6"/>
      <c r="T99" s="10"/>
      <c r="U99" s="3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</row>
    <row r="100" spans="1:271" x14ac:dyDescent="0.25">
      <c r="A100" t="s">
        <v>40</v>
      </c>
      <c r="B100" s="7" t="s">
        <v>5</v>
      </c>
      <c r="C100" s="13" t="s">
        <v>32</v>
      </c>
      <c r="D100" s="65">
        <v>53.897404999999999</v>
      </c>
      <c r="E100" s="65">
        <v>-1.125796</v>
      </c>
      <c r="F100" s="14">
        <v>40696</v>
      </c>
      <c r="G100" s="15">
        <v>3</v>
      </c>
      <c r="H100" s="12">
        <v>3</v>
      </c>
      <c r="I100" s="10">
        <v>7</v>
      </c>
      <c r="J100" s="10">
        <v>4</v>
      </c>
      <c r="K100" s="10"/>
      <c r="L100" s="10"/>
      <c r="M100" s="10"/>
      <c r="N100" s="10">
        <v>16</v>
      </c>
      <c r="O100" s="10"/>
      <c r="P100" s="10">
        <v>2</v>
      </c>
      <c r="Q100" s="10"/>
      <c r="R100" s="6"/>
      <c r="S100" s="6"/>
      <c r="T100" s="10"/>
      <c r="U100" s="3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</row>
    <row r="101" spans="1:271" x14ac:dyDescent="0.25">
      <c r="A101" t="s">
        <v>40</v>
      </c>
      <c r="B101" s="7" t="s">
        <v>5</v>
      </c>
      <c r="C101" s="13" t="s">
        <v>32</v>
      </c>
      <c r="D101" s="65">
        <v>53.897404999999999</v>
      </c>
      <c r="E101" s="65">
        <v>-1.125796</v>
      </c>
      <c r="F101" s="14">
        <v>40696</v>
      </c>
      <c r="G101" s="15">
        <v>3</v>
      </c>
      <c r="H101" s="12">
        <v>4</v>
      </c>
      <c r="I101" s="10">
        <v>8</v>
      </c>
      <c r="J101" s="10">
        <v>2</v>
      </c>
      <c r="K101" s="10"/>
      <c r="L101" s="10"/>
      <c r="M101" s="10"/>
      <c r="N101" s="10">
        <v>14</v>
      </c>
      <c r="O101" s="10"/>
      <c r="P101" s="10">
        <v>5</v>
      </c>
      <c r="Q101" s="6"/>
      <c r="R101" s="6"/>
      <c r="S101" s="6"/>
      <c r="T101" s="10"/>
      <c r="U101" s="3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</row>
    <row r="102" spans="1:271" x14ac:dyDescent="0.25">
      <c r="A102" t="s">
        <v>40</v>
      </c>
      <c r="B102" s="7" t="s">
        <v>5</v>
      </c>
      <c r="C102" s="13" t="s">
        <v>32</v>
      </c>
      <c r="D102" s="65">
        <v>53.897404999999999</v>
      </c>
      <c r="E102" s="65">
        <v>-1.125796</v>
      </c>
      <c r="F102" s="14">
        <v>40696</v>
      </c>
      <c r="G102" s="15">
        <v>3</v>
      </c>
      <c r="H102" s="12">
        <v>5</v>
      </c>
      <c r="I102" s="10">
        <v>9</v>
      </c>
      <c r="J102" s="10">
        <v>3</v>
      </c>
      <c r="K102" s="10"/>
      <c r="L102" s="10"/>
      <c r="M102" s="10"/>
      <c r="N102" s="10">
        <v>6</v>
      </c>
      <c r="O102" s="10"/>
      <c r="P102" s="10">
        <v>3</v>
      </c>
      <c r="Q102" s="10"/>
      <c r="R102" s="6"/>
      <c r="S102" s="6"/>
      <c r="T102" s="10"/>
      <c r="U102" s="3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</row>
    <row r="103" spans="1:271" x14ac:dyDescent="0.25">
      <c r="A103" s="2" t="s">
        <v>40</v>
      </c>
      <c r="B103" s="7" t="s">
        <v>5</v>
      </c>
      <c r="C103" s="13" t="s">
        <v>32</v>
      </c>
      <c r="D103" s="65">
        <v>53.897404999999999</v>
      </c>
      <c r="E103" s="65">
        <v>-1.125796</v>
      </c>
      <c r="F103" s="14">
        <v>40696</v>
      </c>
      <c r="G103" s="15">
        <v>3</v>
      </c>
      <c r="H103" s="12">
        <v>6</v>
      </c>
      <c r="I103" s="10">
        <v>6</v>
      </c>
      <c r="J103" s="10">
        <v>7</v>
      </c>
      <c r="K103" s="10"/>
      <c r="L103" s="10"/>
      <c r="M103" s="10"/>
      <c r="N103" s="10">
        <v>15</v>
      </c>
      <c r="O103" s="10"/>
      <c r="P103" s="10">
        <v>1</v>
      </c>
      <c r="Q103" s="6"/>
      <c r="R103" s="6"/>
      <c r="S103" s="6"/>
      <c r="T103" s="10"/>
      <c r="U103" s="3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</row>
    <row r="104" spans="1:271" s="1" customFormat="1" x14ac:dyDescent="0.25">
      <c r="A104" s="1" t="s">
        <v>40</v>
      </c>
      <c r="B104" s="29" t="s">
        <v>5</v>
      </c>
      <c r="C104" s="30" t="s">
        <v>39</v>
      </c>
      <c r="D104" s="65">
        <v>53.977677999999997</v>
      </c>
      <c r="E104" s="65">
        <v>-0.66125400000000001</v>
      </c>
      <c r="F104" s="31">
        <v>40697</v>
      </c>
      <c r="G104" s="32">
        <v>2</v>
      </c>
      <c r="H104" s="27">
        <v>1</v>
      </c>
      <c r="I104" s="28"/>
      <c r="J104" s="28">
        <v>3</v>
      </c>
      <c r="K104" s="28"/>
      <c r="L104" s="28"/>
      <c r="M104" s="28"/>
      <c r="N104" s="28"/>
      <c r="O104" s="28"/>
      <c r="P104" s="28">
        <v>2</v>
      </c>
      <c r="Q104" s="28"/>
      <c r="R104" s="5"/>
      <c r="S104" s="5"/>
      <c r="T104" s="28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</row>
    <row r="105" spans="1:271" x14ac:dyDescent="0.25">
      <c r="A105" t="s">
        <v>40</v>
      </c>
      <c r="B105" s="7" t="s">
        <v>5</v>
      </c>
      <c r="C105" s="13" t="s">
        <v>39</v>
      </c>
      <c r="D105" s="65">
        <v>53.977677999999997</v>
      </c>
      <c r="E105" s="65">
        <v>-0.66125400000000001</v>
      </c>
      <c r="F105" s="14">
        <v>40697</v>
      </c>
      <c r="G105" s="15">
        <v>2</v>
      </c>
      <c r="H105" s="12">
        <v>2</v>
      </c>
      <c r="I105" s="10"/>
      <c r="J105" s="10">
        <v>4</v>
      </c>
      <c r="K105" s="10"/>
      <c r="L105" s="10"/>
      <c r="M105" s="10"/>
      <c r="N105" s="10">
        <v>1</v>
      </c>
      <c r="O105" s="10"/>
      <c r="P105" s="10">
        <v>5</v>
      </c>
      <c r="Q105" s="6"/>
      <c r="R105" s="6"/>
      <c r="S105" s="6"/>
      <c r="T105" s="10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</row>
    <row r="106" spans="1:271" x14ac:dyDescent="0.25">
      <c r="A106" t="s">
        <v>40</v>
      </c>
      <c r="B106" s="7" t="s">
        <v>5</v>
      </c>
      <c r="C106" s="13" t="s">
        <v>39</v>
      </c>
      <c r="D106" s="65">
        <v>53.977677999999997</v>
      </c>
      <c r="E106" s="65">
        <v>-0.66125400000000001</v>
      </c>
      <c r="F106" s="14">
        <v>40697</v>
      </c>
      <c r="G106" s="15">
        <v>2</v>
      </c>
      <c r="H106" s="12">
        <v>3</v>
      </c>
      <c r="I106" s="10"/>
      <c r="J106" s="10">
        <v>2</v>
      </c>
      <c r="K106" s="10"/>
      <c r="L106" s="10"/>
      <c r="M106" s="10"/>
      <c r="N106" s="10"/>
      <c r="O106" s="10"/>
      <c r="P106" s="10">
        <v>4</v>
      </c>
      <c r="Q106" s="10"/>
      <c r="R106" s="6"/>
      <c r="S106" s="6"/>
      <c r="T106" s="10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</row>
    <row r="107" spans="1:271" x14ac:dyDescent="0.25">
      <c r="A107" t="s">
        <v>40</v>
      </c>
      <c r="B107" s="7" t="s">
        <v>5</v>
      </c>
      <c r="C107" s="13" t="s">
        <v>39</v>
      </c>
      <c r="D107" s="65">
        <v>53.977677999999997</v>
      </c>
      <c r="E107" s="65">
        <v>-0.66125400000000001</v>
      </c>
      <c r="F107" s="14">
        <v>40697</v>
      </c>
      <c r="G107" s="15">
        <v>2</v>
      </c>
      <c r="H107" s="12">
        <v>4</v>
      </c>
      <c r="I107" s="10">
        <v>2</v>
      </c>
      <c r="J107" s="10">
        <v>2</v>
      </c>
      <c r="K107" s="10"/>
      <c r="L107" s="10"/>
      <c r="M107" s="10"/>
      <c r="N107" s="10">
        <v>1</v>
      </c>
      <c r="O107" s="10"/>
      <c r="P107" s="10">
        <v>2</v>
      </c>
      <c r="Q107" s="6"/>
      <c r="R107" s="6"/>
      <c r="S107" s="6"/>
      <c r="T107" s="10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</row>
    <row r="108" spans="1:271" x14ac:dyDescent="0.25">
      <c r="A108" t="s">
        <v>40</v>
      </c>
      <c r="B108" s="7" t="s">
        <v>5</v>
      </c>
      <c r="C108" s="13" t="s">
        <v>39</v>
      </c>
      <c r="D108" s="65">
        <v>53.977677999999997</v>
      </c>
      <c r="E108" s="65">
        <v>-0.66125400000000001</v>
      </c>
      <c r="F108" s="14">
        <v>40697</v>
      </c>
      <c r="G108" s="15">
        <v>2</v>
      </c>
      <c r="H108" s="12">
        <v>5</v>
      </c>
      <c r="I108" s="10"/>
      <c r="J108" s="10">
        <v>5</v>
      </c>
      <c r="K108" s="10"/>
      <c r="L108" s="10"/>
      <c r="M108" s="10"/>
      <c r="N108" s="10"/>
      <c r="O108" s="10"/>
      <c r="P108" s="10"/>
      <c r="Q108" s="10"/>
      <c r="R108" s="6"/>
      <c r="S108" s="6"/>
      <c r="T108" s="10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</row>
    <row r="109" spans="1:271" x14ac:dyDescent="0.25">
      <c r="A109" t="s">
        <v>40</v>
      </c>
      <c r="B109" s="7" t="s">
        <v>5</v>
      </c>
      <c r="C109" s="13" t="s">
        <v>39</v>
      </c>
      <c r="D109" s="65">
        <v>53.977677999999997</v>
      </c>
      <c r="E109" s="65">
        <v>-0.66125400000000001</v>
      </c>
      <c r="F109" s="14">
        <v>40697</v>
      </c>
      <c r="G109" s="15">
        <v>2</v>
      </c>
      <c r="H109" s="12">
        <v>6</v>
      </c>
      <c r="I109" s="10"/>
      <c r="J109" s="10">
        <v>5</v>
      </c>
      <c r="K109" s="10"/>
      <c r="L109" s="10"/>
      <c r="M109" s="10"/>
      <c r="N109" s="10"/>
      <c r="O109" s="10"/>
      <c r="P109" s="10">
        <v>2</v>
      </c>
      <c r="Q109" s="6"/>
      <c r="R109" s="6"/>
      <c r="S109" s="6"/>
      <c r="T109" s="10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</row>
    <row r="110" spans="1:271" s="1" customFormat="1" x14ac:dyDescent="0.25">
      <c r="A110" s="1" t="s">
        <v>40</v>
      </c>
      <c r="B110" s="29" t="s">
        <v>5</v>
      </c>
      <c r="C110" s="27" t="s">
        <v>31</v>
      </c>
      <c r="D110" s="65">
        <v>53.834494999999997</v>
      </c>
      <c r="E110" s="65">
        <v>-1.65788</v>
      </c>
      <c r="F110" s="25">
        <v>40700</v>
      </c>
      <c r="G110" s="26">
        <v>3</v>
      </c>
      <c r="H110" s="27">
        <v>1</v>
      </c>
      <c r="I110" s="28">
        <v>20</v>
      </c>
      <c r="J110" s="28">
        <v>5</v>
      </c>
      <c r="K110" s="28"/>
      <c r="L110" s="28"/>
      <c r="M110" s="28"/>
      <c r="N110" s="28">
        <v>3</v>
      </c>
      <c r="O110" s="28"/>
      <c r="P110" s="28">
        <v>1</v>
      </c>
      <c r="Q110" s="28"/>
      <c r="R110" s="5"/>
      <c r="S110" s="5"/>
      <c r="T110" s="28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</row>
    <row r="111" spans="1:271" x14ac:dyDescent="0.25">
      <c r="A111" t="s">
        <v>40</v>
      </c>
      <c r="B111" s="7" t="s">
        <v>5</v>
      </c>
      <c r="C111" s="12" t="s">
        <v>31</v>
      </c>
      <c r="D111" s="65">
        <v>53.834494999999997</v>
      </c>
      <c r="E111" s="65">
        <v>-1.65788</v>
      </c>
      <c r="F111" s="9">
        <v>40700</v>
      </c>
      <c r="G111" s="8">
        <v>3</v>
      </c>
      <c r="H111" s="12">
        <v>2</v>
      </c>
      <c r="I111" s="10">
        <v>15</v>
      </c>
      <c r="J111" s="10">
        <v>1</v>
      </c>
      <c r="K111" s="10"/>
      <c r="L111" s="10"/>
      <c r="M111" s="10"/>
      <c r="N111" s="10"/>
      <c r="O111" s="10"/>
      <c r="P111" s="10">
        <v>1</v>
      </c>
      <c r="Q111" s="6"/>
      <c r="R111" s="6"/>
      <c r="S111" s="6"/>
      <c r="T111" s="10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</row>
    <row r="112" spans="1:271" x14ac:dyDescent="0.25">
      <c r="A112" t="s">
        <v>40</v>
      </c>
      <c r="B112" s="7" t="s">
        <v>5</v>
      </c>
      <c r="C112" s="12" t="s">
        <v>31</v>
      </c>
      <c r="D112" s="65">
        <v>53.834494999999997</v>
      </c>
      <c r="E112" s="65">
        <v>-1.65788</v>
      </c>
      <c r="F112" s="9">
        <v>40700</v>
      </c>
      <c r="G112" s="8">
        <v>3</v>
      </c>
      <c r="H112" s="12">
        <v>3</v>
      </c>
      <c r="I112" s="10">
        <v>22</v>
      </c>
      <c r="J112" s="10">
        <v>1</v>
      </c>
      <c r="K112" s="10"/>
      <c r="L112" s="10"/>
      <c r="M112" s="10"/>
      <c r="N112" s="10"/>
      <c r="O112" s="10"/>
      <c r="P112" s="10">
        <v>2</v>
      </c>
      <c r="Q112" s="10"/>
      <c r="R112" s="6"/>
      <c r="S112" s="6"/>
      <c r="T112" s="10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</row>
    <row r="113" spans="1:271" x14ac:dyDescent="0.25">
      <c r="A113" t="s">
        <v>40</v>
      </c>
      <c r="B113" s="7" t="s">
        <v>5</v>
      </c>
      <c r="C113" s="12" t="s">
        <v>31</v>
      </c>
      <c r="D113" s="65">
        <v>53.834494999999997</v>
      </c>
      <c r="E113" s="65">
        <v>-1.65788</v>
      </c>
      <c r="F113" s="9">
        <v>40700</v>
      </c>
      <c r="G113" s="8">
        <v>3</v>
      </c>
      <c r="H113" s="12">
        <v>4</v>
      </c>
      <c r="I113" s="10">
        <v>18</v>
      </c>
      <c r="J113" s="10">
        <v>5</v>
      </c>
      <c r="K113" s="10"/>
      <c r="L113" s="10"/>
      <c r="M113" s="10"/>
      <c r="N113" s="10"/>
      <c r="O113" s="10"/>
      <c r="P113" s="10"/>
      <c r="Q113" s="6"/>
      <c r="R113" s="6"/>
      <c r="S113" s="6"/>
      <c r="T113" s="10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</row>
    <row r="114" spans="1:271" x14ac:dyDescent="0.25">
      <c r="A114" t="s">
        <v>40</v>
      </c>
      <c r="B114" s="7" t="s">
        <v>5</v>
      </c>
      <c r="C114" s="12" t="s">
        <v>31</v>
      </c>
      <c r="D114" s="65">
        <v>53.834494999999997</v>
      </c>
      <c r="E114" s="65">
        <v>-1.65788</v>
      </c>
      <c r="F114" s="9">
        <v>40700</v>
      </c>
      <c r="G114" s="8">
        <v>3</v>
      </c>
      <c r="H114" s="12">
        <v>5</v>
      </c>
      <c r="I114" s="10">
        <v>10</v>
      </c>
      <c r="J114" s="10">
        <v>3</v>
      </c>
      <c r="K114" s="10"/>
      <c r="L114" s="10"/>
      <c r="M114" s="10"/>
      <c r="N114" s="10"/>
      <c r="O114" s="10"/>
      <c r="P114" s="10">
        <v>1</v>
      </c>
      <c r="Q114" s="10"/>
      <c r="R114" s="6"/>
      <c r="S114" s="6"/>
      <c r="T114" s="10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</row>
    <row r="115" spans="1:271" x14ac:dyDescent="0.25">
      <c r="A115" t="s">
        <v>40</v>
      </c>
      <c r="B115" s="7" t="s">
        <v>5</v>
      </c>
      <c r="C115" s="12" t="s">
        <v>31</v>
      </c>
      <c r="D115" s="65">
        <v>53.834494999999997</v>
      </c>
      <c r="E115" s="65">
        <v>-1.65788</v>
      </c>
      <c r="F115" s="9">
        <v>40700</v>
      </c>
      <c r="G115" s="8">
        <v>3</v>
      </c>
      <c r="H115" s="12">
        <v>6</v>
      </c>
      <c r="I115" s="10">
        <v>8</v>
      </c>
      <c r="J115" s="10">
        <v>1</v>
      </c>
      <c r="K115" s="10"/>
      <c r="L115" s="10"/>
      <c r="M115" s="10"/>
      <c r="N115" s="10"/>
      <c r="O115" s="10"/>
      <c r="P115" s="10"/>
      <c r="Q115" s="6"/>
      <c r="R115" s="6"/>
      <c r="S115" s="6"/>
      <c r="T115" s="10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</row>
    <row r="116" spans="1:271" s="1" customFormat="1" x14ac:dyDescent="0.25">
      <c r="A116" s="1" t="s">
        <v>40</v>
      </c>
      <c r="B116" s="29" t="s">
        <v>5</v>
      </c>
      <c r="C116" s="27" t="s">
        <v>30</v>
      </c>
      <c r="D116" s="65">
        <v>53.990090000000002</v>
      </c>
      <c r="E116" s="65">
        <v>-1.019979</v>
      </c>
      <c r="F116" s="31">
        <v>40700</v>
      </c>
      <c r="G116" s="32">
        <v>3</v>
      </c>
      <c r="H116" s="27">
        <v>1</v>
      </c>
      <c r="I116" s="28">
        <v>15</v>
      </c>
      <c r="J116" s="28">
        <v>3</v>
      </c>
      <c r="K116" s="28"/>
      <c r="L116" s="28">
        <v>1</v>
      </c>
      <c r="M116" s="28"/>
      <c r="N116" s="28">
        <v>2</v>
      </c>
      <c r="O116" s="28"/>
      <c r="P116" s="28">
        <v>1</v>
      </c>
      <c r="Q116" s="28"/>
      <c r="R116" s="5"/>
      <c r="S116" s="5"/>
      <c r="T116" s="28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</row>
    <row r="117" spans="1:271" x14ac:dyDescent="0.25">
      <c r="A117" t="s">
        <v>40</v>
      </c>
      <c r="B117" s="7" t="s">
        <v>5</v>
      </c>
      <c r="C117" s="12" t="s">
        <v>30</v>
      </c>
      <c r="D117" s="65">
        <v>53.990090000000002</v>
      </c>
      <c r="E117" s="65">
        <v>-1.019979</v>
      </c>
      <c r="F117" s="14">
        <v>40700</v>
      </c>
      <c r="G117" s="15">
        <v>3</v>
      </c>
      <c r="H117" s="12">
        <v>2</v>
      </c>
      <c r="I117" s="10">
        <v>11</v>
      </c>
      <c r="J117" s="10">
        <v>9</v>
      </c>
      <c r="K117" s="10"/>
      <c r="L117" s="10"/>
      <c r="M117" s="10"/>
      <c r="N117" s="10"/>
      <c r="O117" s="10"/>
      <c r="P117" s="10">
        <v>2</v>
      </c>
      <c r="Q117" s="6"/>
      <c r="R117" s="6"/>
      <c r="S117" s="6"/>
      <c r="T117" s="10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</row>
    <row r="118" spans="1:271" x14ac:dyDescent="0.25">
      <c r="A118" t="s">
        <v>40</v>
      </c>
      <c r="B118" s="7" t="s">
        <v>5</v>
      </c>
      <c r="C118" s="12" t="s">
        <v>30</v>
      </c>
      <c r="D118" s="65">
        <v>53.990090000000002</v>
      </c>
      <c r="E118" s="65">
        <v>-1.019979</v>
      </c>
      <c r="F118" s="14">
        <v>40700</v>
      </c>
      <c r="G118" s="15">
        <v>3</v>
      </c>
      <c r="H118" s="12">
        <v>3</v>
      </c>
      <c r="I118" s="10">
        <v>17</v>
      </c>
      <c r="J118" s="10">
        <v>4</v>
      </c>
      <c r="K118" s="10"/>
      <c r="L118" s="10">
        <v>1</v>
      </c>
      <c r="M118" s="10"/>
      <c r="N118" s="10">
        <v>3</v>
      </c>
      <c r="O118" s="10"/>
      <c r="P118" s="10">
        <v>2</v>
      </c>
      <c r="Q118" s="10"/>
      <c r="R118" s="6"/>
      <c r="S118" s="6"/>
      <c r="T118" s="10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</row>
    <row r="119" spans="1:271" x14ac:dyDescent="0.25">
      <c r="A119" t="s">
        <v>40</v>
      </c>
      <c r="B119" s="7" t="s">
        <v>5</v>
      </c>
      <c r="C119" s="12" t="s">
        <v>30</v>
      </c>
      <c r="D119" s="65">
        <v>53.990090000000002</v>
      </c>
      <c r="E119" s="65">
        <v>-1.019979</v>
      </c>
      <c r="F119" s="14">
        <v>40700</v>
      </c>
      <c r="G119" s="15">
        <v>3</v>
      </c>
      <c r="H119" s="12">
        <v>4</v>
      </c>
      <c r="I119" s="10">
        <v>20</v>
      </c>
      <c r="J119" s="10">
        <v>2</v>
      </c>
      <c r="K119" s="10"/>
      <c r="L119" s="10"/>
      <c r="M119" s="10"/>
      <c r="N119" s="10">
        <v>1</v>
      </c>
      <c r="O119" s="10"/>
      <c r="P119" s="10"/>
      <c r="Q119" s="6"/>
      <c r="R119" s="6"/>
      <c r="S119" s="6"/>
      <c r="T119" s="10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</row>
    <row r="120" spans="1:271" x14ac:dyDescent="0.25">
      <c r="A120" t="s">
        <v>40</v>
      </c>
      <c r="B120" s="7" t="s">
        <v>5</v>
      </c>
      <c r="C120" s="12" t="s">
        <v>30</v>
      </c>
      <c r="D120" s="65">
        <v>53.990090000000002</v>
      </c>
      <c r="E120" s="65">
        <v>-1.019979</v>
      </c>
      <c r="F120" s="14">
        <v>40700</v>
      </c>
      <c r="G120" s="15">
        <v>3</v>
      </c>
      <c r="H120" s="12">
        <v>5</v>
      </c>
      <c r="I120" s="10">
        <v>10</v>
      </c>
      <c r="J120" s="10">
        <v>1</v>
      </c>
      <c r="K120" s="10"/>
      <c r="L120" s="10"/>
      <c r="M120" s="10">
        <v>1</v>
      </c>
      <c r="N120" s="10">
        <v>1</v>
      </c>
      <c r="O120" s="10"/>
      <c r="P120" s="10"/>
      <c r="Q120" s="10"/>
      <c r="R120" s="6"/>
      <c r="S120" s="6"/>
      <c r="T120" s="10">
        <v>1</v>
      </c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</row>
    <row r="121" spans="1:271" x14ac:dyDescent="0.25">
      <c r="A121" t="s">
        <v>40</v>
      </c>
      <c r="B121" s="7" t="s">
        <v>5</v>
      </c>
      <c r="C121" s="12" t="s">
        <v>30</v>
      </c>
      <c r="D121" s="65">
        <v>53.990090000000002</v>
      </c>
      <c r="E121" s="65">
        <v>-1.019979</v>
      </c>
      <c r="F121" s="14">
        <v>40700</v>
      </c>
      <c r="G121" s="15">
        <v>3</v>
      </c>
      <c r="H121" s="12">
        <v>6</v>
      </c>
      <c r="I121" s="10">
        <v>14</v>
      </c>
      <c r="J121" s="10"/>
      <c r="K121" s="10"/>
      <c r="L121" s="10"/>
      <c r="M121" s="10"/>
      <c r="N121" s="10">
        <v>1</v>
      </c>
      <c r="O121" s="10"/>
      <c r="P121" s="10">
        <v>1</v>
      </c>
      <c r="Q121" s="6"/>
      <c r="R121" s="6"/>
      <c r="S121" s="6"/>
      <c r="T121" s="10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</row>
    <row r="122" spans="1:271" s="1" customFormat="1" x14ac:dyDescent="0.25">
      <c r="A122" s="1" t="s">
        <v>40</v>
      </c>
      <c r="B122" s="29" t="s">
        <v>5</v>
      </c>
      <c r="C122" s="27" t="s">
        <v>33</v>
      </c>
      <c r="D122" s="65">
        <v>53.749153</v>
      </c>
      <c r="E122" s="65">
        <v>-1.492442</v>
      </c>
      <c r="F122" s="31">
        <v>40701</v>
      </c>
      <c r="G122" s="32">
        <v>3</v>
      </c>
      <c r="H122" s="27">
        <v>1</v>
      </c>
      <c r="I122" s="28">
        <v>2</v>
      </c>
      <c r="J122" s="28">
        <v>1</v>
      </c>
      <c r="K122" s="28"/>
      <c r="L122" s="28"/>
      <c r="M122" s="28"/>
      <c r="N122" s="28"/>
      <c r="O122" s="28"/>
      <c r="P122" s="28"/>
      <c r="Q122" s="28"/>
      <c r="R122" s="5"/>
      <c r="S122" s="5"/>
      <c r="T122" s="28"/>
      <c r="U122" s="3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</row>
    <row r="123" spans="1:271" x14ac:dyDescent="0.25">
      <c r="A123" t="s">
        <v>40</v>
      </c>
      <c r="B123" s="7" t="s">
        <v>5</v>
      </c>
      <c r="C123" s="12" t="s">
        <v>33</v>
      </c>
      <c r="D123" s="65">
        <v>53.749153</v>
      </c>
      <c r="E123" s="65">
        <v>-1.492442</v>
      </c>
      <c r="F123" s="14">
        <v>40701</v>
      </c>
      <c r="G123" s="15">
        <v>3</v>
      </c>
      <c r="H123" s="12">
        <v>2</v>
      </c>
      <c r="I123" s="10">
        <v>1</v>
      </c>
      <c r="J123" s="10"/>
      <c r="K123" s="10"/>
      <c r="L123" s="10"/>
      <c r="M123" s="10"/>
      <c r="N123" s="10"/>
      <c r="O123" s="10"/>
      <c r="P123" s="10"/>
      <c r="Q123" s="6"/>
      <c r="R123" s="6"/>
      <c r="S123" s="6"/>
      <c r="T123" s="10"/>
      <c r="U123" s="3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</row>
    <row r="124" spans="1:271" x14ac:dyDescent="0.25">
      <c r="A124" t="s">
        <v>40</v>
      </c>
      <c r="B124" s="7" t="s">
        <v>5</v>
      </c>
      <c r="C124" s="12" t="s">
        <v>33</v>
      </c>
      <c r="D124" s="65">
        <v>53.749153</v>
      </c>
      <c r="E124" s="65">
        <v>-1.492442</v>
      </c>
      <c r="F124" s="14">
        <v>40701</v>
      </c>
      <c r="G124" s="15">
        <v>3</v>
      </c>
      <c r="H124" s="12">
        <v>3</v>
      </c>
      <c r="I124" s="10">
        <v>5</v>
      </c>
      <c r="J124" s="10">
        <v>2</v>
      </c>
      <c r="K124" s="10"/>
      <c r="L124" s="10"/>
      <c r="M124" s="10"/>
      <c r="N124" s="10">
        <v>2</v>
      </c>
      <c r="O124" s="10"/>
      <c r="P124" s="10"/>
      <c r="Q124" s="10"/>
      <c r="R124" s="6"/>
      <c r="S124" s="6"/>
      <c r="T124" s="10"/>
      <c r="U124" s="3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</row>
    <row r="125" spans="1:271" x14ac:dyDescent="0.25">
      <c r="A125" t="s">
        <v>40</v>
      </c>
      <c r="B125" s="7" t="s">
        <v>5</v>
      </c>
      <c r="C125" s="12" t="s">
        <v>33</v>
      </c>
      <c r="D125" s="65">
        <v>53.749153</v>
      </c>
      <c r="E125" s="65">
        <v>-1.492442</v>
      </c>
      <c r="F125" s="14">
        <v>40701</v>
      </c>
      <c r="G125" s="15">
        <v>3</v>
      </c>
      <c r="H125" s="12">
        <v>4</v>
      </c>
      <c r="I125" s="10">
        <v>3</v>
      </c>
      <c r="J125" s="10"/>
      <c r="K125" s="10"/>
      <c r="L125" s="10"/>
      <c r="M125" s="10"/>
      <c r="N125" s="10"/>
      <c r="O125" s="10"/>
      <c r="P125" s="10">
        <v>1</v>
      </c>
      <c r="Q125" s="6"/>
      <c r="R125" s="6"/>
      <c r="S125" s="6"/>
      <c r="T125" s="10">
        <v>1</v>
      </c>
      <c r="U125" s="3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</row>
    <row r="126" spans="1:271" x14ac:dyDescent="0.25">
      <c r="A126" t="s">
        <v>40</v>
      </c>
      <c r="B126" s="7" t="s">
        <v>5</v>
      </c>
      <c r="C126" s="12" t="s">
        <v>33</v>
      </c>
      <c r="D126" s="65">
        <v>53.749153</v>
      </c>
      <c r="E126" s="65">
        <v>-1.492442</v>
      </c>
      <c r="F126" s="14">
        <v>40701</v>
      </c>
      <c r="G126" s="15">
        <v>3</v>
      </c>
      <c r="H126" s="12">
        <v>5</v>
      </c>
      <c r="I126" s="10"/>
      <c r="J126" s="10"/>
      <c r="K126" s="10"/>
      <c r="L126" s="10"/>
      <c r="M126" s="10"/>
      <c r="N126" s="10"/>
      <c r="O126" s="10"/>
      <c r="P126" s="10"/>
      <c r="Q126" s="10"/>
      <c r="R126" s="6"/>
      <c r="S126" s="6"/>
      <c r="T126" s="10"/>
      <c r="U126" s="3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</row>
    <row r="127" spans="1:271" x14ac:dyDescent="0.25">
      <c r="A127" t="s">
        <v>40</v>
      </c>
      <c r="B127" s="7" t="s">
        <v>5</v>
      </c>
      <c r="C127" s="12" t="s">
        <v>33</v>
      </c>
      <c r="D127" s="65">
        <v>53.749153</v>
      </c>
      <c r="E127" s="65">
        <v>-1.492442</v>
      </c>
      <c r="F127" s="14">
        <v>40701</v>
      </c>
      <c r="G127" s="15">
        <v>3</v>
      </c>
      <c r="H127" s="12">
        <v>6</v>
      </c>
      <c r="I127" s="10">
        <v>2</v>
      </c>
      <c r="J127" s="10">
        <v>1</v>
      </c>
      <c r="K127" s="10"/>
      <c r="L127" s="10"/>
      <c r="M127" s="10"/>
      <c r="N127" s="10"/>
      <c r="O127" s="10"/>
      <c r="P127" s="10"/>
      <c r="Q127" s="6"/>
      <c r="R127" s="6"/>
      <c r="S127" s="6"/>
      <c r="T127" s="10"/>
      <c r="U127" s="3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</row>
    <row r="128" spans="1:271" s="1" customFormat="1" x14ac:dyDescent="0.25">
      <c r="A128" s="1" t="s">
        <v>40</v>
      </c>
      <c r="B128" s="29" t="s">
        <v>5</v>
      </c>
      <c r="C128" s="27" t="s">
        <v>34</v>
      </c>
      <c r="D128" s="65">
        <v>53.913330000000002</v>
      </c>
      <c r="E128" s="65">
        <v>-1.5284219999999999</v>
      </c>
      <c r="F128" s="31">
        <v>40702</v>
      </c>
      <c r="G128" s="32">
        <v>3</v>
      </c>
      <c r="H128" s="27">
        <v>1</v>
      </c>
      <c r="I128" s="28"/>
      <c r="J128" s="28"/>
      <c r="K128" s="28"/>
      <c r="L128" s="28"/>
      <c r="M128" s="28"/>
      <c r="N128" s="28">
        <v>2</v>
      </c>
      <c r="O128" s="28"/>
      <c r="P128" s="28">
        <v>1</v>
      </c>
      <c r="Q128" s="28"/>
      <c r="R128" s="5"/>
      <c r="S128" s="5"/>
      <c r="T128" s="28"/>
      <c r="U128" s="3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</row>
    <row r="129" spans="1:271" x14ac:dyDescent="0.25">
      <c r="A129" t="s">
        <v>40</v>
      </c>
      <c r="B129" s="7" t="s">
        <v>5</v>
      </c>
      <c r="C129" s="12" t="s">
        <v>34</v>
      </c>
      <c r="D129" s="65">
        <v>53.913330000000002</v>
      </c>
      <c r="E129" s="65">
        <v>-1.5284219999999999</v>
      </c>
      <c r="F129" s="14">
        <v>40702</v>
      </c>
      <c r="G129" s="15">
        <v>3</v>
      </c>
      <c r="H129" s="12">
        <v>2</v>
      </c>
      <c r="I129" s="10">
        <v>1</v>
      </c>
      <c r="J129" s="10"/>
      <c r="K129" s="10"/>
      <c r="L129" s="10"/>
      <c r="M129" s="10"/>
      <c r="N129" s="10"/>
      <c r="O129" s="10"/>
      <c r="P129" s="10"/>
      <c r="Q129" s="6"/>
      <c r="R129" s="6"/>
      <c r="S129" s="6"/>
      <c r="T129" s="10"/>
      <c r="U129" s="3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</row>
    <row r="130" spans="1:271" x14ac:dyDescent="0.25">
      <c r="A130" t="s">
        <v>40</v>
      </c>
      <c r="B130" s="7" t="s">
        <v>5</v>
      </c>
      <c r="C130" s="12" t="s">
        <v>34</v>
      </c>
      <c r="D130" s="65">
        <v>53.913330000000002</v>
      </c>
      <c r="E130" s="65">
        <v>-1.5284219999999999</v>
      </c>
      <c r="F130" s="14">
        <v>40702</v>
      </c>
      <c r="G130" s="15">
        <v>3</v>
      </c>
      <c r="H130" s="12">
        <v>3</v>
      </c>
      <c r="I130" s="10">
        <v>1</v>
      </c>
      <c r="J130" s="10">
        <v>1</v>
      </c>
      <c r="K130" s="10"/>
      <c r="L130" s="10"/>
      <c r="M130" s="10"/>
      <c r="N130" s="10">
        <v>1</v>
      </c>
      <c r="O130" s="10"/>
      <c r="P130" s="10">
        <v>1</v>
      </c>
      <c r="Q130" s="10"/>
      <c r="R130" s="6"/>
      <c r="S130" s="6"/>
      <c r="T130" s="10"/>
      <c r="U130" s="3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</row>
    <row r="131" spans="1:271" x14ac:dyDescent="0.25">
      <c r="A131" t="s">
        <v>40</v>
      </c>
      <c r="B131" s="7" t="s">
        <v>5</v>
      </c>
      <c r="C131" s="12" t="s">
        <v>34</v>
      </c>
      <c r="D131" s="65">
        <v>53.913330000000002</v>
      </c>
      <c r="E131" s="65">
        <v>-1.5284219999999999</v>
      </c>
      <c r="F131" s="14">
        <v>40702</v>
      </c>
      <c r="G131" s="15">
        <v>3</v>
      </c>
      <c r="H131" s="12">
        <v>4</v>
      </c>
      <c r="I131" s="10"/>
      <c r="J131" s="10"/>
      <c r="K131" s="10"/>
      <c r="L131" s="10"/>
      <c r="M131" s="10"/>
      <c r="N131" s="10"/>
      <c r="O131" s="10"/>
      <c r="P131" s="10"/>
      <c r="Q131" s="6"/>
      <c r="R131" s="6"/>
      <c r="S131" s="6"/>
      <c r="T131" s="10"/>
      <c r="U131" s="3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</row>
    <row r="132" spans="1:271" x14ac:dyDescent="0.25">
      <c r="A132" t="s">
        <v>40</v>
      </c>
      <c r="B132" s="7" t="s">
        <v>5</v>
      </c>
      <c r="C132" s="12" t="s">
        <v>34</v>
      </c>
      <c r="D132" s="65">
        <v>53.913330000000002</v>
      </c>
      <c r="E132" s="65">
        <v>-1.5284219999999999</v>
      </c>
      <c r="F132" s="14">
        <v>40702</v>
      </c>
      <c r="G132" s="15">
        <v>3</v>
      </c>
      <c r="H132" s="12">
        <v>5</v>
      </c>
      <c r="I132" s="10"/>
      <c r="J132" s="10"/>
      <c r="K132" s="10"/>
      <c r="L132" s="10"/>
      <c r="M132" s="10"/>
      <c r="N132" s="10">
        <v>3</v>
      </c>
      <c r="O132" s="10"/>
      <c r="P132" s="10">
        <v>1</v>
      </c>
      <c r="Q132" s="10"/>
      <c r="R132" s="6"/>
      <c r="S132" s="6"/>
      <c r="T132" s="10"/>
      <c r="U132" s="3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</row>
    <row r="133" spans="1:271" x14ac:dyDescent="0.25">
      <c r="A133" t="s">
        <v>40</v>
      </c>
      <c r="B133" s="7" t="s">
        <v>5</v>
      </c>
      <c r="C133" s="12" t="s">
        <v>34</v>
      </c>
      <c r="D133" s="65">
        <v>53.913330000000002</v>
      </c>
      <c r="E133" s="65">
        <v>-1.5284219999999999</v>
      </c>
      <c r="F133" s="14">
        <v>40702</v>
      </c>
      <c r="G133" s="15">
        <v>3</v>
      </c>
      <c r="H133" s="12">
        <v>6</v>
      </c>
      <c r="I133" s="10"/>
      <c r="J133" s="10"/>
      <c r="K133" s="10"/>
      <c r="L133" s="10"/>
      <c r="M133" s="10"/>
      <c r="N133" s="10">
        <v>1</v>
      </c>
      <c r="O133" s="10"/>
      <c r="P133" s="10">
        <v>1</v>
      </c>
      <c r="Q133" s="6"/>
      <c r="R133" s="6"/>
      <c r="S133" s="6"/>
      <c r="T133" s="10"/>
      <c r="U133" s="3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</row>
    <row r="134" spans="1:271" s="1" customFormat="1" x14ac:dyDescent="0.25">
      <c r="A134" s="1" t="s">
        <v>40</v>
      </c>
      <c r="B134" s="29" t="s">
        <v>5</v>
      </c>
      <c r="C134" s="27" t="s">
        <v>35</v>
      </c>
      <c r="D134" s="65">
        <v>53.440004000000002</v>
      </c>
      <c r="E134" s="65">
        <v>-1.108123</v>
      </c>
      <c r="F134" s="25">
        <v>40703</v>
      </c>
      <c r="G134" s="26">
        <v>3</v>
      </c>
      <c r="H134" s="27">
        <v>1</v>
      </c>
      <c r="I134" s="28">
        <v>3</v>
      </c>
      <c r="J134" s="28"/>
      <c r="K134" s="28"/>
      <c r="L134" s="28"/>
      <c r="M134" s="28"/>
      <c r="N134" s="28">
        <v>5</v>
      </c>
      <c r="O134" s="28"/>
      <c r="P134" s="28"/>
      <c r="Q134" s="28"/>
      <c r="R134" s="5"/>
      <c r="S134" s="5"/>
      <c r="T134" s="28"/>
      <c r="U134" s="3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</row>
    <row r="135" spans="1:271" x14ac:dyDescent="0.25">
      <c r="A135" t="s">
        <v>40</v>
      </c>
      <c r="B135" s="7" t="s">
        <v>5</v>
      </c>
      <c r="C135" s="12" t="s">
        <v>35</v>
      </c>
      <c r="D135" s="65">
        <v>53.440004000000002</v>
      </c>
      <c r="E135" s="65">
        <v>-1.108123</v>
      </c>
      <c r="F135" s="9">
        <v>40703</v>
      </c>
      <c r="G135" s="8">
        <v>3</v>
      </c>
      <c r="H135" s="12">
        <v>2</v>
      </c>
      <c r="I135" s="10">
        <v>2</v>
      </c>
      <c r="J135" s="10">
        <v>1</v>
      </c>
      <c r="K135" s="10"/>
      <c r="L135" s="10"/>
      <c r="M135" s="10"/>
      <c r="N135" s="10">
        <v>15</v>
      </c>
      <c r="O135" s="10"/>
      <c r="P135" s="10">
        <v>1</v>
      </c>
      <c r="Q135" s="6"/>
      <c r="R135" s="6"/>
      <c r="S135" s="6"/>
      <c r="T135" s="10"/>
      <c r="U135" s="3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</row>
    <row r="136" spans="1:271" x14ac:dyDescent="0.25">
      <c r="A136" t="s">
        <v>40</v>
      </c>
      <c r="B136" s="7" t="s">
        <v>5</v>
      </c>
      <c r="C136" s="12" t="s">
        <v>35</v>
      </c>
      <c r="D136" s="65">
        <v>53.440004000000002</v>
      </c>
      <c r="E136" s="65">
        <v>-1.108123</v>
      </c>
      <c r="F136" s="9">
        <v>40703</v>
      </c>
      <c r="G136" s="8">
        <v>3</v>
      </c>
      <c r="H136" s="12">
        <v>3</v>
      </c>
      <c r="I136" s="10">
        <v>6</v>
      </c>
      <c r="J136" s="10"/>
      <c r="K136" s="10"/>
      <c r="L136" s="10"/>
      <c r="M136" s="10"/>
      <c r="N136" s="10">
        <v>10</v>
      </c>
      <c r="O136" s="10"/>
      <c r="P136" s="10"/>
      <c r="Q136" s="10"/>
      <c r="R136" s="6"/>
      <c r="S136" s="6"/>
      <c r="T136" s="10"/>
      <c r="U136" s="3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</row>
    <row r="137" spans="1:271" x14ac:dyDescent="0.25">
      <c r="A137" t="s">
        <v>40</v>
      </c>
      <c r="B137" s="7" t="s">
        <v>5</v>
      </c>
      <c r="C137" s="12" t="s">
        <v>35</v>
      </c>
      <c r="D137" s="65">
        <v>53.440004000000002</v>
      </c>
      <c r="E137" s="65">
        <v>-1.108123</v>
      </c>
      <c r="F137" s="9">
        <v>40703</v>
      </c>
      <c r="G137" s="8">
        <v>3</v>
      </c>
      <c r="H137" s="12">
        <v>4</v>
      </c>
      <c r="I137" s="10">
        <v>3</v>
      </c>
      <c r="J137" s="10">
        <v>1</v>
      </c>
      <c r="K137" s="10"/>
      <c r="L137" s="10"/>
      <c r="M137" s="10">
        <v>1</v>
      </c>
      <c r="N137" s="10">
        <v>10</v>
      </c>
      <c r="O137" s="10"/>
      <c r="P137" s="10">
        <v>2</v>
      </c>
      <c r="Q137" s="10">
        <v>1</v>
      </c>
      <c r="R137" s="6"/>
      <c r="S137" s="6"/>
      <c r="T137" s="10">
        <v>1</v>
      </c>
      <c r="U137" s="3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</row>
    <row r="138" spans="1:271" x14ac:dyDescent="0.25">
      <c r="A138" t="s">
        <v>40</v>
      </c>
      <c r="B138" s="7" t="s">
        <v>5</v>
      </c>
      <c r="C138" s="12" t="s">
        <v>35</v>
      </c>
      <c r="D138" s="65">
        <v>53.440004000000002</v>
      </c>
      <c r="E138" s="65">
        <v>-1.108123</v>
      </c>
      <c r="F138" s="9">
        <v>40703</v>
      </c>
      <c r="G138" s="8">
        <v>3</v>
      </c>
      <c r="H138" s="12">
        <v>5</v>
      </c>
      <c r="I138" s="10">
        <v>7</v>
      </c>
      <c r="J138" s="10">
        <v>2</v>
      </c>
      <c r="K138" s="10"/>
      <c r="L138" s="10"/>
      <c r="M138" s="10"/>
      <c r="N138" s="10">
        <v>11</v>
      </c>
      <c r="O138" s="10">
        <v>2</v>
      </c>
      <c r="P138" s="10">
        <v>2</v>
      </c>
      <c r="Q138" s="10"/>
      <c r="R138" s="6"/>
      <c r="S138" s="6"/>
      <c r="T138" s="10"/>
      <c r="U138" s="3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</row>
    <row r="139" spans="1:271" x14ac:dyDescent="0.25">
      <c r="A139" t="s">
        <v>40</v>
      </c>
      <c r="B139" s="7" t="s">
        <v>5</v>
      </c>
      <c r="C139" s="12" t="s">
        <v>35</v>
      </c>
      <c r="D139" s="65">
        <v>53.440004000000002</v>
      </c>
      <c r="E139" s="65">
        <v>-1.108123</v>
      </c>
      <c r="F139" s="9">
        <v>40703</v>
      </c>
      <c r="G139" s="8">
        <v>3</v>
      </c>
      <c r="H139" s="12">
        <v>6</v>
      </c>
      <c r="I139" s="10">
        <v>6</v>
      </c>
      <c r="J139" s="10"/>
      <c r="K139" s="10"/>
      <c r="L139" s="10"/>
      <c r="M139" s="10"/>
      <c r="N139" s="10">
        <v>6</v>
      </c>
      <c r="O139" s="10">
        <v>1</v>
      </c>
      <c r="P139" s="10">
        <v>1</v>
      </c>
      <c r="Q139" s="10"/>
      <c r="R139" s="6"/>
      <c r="S139" s="6"/>
      <c r="T139" s="10">
        <v>1</v>
      </c>
      <c r="U139" s="3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</row>
    <row r="140" spans="1:271" s="1" customFormat="1" x14ac:dyDescent="0.25">
      <c r="A140" s="1" t="s">
        <v>40</v>
      </c>
      <c r="B140" s="29" t="s">
        <v>5</v>
      </c>
      <c r="C140" s="27" t="s">
        <v>36</v>
      </c>
      <c r="D140" s="65">
        <v>53.977677999999997</v>
      </c>
      <c r="E140" s="65">
        <v>-0.66125400000000001</v>
      </c>
      <c r="F140" s="25">
        <v>40708</v>
      </c>
      <c r="G140" s="26">
        <v>3</v>
      </c>
      <c r="H140" s="27">
        <v>1</v>
      </c>
      <c r="I140" s="28">
        <v>1</v>
      </c>
      <c r="J140" s="28">
        <v>9</v>
      </c>
      <c r="K140" s="28"/>
      <c r="L140" s="28"/>
      <c r="M140" s="28"/>
      <c r="N140" s="28"/>
      <c r="O140" s="28"/>
      <c r="P140" s="28">
        <v>2</v>
      </c>
      <c r="Q140" s="28"/>
      <c r="R140" s="5"/>
      <c r="S140" s="5"/>
      <c r="T140" s="28">
        <v>1</v>
      </c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</row>
    <row r="141" spans="1:271" x14ac:dyDescent="0.25">
      <c r="A141" t="s">
        <v>40</v>
      </c>
      <c r="B141" s="7" t="s">
        <v>5</v>
      </c>
      <c r="C141" s="12" t="s">
        <v>36</v>
      </c>
      <c r="D141" s="65">
        <v>53.977677999999997</v>
      </c>
      <c r="E141" s="65">
        <v>-0.66125400000000001</v>
      </c>
      <c r="F141" s="9">
        <v>40708</v>
      </c>
      <c r="G141" s="8">
        <v>3</v>
      </c>
      <c r="H141" s="12">
        <v>2</v>
      </c>
      <c r="I141" s="10">
        <v>1</v>
      </c>
      <c r="J141" s="10">
        <v>22</v>
      </c>
      <c r="K141" s="10"/>
      <c r="L141" s="10"/>
      <c r="M141" s="10"/>
      <c r="N141" s="10">
        <v>5</v>
      </c>
      <c r="O141" s="10"/>
      <c r="P141" s="10">
        <v>1</v>
      </c>
      <c r="Q141" s="10"/>
      <c r="R141" s="6"/>
      <c r="S141" s="6"/>
      <c r="T141" s="10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</row>
    <row r="142" spans="1:271" x14ac:dyDescent="0.25">
      <c r="A142" t="s">
        <v>40</v>
      </c>
      <c r="B142" s="7" t="s">
        <v>5</v>
      </c>
      <c r="C142" s="12" t="s">
        <v>36</v>
      </c>
      <c r="D142" s="65">
        <v>53.977677999999997</v>
      </c>
      <c r="E142" s="65">
        <v>-0.66125400000000001</v>
      </c>
      <c r="F142" s="9">
        <v>40708</v>
      </c>
      <c r="G142" s="8">
        <v>3</v>
      </c>
      <c r="H142" s="12">
        <v>3</v>
      </c>
      <c r="I142" s="10"/>
      <c r="J142" s="10">
        <v>3</v>
      </c>
      <c r="K142" s="10"/>
      <c r="L142" s="10">
        <v>1</v>
      </c>
      <c r="M142" s="10"/>
      <c r="N142" s="10"/>
      <c r="O142" s="10"/>
      <c r="P142" s="10"/>
      <c r="Q142" s="10"/>
      <c r="R142" s="6"/>
      <c r="S142" s="6"/>
      <c r="T142" s="10">
        <v>2</v>
      </c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</row>
    <row r="143" spans="1:271" x14ac:dyDescent="0.25">
      <c r="A143" t="s">
        <v>40</v>
      </c>
      <c r="B143" s="7" t="s">
        <v>5</v>
      </c>
      <c r="C143" s="12" t="s">
        <v>36</v>
      </c>
      <c r="D143" s="65">
        <v>53.977677999999997</v>
      </c>
      <c r="E143" s="65">
        <v>-0.66125400000000001</v>
      </c>
      <c r="F143" s="9">
        <v>40708</v>
      </c>
      <c r="G143" s="8">
        <v>3</v>
      </c>
      <c r="H143" s="12">
        <v>4</v>
      </c>
      <c r="I143" s="10">
        <v>2</v>
      </c>
      <c r="J143" s="10">
        <v>3</v>
      </c>
      <c r="K143" s="10"/>
      <c r="L143" s="10"/>
      <c r="M143" s="10"/>
      <c r="N143" s="10"/>
      <c r="O143" s="10"/>
      <c r="P143" s="10">
        <v>3</v>
      </c>
      <c r="Q143" s="10"/>
      <c r="R143" s="6"/>
      <c r="S143" s="6"/>
      <c r="T143" s="10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</row>
    <row r="144" spans="1:271" x14ac:dyDescent="0.25">
      <c r="A144" t="s">
        <v>40</v>
      </c>
      <c r="B144" s="7" t="s">
        <v>5</v>
      </c>
      <c r="C144" s="12" t="s">
        <v>36</v>
      </c>
      <c r="D144" s="65">
        <v>53.977677999999997</v>
      </c>
      <c r="E144" s="65">
        <v>-0.66125400000000001</v>
      </c>
      <c r="F144" s="9">
        <v>40708</v>
      </c>
      <c r="G144" s="8">
        <v>3</v>
      </c>
      <c r="H144" s="12">
        <v>5</v>
      </c>
      <c r="I144" s="10">
        <v>4</v>
      </c>
      <c r="J144" s="10">
        <v>10</v>
      </c>
      <c r="K144" s="10"/>
      <c r="L144" s="10"/>
      <c r="M144" s="10"/>
      <c r="N144" s="10">
        <v>4</v>
      </c>
      <c r="O144" s="10"/>
      <c r="P144" s="10">
        <v>4</v>
      </c>
      <c r="Q144" s="10"/>
      <c r="R144" s="6"/>
      <c r="S144" s="6"/>
      <c r="T144" s="10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</row>
    <row r="145" spans="1:271" ht="15.75" thickBot="1" x14ac:dyDescent="0.3">
      <c r="A145" s="23" t="s">
        <v>40</v>
      </c>
      <c r="B145" s="33" t="s">
        <v>5</v>
      </c>
      <c r="C145" s="16" t="s">
        <v>36</v>
      </c>
      <c r="D145" s="65">
        <v>53.977677999999997</v>
      </c>
      <c r="E145" s="65">
        <v>-0.66125400000000001</v>
      </c>
      <c r="F145" s="17">
        <v>40708</v>
      </c>
      <c r="G145" s="18">
        <v>3</v>
      </c>
      <c r="H145" s="16">
        <v>6</v>
      </c>
      <c r="I145" s="19">
        <v>3</v>
      </c>
      <c r="J145" s="19">
        <v>8</v>
      </c>
      <c r="K145" s="19"/>
      <c r="L145" s="19">
        <v>1</v>
      </c>
      <c r="M145" s="19"/>
      <c r="N145" s="19">
        <v>3</v>
      </c>
      <c r="O145" s="19"/>
      <c r="P145" s="19">
        <v>3</v>
      </c>
      <c r="Q145" s="19"/>
      <c r="R145" s="20"/>
      <c r="S145" s="20"/>
      <c r="T145" s="19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</row>
    <row r="146" spans="1:271" ht="26.25" x14ac:dyDescent="0.25">
      <c r="C146" s="2"/>
      <c r="D146" s="2"/>
      <c r="E146" s="2"/>
      <c r="F146" s="2"/>
      <c r="G146" s="21"/>
      <c r="H146" s="2"/>
      <c r="I146" s="54" t="s">
        <v>6</v>
      </c>
      <c r="J146" s="54" t="s">
        <v>20</v>
      </c>
      <c r="K146" s="55" t="s">
        <v>21</v>
      </c>
      <c r="L146" s="55" t="s">
        <v>22</v>
      </c>
      <c r="M146" s="55" t="s">
        <v>23</v>
      </c>
      <c r="N146" s="55" t="s">
        <v>24</v>
      </c>
      <c r="O146" s="56" t="s">
        <v>25</v>
      </c>
      <c r="P146" s="57" t="s">
        <v>18</v>
      </c>
      <c r="Q146" s="56" t="s">
        <v>26</v>
      </c>
      <c r="R146" s="56" t="s">
        <v>27</v>
      </c>
      <c r="S146" s="56" t="s">
        <v>28</v>
      </c>
      <c r="T146" s="58" t="s">
        <v>52</v>
      </c>
      <c r="U146" s="2"/>
    </row>
    <row r="147" spans="1:271" x14ac:dyDescent="0.25">
      <c r="C147" s="2"/>
      <c r="D147" s="2"/>
      <c r="E147" s="2"/>
      <c r="F147" s="2"/>
      <c r="G147" s="21"/>
      <c r="H147" s="2"/>
      <c r="I147" s="4">
        <f>SUM(I2:I145)</f>
        <v>968</v>
      </c>
      <c r="J147" s="4">
        <f t="shared" ref="J147:T147" si="0">SUM(J2:J145)</f>
        <v>436</v>
      </c>
      <c r="K147" s="4">
        <f t="shared" si="0"/>
        <v>0</v>
      </c>
      <c r="L147" s="4">
        <f t="shared" si="0"/>
        <v>9</v>
      </c>
      <c r="M147" s="4">
        <f t="shared" si="0"/>
        <v>9</v>
      </c>
      <c r="N147" s="4">
        <f t="shared" si="0"/>
        <v>549</v>
      </c>
      <c r="O147" s="4">
        <f t="shared" si="0"/>
        <v>19</v>
      </c>
      <c r="P147" s="4">
        <f t="shared" si="0"/>
        <v>156</v>
      </c>
      <c r="Q147" s="4">
        <f t="shared" si="0"/>
        <v>1</v>
      </c>
      <c r="R147" s="4">
        <f t="shared" si="0"/>
        <v>1</v>
      </c>
      <c r="S147" s="4">
        <f t="shared" si="0"/>
        <v>1</v>
      </c>
      <c r="T147" s="4">
        <f t="shared" si="0"/>
        <v>11</v>
      </c>
      <c r="U147" s="2"/>
    </row>
    <row r="148" spans="1:271" x14ac:dyDescent="0.25">
      <c r="C148" s="2"/>
      <c r="D148" s="2"/>
      <c r="E148" s="2"/>
      <c r="F148" s="2"/>
      <c r="G148" s="21"/>
      <c r="H148" s="2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2"/>
    </row>
    <row r="150" spans="1:271" x14ac:dyDescent="0.25">
      <c r="I150" s="66" t="s">
        <v>6</v>
      </c>
      <c r="J150">
        <v>968</v>
      </c>
      <c r="M150">
        <f>J150+L150</f>
        <v>968</v>
      </c>
    </row>
    <row r="151" spans="1:271" x14ac:dyDescent="0.25">
      <c r="I151" s="66" t="s">
        <v>20</v>
      </c>
      <c r="J151">
        <v>436</v>
      </c>
      <c r="K151">
        <f t="shared" ref="K151:K156" si="1">J151/J$164</f>
        <v>0.42661448140900193</v>
      </c>
      <c r="L151">
        <f>K151*J$157</f>
        <v>66.551859099804304</v>
      </c>
      <c r="M151">
        <f t="shared" ref="M151:M161" si="2">J151+L151</f>
        <v>502.55185909980429</v>
      </c>
      <c r="N151">
        <f>(M151/M$162)*100</f>
        <v>42.160390864077542</v>
      </c>
    </row>
    <row r="152" spans="1:271" x14ac:dyDescent="0.25">
      <c r="I152" s="66" t="s">
        <v>21</v>
      </c>
      <c r="J152">
        <v>0</v>
      </c>
      <c r="K152">
        <f t="shared" si="1"/>
        <v>0</v>
      </c>
      <c r="L152">
        <f t="shared" ref="L152:L156" si="3">K152*J$157</f>
        <v>0</v>
      </c>
      <c r="M152">
        <f t="shared" si="2"/>
        <v>0</v>
      </c>
      <c r="N152">
        <f t="shared" ref="N152:N161" si="4">(M152/M$162)*100</f>
        <v>0</v>
      </c>
    </row>
    <row r="153" spans="1:271" x14ac:dyDescent="0.25">
      <c r="I153" s="66" t="s">
        <v>22</v>
      </c>
      <c r="J153">
        <v>9</v>
      </c>
      <c r="K153">
        <f t="shared" si="1"/>
        <v>8.8062622309197647E-3</v>
      </c>
      <c r="L153">
        <f t="shared" si="3"/>
        <v>1.3737769080234834</v>
      </c>
      <c r="M153">
        <f t="shared" si="2"/>
        <v>10.373776908023483</v>
      </c>
      <c r="N153">
        <f t="shared" si="4"/>
        <v>0.87028329765297674</v>
      </c>
    </row>
    <row r="154" spans="1:271" x14ac:dyDescent="0.25">
      <c r="I154" s="66" t="s">
        <v>23</v>
      </c>
      <c r="J154">
        <v>9</v>
      </c>
      <c r="K154">
        <f t="shared" si="1"/>
        <v>8.8062622309197647E-3</v>
      </c>
      <c r="L154">
        <f t="shared" si="3"/>
        <v>1.3737769080234834</v>
      </c>
      <c r="M154">
        <f t="shared" si="2"/>
        <v>10.373776908023483</v>
      </c>
      <c r="N154">
        <f t="shared" si="4"/>
        <v>0.87028329765297674</v>
      </c>
    </row>
    <row r="155" spans="1:271" x14ac:dyDescent="0.25">
      <c r="I155" s="66" t="s">
        <v>24</v>
      </c>
      <c r="J155">
        <v>549</v>
      </c>
      <c r="K155">
        <f t="shared" si="1"/>
        <v>0.53718199608610573</v>
      </c>
      <c r="L155">
        <f t="shared" si="3"/>
        <v>83.800391389432491</v>
      </c>
      <c r="M155">
        <f t="shared" si="2"/>
        <v>632.80039138943243</v>
      </c>
      <c r="N155">
        <f t="shared" si="4"/>
        <v>53.08728115683158</v>
      </c>
    </row>
    <row r="156" spans="1:271" x14ac:dyDescent="0.25">
      <c r="I156" s="66" t="s">
        <v>25</v>
      </c>
      <c r="J156">
        <v>19</v>
      </c>
      <c r="K156">
        <f t="shared" si="1"/>
        <v>1.8590998043052837E-2</v>
      </c>
      <c r="L156">
        <f t="shared" si="3"/>
        <v>2.9001956947162424</v>
      </c>
      <c r="M156">
        <f t="shared" si="2"/>
        <v>21.900195694716242</v>
      </c>
      <c r="N156">
        <f t="shared" si="4"/>
        <v>1.8372647394896178</v>
      </c>
    </row>
    <row r="157" spans="1:271" x14ac:dyDescent="0.25">
      <c r="I157" s="66" t="s">
        <v>18</v>
      </c>
      <c r="J157">
        <v>156</v>
      </c>
      <c r="N157">
        <f t="shared" si="4"/>
        <v>0</v>
      </c>
      <c r="P157">
        <f>J157/SUM(J151:J157)</f>
        <v>0.13242784380305603</v>
      </c>
    </row>
    <row r="158" spans="1:271" x14ac:dyDescent="0.25">
      <c r="I158" s="66" t="s">
        <v>26</v>
      </c>
      <c r="J158">
        <v>1</v>
      </c>
      <c r="M158">
        <f t="shared" si="2"/>
        <v>1</v>
      </c>
      <c r="N158">
        <f t="shared" si="4"/>
        <v>8.3892617449664433E-2</v>
      </c>
    </row>
    <row r="159" spans="1:271" x14ac:dyDescent="0.25">
      <c r="I159" s="66" t="s">
        <v>27</v>
      </c>
      <c r="J159">
        <v>1</v>
      </c>
      <c r="M159">
        <f t="shared" si="2"/>
        <v>1</v>
      </c>
      <c r="N159">
        <f t="shared" si="4"/>
        <v>8.3892617449664433E-2</v>
      </c>
    </row>
    <row r="160" spans="1:271" x14ac:dyDescent="0.25">
      <c r="I160" s="66" t="s">
        <v>28</v>
      </c>
      <c r="J160">
        <v>1</v>
      </c>
      <c r="M160">
        <f t="shared" si="2"/>
        <v>1</v>
      </c>
      <c r="N160">
        <f t="shared" si="4"/>
        <v>8.3892617449664433E-2</v>
      </c>
    </row>
    <row r="161" spans="9:16" x14ac:dyDescent="0.25">
      <c r="I161" s="66" t="s">
        <v>52</v>
      </c>
      <c r="J161">
        <v>11</v>
      </c>
      <c r="M161">
        <f t="shared" si="2"/>
        <v>11</v>
      </c>
      <c r="N161">
        <f t="shared" si="4"/>
        <v>0.92281879194630878</v>
      </c>
      <c r="P161">
        <f>AVERAGE(12.4,13.2)</f>
        <v>12.8</v>
      </c>
    </row>
    <row r="162" spans="9:16" x14ac:dyDescent="0.25">
      <c r="I162" s="66" t="s">
        <v>54</v>
      </c>
      <c r="J162">
        <f>SUM(J151:J161)</f>
        <v>1192</v>
      </c>
      <c r="M162">
        <f>SUM(M151:M161)</f>
        <v>1192</v>
      </c>
    </row>
    <row r="163" spans="9:16" x14ac:dyDescent="0.25">
      <c r="I163" s="66" t="s">
        <v>55</v>
      </c>
      <c r="J163">
        <f>J150</f>
        <v>968</v>
      </c>
      <c r="M163">
        <f>M150</f>
        <v>968</v>
      </c>
    </row>
    <row r="164" spans="9:16" x14ac:dyDescent="0.25">
      <c r="I164" s="66" t="s">
        <v>56</v>
      </c>
      <c r="J164">
        <f>SUM(J151:J156)</f>
        <v>1022</v>
      </c>
    </row>
    <row r="165" spans="9:16" x14ac:dyDescent="0.25">
      <c r="I165" s="66" t="s">
        <v>53</v>
      </c>
      <c r="M165">
        <f>SUM(M151:M156)</f>
        <v>1178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AppleTransect</vt:lpstr>
      <vt:lpstr>FBean_coordinates</vt:lpstr>
      <vt:lpstr>FBeanTransect</vt:lpstr>
      <vt:lpstr>Strawb_coordinates</vt:lpstr>
      <vt:lpstr>StrawbTransect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Facey</dc:creator>
  <cp:lastModifiedBy>Kleijn, David</cp:lastModifiedBy>
  <dcterms:created xsi:type="dcterms:W3CDTF">2012-03-30T08:36:33Z</dcterms:created>
  <dcterms:modified xsi:type="dcterms:W3CDTF">2014-10-01T15:20:10Z</dcterms:modified>
</cp:coreProperties>
</file>