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8250"/>
  </bookViews>
  <sheets>
    <sheet name="Distance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43" i="1" l="1"/>
  <c r="L43" i="1"/>
  <c r="F70" i="1"/>
  <c r="E70" i="1"/>
  <c r="D70" i="1"/>
  <c r="C70" i="1"/>
  <c r="H70" i="1" s="1"/>
  <c r="F69" i="1"/>
  <c r="E69" i="1"/>
  <c r="D69" i="1"/>
  <c r="C69" i="1"/>
  <c r="H69" i="1" s="1"/>
  <c r="F68" i="1"/>
  <c r="E68" i="1"/>
  <c r="D68" i="1"/>
  <c r="C68" i="1"/>
  <c r="H68" i="1" s="1"/>
  <c r="F67" i="1"/>
  <c r="E67" i="1"/>
  <c r="D67" i="1"/>
  <c r="C67" i="1"/>
  <c r="H67" i="1" s="1"/>
  <c r="F66" i="1"/>
  <c r="E66" i="1"/>
  <c r="D66" i="1"/>
  <c r="C66" i="1"/>
  <c r="H66" i="1" s="1"/>
  <c r="F65" i="1"/>
  <c r="E65" i="1"/>
  <c r="D65" i="1"/>
  <c r="C65" i="1"/>
  <c r="H65" i="1" s="1"/>
  <c r="F64" i="1"/>
  <c r="E64" i="1"/>
  <c r="D64" i="1"/>
  <c r="C64" i="1"/>
  <c r="H64" i="1" s="1"/>
  <c r="F63" i="1"/>
  <c r="E63" i="1"/>
  <c r="D63" i="1"/>
  <c r="C63" i="1"/>
  <c r="H63" i="1" s="1"/>
  <c r="F62" i="1"/>
  <c r="E62" i="1"/>
  <c r="D62" i="1"/>
  <c r="C62" i="1"/>
  <c r="H62" i="1" s="1"/>
  <c r="F61" i="1"/>
  <c r="E61" i="1"/>
  <c r="D61" i="1"/>
  <c r="C61" i="1"/>
  <c r="F60" i="1"/>
  <c r="E60" i="1"/>
  <c r="D60" i="1"/>
  <c r="C60" i="1"/>
  <c r="H60" i="1" s="1"/>
  <c r="F59" i="1"/>
  <c r="E59" i="1"/>
  <c r="D59" i="1"/>
  <c r="C59" i="1"/>
  <c r="H59" i="1" s="1"/>
  <c r="F58" i="1"/>
  <c r="E58" i="1"/>
  <c r="D58" i="1"/>
  <c r="C58" i="1"/>
  <c r="H58" i="1" s="1"/>
  <c r="F57" i="1"/>
  <c r="E57" i="1"/>
  <c r="D57" i="1"/>
  <c r="C57" i="1"/>
  <c r="H57" i="1" s="1"/>
  <c r="F56" i="1"/>
  <c r="E56" i="1"/>
  <c r="D56" i="1"/>
  <c r="C56" i="1"/>
  <c r="H56" i="1" s="1"/>
  <c r="F55" i="1"/>
  <c r="E55" i="1"/>
  <c r="D55" i="1"/>
  <c r="C55" i="1"/>
  <c r="H55" i="1" s="1"/>
  <c r="F54" i="1"/>
  <c r="E54" i="1"/>
  <c r="D54" i="1"/>
  <c r="C54" i="1"/>
  <c r="H54" i="1" s="1"/>
  <c r="F53" i="1"/>
  <c r="E53" i="1"/>
  <c r="D53" i="1"/>
  <c r="C53" i="1"/>
  <c r="H53" i="1" s="1"/>
  <c r="F52" i="1"/>
  <c r="E52" i="1"/>
  <c r="D52" i="1"/>
  <c r="C52" i="1"/>
  <c r="H52" i="1" s="1"/>
  <c r="F51" i="1"/>
  <c r="E51" i="1"/>
  <c r="D51" i="1"/>
  <c r="C51" i="1"/>
  <c r="H51" i="1" s="1"/>
  <c r="F50" i="1"/>
  <c r="E50" i="1"/>
  <c r="D50" i="1"/>
  <c r="C50" i="1"/>
  <c r="H50" i="1" s="1"/>
  <c r="F49" i="1"/>
  <c r="E49" i="1"/>
  <c r="D49" i="1"/>
  <c r="C49" i="1"/>
  <c r="H49" i="1" s="1"/>
  <c r="F48" i="1"/>
  <c r="E48" i="1"/>
  <c r="D48" i="1"/>
  <c r="C48" i="1"/>
  <c r="H48" i="1" s="1"/>
  <c r="F47" i="1"/>
  <c r="E47" i="1"/>
  <c r="D47" i="1"/>
  <c r="C47" i="1"/>
  <c r="H47" i="1" s="1"/>
  <c r="F46" i="1"/>
  <c r="E46" i="1"/>
  <c r="D46" i="1"/>
  <c r="C46" i="1"/>
  <c r="H46" i="1" s="1"/>
  <c r="F45" i="1"/>
  <c r="E45" i="1"/>
  <c r="D45" i="1"/>
  <c r="C45" i="1"/>
  <c r="H45" i="1" s="1"/>
  <c r="F44" i="1"/>
  <c r="E44" i="1"/>
  <c r="D44" i="1"/>
  <c r="C44" i="1"/>
  <c r="H44" i="1" s="1"/>
  <c r="F43" i="1"/>
  <c r="E43" i="1"/>
  <c r="D43" i="1"/>
  <c r="C43" i="1"/>
  <c r="H43" i="1" s="1"/>
  <c r="B51" i="1"/>
  <c r="B52" i="1" s="1"/>
  <c r="A51" i="1"/>
  <c r="B50" i="1"/>
  <c r="A50" i="1"/>
  <c r="M28" i="1"/>
  <c r="L28" i="1"/>
  <c r="K28" i="1"/>
  <c r="J28" i="1"/>
  <c r="H61" i="1" l="1"/>
  <c r="K43" i="1" s="1"/>
  <c r="B53" i="1"/>
  <c r="A52" i="1"/>
  <c r="A53" i="1" s="1"/>
  <c r="J43" i="1" l="1"/>
  <c r="B54" i="1"/>
  <c r="A54" i="1"/>
  <c r="B55" i="1" l="1"/>
  <c r="A55" i="1"/>
  <c r="B56" i="1" l="1"/>
  <c r="A56" i="1"/>
  <c r="B57" i="1" l="1"/>
  <c r="A57" i="1"/>
  <c r="B58" i="1" l="1"/>
  <c r="A58" i="1"/>
  <c r="B59" i="1" l="1"/>
  <c r="A59" i="1"/>
  <c r="B60" i="1" l="1"/>
  <c r="A60" i="1"/>
  <c r="B61" i="1" l="1"/>
  <c r="A61" i="1"/>
  <c r="B62" i="1" l="1"/>
  <c r="A62" i="1"/>
  <c r="B63" i="1" l="1"/>
  <c r="A63" i="1"/>
  <c r="B64" i="1" l="1"/>
  <c r="A64" i="1"/>
  <c r="B65" i="1" l="1"/>
  <c r="A65" i="1"/>
  <c r="B66" i="1" l="1"/>
  <c r="A66" i="1"/>
  <c r="B67" i="1" l="1"/>
  <c r="A67" i="1"/>
  <c r="B68" i="1" l="1"/>
  <c r="A68" i="1"/>
  <c r="B69" i="1" l="1"/>
  <c r="A69" i="1"/>
  <c r="B70" i="1" l="1"/>
  <c r="A70" i="1"/>
  <c r="H33" i="1" l="1"/>
  <c r="H32" i="1"/>
  <c r="H31" i="1"/>
  <c r="H30" i="1"/>
  <c r="H29" i="1"/>
  <c r="H28" i="1"/>
  <c r="F33" i="1"/>
  <c r="E33" i="1"/>
  <c r="F32" i="1"/>
  <c r="E32" i="1"/>
  <c r="F31" i="1"/>
  <c r="E31" i="1"/>
  <c r="D33" i="1"/>
  <c r="C33" i="1"/>
  <c r="D32" i="1"/>
  <c r="C32" i="1"/>
  <c r="D31" i="1"/>
  <c r="C31" i="1"/>
  <c r="F30" i="1"/>
  <c r="E30" i="1"/>
  <c r="F29" i="1"/>
  <c r="E29" i="1"/>
  <c r="C30" i="1"/>
  <c r="D29" i="1"/>
  <c r="D30" i="1" s="1"/>
  <c r="C29" i="1"/>
  <c r="F28" i="1"/>
  <c r="E28" i="1"/>
  <c r="D28" i="1"/>
  <c r="C28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T23" i="1"/>
  <c r="S23" i="1"/>
  <c r="R23" i="1"/>
  <c r="P23" i="1"/>
  <c r="O23" i="1"/>
  <c r="N23" i="1"/>
  <c r="T22" i="1"/>
  <c r="S22" i="1"/>
  <c r="R22" i="1"/>
  <c r="P22" i="1"/>
  <c r="O22" i="1"/>
  <c r="N22" i="1"/>
  <c r="T21" i="1"/>
  <c r="S21" i="1"/>
  <c r="R21" i="1"/>
  <c r="P21" i="1"/>
  <c r="O21" i="1"/>
  <c r="N21" i="1"/>
  <c r="T20" i="1"/>
  <c r="S20" i="1"/>
  <c r="R20" i="1"/>
  <c r="P20" i="1"/>
  <c r="O20" i="1"/>
  <c r="N20" i="1"/>
  <c r="T19" i="1"/>
  <c r="S19" i="1"/>
  <c r="R19" i="1"/>
  <c r="P19" i="1"/>
  <c r="O19" i="1"/>
  <c r="N19" i="1"/>
  <c r="T18" i="1"/>
  <c r="S18" i="1"/>
  <c r="R18" i="1"/>
  <c r="P18" i="1"/>
  <c r="O18" i="1"/>
  <c r="N18" i="1"/>
  <c r="T17" i="1"/>
  <c r="S17" i="1"/>
  <c r="R17" i="1"/>
  <c r="P17" i="1"/>
  <c r="O17" i="1"/>
  <c r="N17" i="1"/>
  <c r="T16" i="1"/>
  <c r="S16" i="1"/>
  <c r="R16" i="1"/>
  <c r="P16" i="1"/>
  <c r="O16" i="1"/>
  <c r="N16" i="1"/>
  <c r="T15" i="1"/>
  <c r="S15" i="1"/>
  <c r="R15" i="1"/>
  <c r="P15" i="1"/>
  <c r="O15" i="1"/>
  <c r="N15" i="1"/>
  <c r="T14" i="1"/>
  <c r="S14" i="1"/>
  <c r="R14" i="1"/>
  <c r="P14" i="1"/>
  <c r="O14" i="1"/>
  <c r="N14" i="1"/>
  <c r="T13" i="1"/>
  <c r="S13" i="1"/>
  <c r="R13" i="1"/>
  <c r="P13" i="1"/>
  <c r="O13" i="1"/>
  <c r="N13" i="1"/>
  <c r="T12" i="1"/>
  <c r="P12" i="1"/>
  <c r="S12" i="1"/>
  <c r="O12" i="1"/>
  <c r="R12" i="1"/>
  <c r="N12" i="1"/>
</calcChain>
</file>

<file path=xl/sharedStrings.xml><?xml version="1.0" encoding="utf-8"?>
<sst xmlns="http://schemas.openxmlformats.org/spreadsheetml/2006/main" count="142" uniqueCount="101">
  <si>
    <t>Farm Code</t>
  </si>
  <si>
    <t>Farm Name</t>
  </si>
  <si>
    <t>Variety</t>
  </si>
  <si>
    <t>Sampling Day</t>
  </si>
  <si>
    <t>Region</t>
  </si>
  <si>
    <t>Area</t>
  </si>
  <si>
    <t>Nearest Town</t>
  </si>
  <si>
    <t>C</t>
  </si>
  <si>
    <t>09OvdW</t>
  </si>
  <si>
    <t>K &amp; L*</t>
  </si>
  <si>
    <t>KK</t>
  </si>
  <si>
    <t>Rooirivier</t>
  </si>
  <si>
    <t>De Rust</t>
  </si>
  <si>
    <t>D</t>
  </si>
  <si>
    <t>09JD</t>
  </si>
  <si>
    <t>M</t>
  </si>
  <si>
    <t>Middelplaas</t>
  </si>
  <si>
    <t>E</t>
  </si>
  <si>
    <t>09JO</t>
  </si>
  <si>
    <t>O</t>
  </si>
  <si>
    <t>sK</t>
  </si>
  <si>
    <t>Prince Albert</t>
  </si>
  <si>
    <t>G</t>
  </si>
  <si>
    <t>09FvdM</t>
  </si>
  <si>
    <t>J</t>
  </si>
  <si>
    <t>Buffelsklip</t>
  </si>
  <si>
    <t>Uniondale</t>
  </si>
  <si>
    <t>I</t>
  </si>
  <si>
    <t>10JD</t>
  </si>
  <si>
    <t>B &amp; C*</t>
  </si>
  <si>
    <t>10OvdW</t>
  </si>
  <si>
    <t>K</t>
  </si>
  <si>
    <t>10DCS</t>
  </si>
  <si>
    <t>H</t>
  </si>
  <si>
    <t>Klipbanksfontein</t>
  </si>
  <si>
    <t>Sutherland</t>
  </si>
  <si>
    <t>L</t>
  </si>
  <si>
    <t>10BLR</t>
  </si>
  <si>
    <t>Rondekop</t>
  </si>
  <si>
    <t>Laingsburg</t>
  </si>
  <si>
    <t>10DCF</t>
  </si>
  <si>
    <t>F</t>
  </si>
  <si>
    <t>Excelsoir</t>
  </si>
  <si>
    <t>P</t>
  </si>
  <si>
    <t>10BLL</t>
  </si>
  <si>
    <t>Q</t>
  </si>
  <si>
    <t>10JK</t>
  </si>
  <si>
    <t>Volstruisfontein</t>
  </si>
  <si>
    <t>Matjiesfontein</t>
  </si>
  <si>
    <t>R</t>
  </si>
  <si>
    <t>10BvA</t>
  </si>
  <si>
    <t>33°32'20.3''</t>
  </si>
  <si>
    <t>22°49'61.9''</t>
  </si>
  <si>
    <t>33°32'01.2''</t>
  </si>
  <si>
    <t>22°32'06.1''</t>
  </si>
  <si>
    <t>33°13'03.1''</t>
  </si>
  <si>
    <t>21°51'66.2''</t>
  </si>
  <si>
    <t>33°31'06.7''</t>
  </si>
  <si>
    <t>22°54'14.4''</t>
  </si>
  <si>
    <t>33°31'96.0''</t>
  </si>
  <si>
    <t>22°48'97.2''</t>
  </si>
  <si>
    <t>32°49'38.9''</t>
  </si>
  <si>
    <t>20°27'89.3''</t>
  </si>
  <si>
    <t>33°14'41.9''</t>
  </si>
  <si>
    <t>20°55'00.6''</t>
  </si>
  <si>
    <t>33°08'20.6''</t>
  </si>
  <si>
    <t>20°51'99.9''</t>
  </si>
  <si>
    <t>33°13'57.9''</t>
  </si>
  <si>
    <t>20°52'30.2''</t>
  </si>
  <si>
    <t>33°05'97.5''</t>
  </si>
  <si>
    <t>20°28'64.2''</t>
  </si>
  <si>
    <t>33°12'53.8''</t>
  </si>
  <si>
    <t>20°51'10.4''</t>
  </si>
  <si>
    <t>Sampling Year</t>
  </si>
  <si>
    <t>Alt (m)</t>
  </si>
  <si>
    <t>Longitude (E)</t>
  </si>
  <si>
    <t>Latitude (S)</t>
  </si>
  <si>
    <t>Field Size (ha)</t>
  </si>
  <si>
    <t>lat deg</t>
  </si>
  <si>
    <t>lat min</t>
  </si>
  <si>
    <t>lat sec</t>
  </si>
  <si>
    <t>site no.</t>
  </si>
  <si>
    <t>Location Data 2009</t>
  </si>
  <si>
    <t>long (deg)</t>
  </si>
  <si>
    <t>long(sec)</t>
  </si>
  <si>
    <t>long(min)</t>
  </si>
  <si>
    <t>lat (rad)</t>
  </si>
  <si>
    <t>long(rad)</t>
  </si>
  <si>
    <t>site no A</t>
  </si>
  <si>
    <t>site no B</t>
  </si>
  <si>
    <t>lat A(rad)</t>
  </si>
  <si>
    <t>long A(rad)</t>
  </si>
  <si>
    <t>lat B(rad)</t>
  </si>
  <si>
    <t>long B(rad)</t>
  </si>
  <si>
    <t>dist(km)</t>
  </si>
  <si>
    <t>Average distance between sites</t>
  </si>
  <si>
    <t>Max distance between sites</t>
  </si>
  <si>
    <t>Study Centre Lat (Radians)</t>
  </si>
  <si>
    <t>Study Centre Longitude (Radians)</t>
  </si>
  <si>
    <t>Location data 2010</t>
  </si>
  <si>
    <t>dist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</si>
</sst>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 textRotation="180"/>
    </xf>
    <xf numFmtId="0" fontId="2" fillId="0" borderId="0" xfId="0" applyFont="1" applyAlignment="1">
      <alignment horizontal="center" textRotation="180"/>
    </xf>
    <xf numFmtId="168" fontId="1" fillId="0" borderId="0" xfId="0" applyNumberFormat="1" applyFont="1" applyAlignment="1">
      <alignment horizontal="center" textRotation="18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W70"/>
  <sheetViews>
    <sheetView tabSelected="1" topLeftCell="A33" workbookViewId="0">
      <selection activeCell="K43" sqref="K43"/>
    </sheetView>
  </sheetViews>
  <sheetFormatPr defaultRowHeight="15" x14ac:dyDescent="0.25"/>
  <cols>
    <col min="4" max="4" width="15.140625" customWidth="1"/>
    <col min="5" max="5" width="19.7109375" customWidth="1"/>
    <col min="7" max="7" width="17.42578125" customWidth="1"/>
    <col min="8" max="8" width="18.28515625" customWidth="1"/>
    <col min="10" max="10" width="17.7109375" customWidth="1"/>
    <col min="11" max="11" width="15.85546875" customWidth="1"/>
  </cols>
  <sheetData>
    <row r="11" spans="1:23" x14ac:dyDescent="0.25">
      <c r="A11" t="s">
        <v>0</v>
      </c>
      <c r="B11" t="s">
        <v>1</v>
      </c>
      <c r="C11" t="s">
        <v>2</v>
      </c>
      <c r="D11" t="s">
        <v>3</v>
      </c>
      <c r="E11" t="s">
        <v>73</v>
      </c>
      <c r="F11" t="s">
        <v>4</v>
      </c>
      <c r="G11" t="s">
        <v>5</v>
      </c>
      <c r="H11" t="s">
        <v>6</v>
      </c>
      <c r="I11" t="s">
        <v>77</v>
      </c>
      <c r="J11" t="s">
        <v>76</v>
      </c>
      <c r="K11" t="s">
        <v>75</v>
      </c>
      <c r="L11" t="s">
        <v>74</v>
      </c>
      <c r="M11" t="s">
        <v>81</v>
      </c>
      <c r="N11" t="s">
        <v>78</v>
      </c>
      <c r="O11" t="s">
        <v>79</v>
      </c>
      <c r="P11" t="s">
        <v>80</v>
      </c>
      <c r="R11" t="s">
        <v>83</v>
      </c>
      <c r="S11" t="s">
        <v>85</v>
      </c>
      <c r="T11" t="s">
        <v>84</v>
      </c>
      <c r="U11" t="s">
        <v>81</v>
      </c>
      <c r="V11" t="s">
        <v>86</v>
      </c>
      <c r="W11" t="s">
        <v>87</v>
      </c>
    </row>
    <row r="12" spans="1:23" x14ac:dyDescent="0.25">
      <c r="A12" t="s">
        <v>7</v>
      </c>
      <c r="B12" t="s">
        <v>8</v>
      </c>
      <c r="C12" t="s">
        <v>9</v>
      </c>
      <c r="D12" s="1">
        <v>41577</v>
      </c>
      <c r="E12">
        <v>2009</v>
      </c>
      <c r="F12" t="s">
        <v>10</v>
      </c>
      <c r="G12" t="s">
        <v>11</v>
      </c>
      <c r="H12" t="s">
        <v>12</v>
      </c>
      <c r="I12">
        <v>8</v>
      </c>
      <c r="J12" t="s">
        <v>51</v>
      </c>
      <c r="K12" t="s">
        <v>52</v>
      </c>
      <c r="L12">
        <v>575</v>
      </c>
      <c r="M12">
        <v>1</v>
      </c>
      <c r="N12">
        <f>VALUE(LEFT(J12,2))</f>
        <v>33</v>
      </c>
      <c r="O12">
        <f>VALUE(MID(J12,4,2))</f>
        <v>32</v>
      </c>
      <c r="P12">
        <f>VALUE(MID(J12,7,4))</f>
        <v>20.3</v>
      </c>
      <c r="R12">
        <f>VALUE(LEFT(K12,2))</f>
        <v>22</v>
      </c>
      <c r="S12">
        <f>VALUE(MID(K12,4,2))</f>
        <v>49</v>
      </c>
      <c r="T12">
        <f>VALUE(MID(K12,7,4))</f>
        <v>61.9</v>
      </c>
      <c r="U12">
        <v>1</v>
      </c>
      <c r="V12">
        <f>-(N12+(O12/60)+(P12/3600))*PI()/180</f>
        <v>-0.58536549301269702</v>
      </c>
      <c r="W12">
        <f>(R12+(S12/60)+(T12/3600))*PI()/180</f>
        <v>0.39852605733197966</v>
      </c>
    </row>
    <row r="13" spans="1:23" x14ac:dyDescent="0.25">
      <c r="A13" t="s">
        <v>13</v>
      </c>
      <c r="B13" t="s">
        <v>14</v>
      </c>
      <c r="C13" t="s">
        <v>15</v>
      </c>
      <c r="D13" s="1">
        <v>41579</v>
      </c>
      <c r="E13">
        <v>2009</v>
      </c>
      <c r="F13" t="s">
        <v>10</v>
      </c>
      <c r="G13" t="s">
        <v>16</v>
      </c>
      <c r="H13" t="s">
        <v>12</v>
      </c>
      <c r="I13">
        <v>5.5</v>
      </c>
      <c r="J13" t="s">
        <v>53</v>
      </c>
      <c r="K13" t="s">
        <v>54</v>
      </c>
      <c r="L13">
        <v>399</v>
      </c>
      <c r="M13">
        <v>2</v>
      </c>
      <c r="N13">
        <f t="shared" ref="N13:N23" si="0">VALUE(LEFT(J13,2))</f>
        <v>33</v>
      </c>
      <c r="O13">
        <f t="shared" ref="O13:O23" si="1">VALUE(MID(J13,4,2))</f>
        <v>32</v>
      </c>
      <c r="P13">
        <f t="shared" ref="P13:P23" si="2">VALUE(MID(J13,7,4))</f>
        <v>1.2</v>
      </c>
      <c r="R13">
        <f t="shared" ref="R13:R23" si="3">VALUE(LEFT(K13,2))</f>
        <v>22</v>
      </c>
      <c r="S13">
        <f t="shared" ref="S13:S23" si="4">VALUE(MID(K13,4,2))</f>
        <v>32</v>
      </c>
      <c r="T13">
        <f t="shared" ref="T13:T23" si="5">VALUE(MID(K13,7,4))</f>
        <v>6.1</v>
      </c>
      <c r="U13">
        <v>2</v>
      </c>
      <c r="V13">
        <f t="shared" ref="V13:V23" si="6">-(N13+(O13/60)+(P13/3600))*PI()/180</f>
        <v>-0.5852728935996051</v>
      </c>
      <c r="W13">
        <f t="shared" ref="W13:W23" si="7">(R13+(S13/60)+(T13/3600))*PI()/180</f>
        <v>0.39331043175060337</v>
      </c>
    </row>
    <row r="14" spans="1:23" x14ac:dyDescent="0.25">
      <c r="A14" t="s">
        <v>17</v>
      </c>
      <c r="B14" t="s">
        <v>18</v>
      </c>
      <c r="C14" t="s">
        <v>19</v>
      </c>
      <c r="D14" s="1">
        <v>41570</v>
      </c>
      <c r="E14">
        <v>2009</v>
      </c>
      <c r="F14" t="s">
        <v>20</v>
      </c>
      <c r="G14" t="s">
        <v>21</v>
      </c>
      <c r="H14" t="s">
        <v>21</v>
      </c>
      <c r="I14">
        <v>2.2999999999999998</v>
      </c>
      <c r="J14" t="s">
        <v>55</v>
      </c>
      <c r="K14" t="s">
        <v>56</v>
      </c>
      <c r="L14">
        <v>468</v>
      </c>
      <c r="M14">
        <v>3</v>
      </c>
      <c r="N14">
        <f t="shared" si="0"/>
        <v>33</v>
      </c>
      <c r="O14">
        <f t="shared" si="1"/>
        <v>13</v>
      </c>
      <c r="P14">
        <f t="shared" si="2"/>
        <v>3.1</v>
      </c>
      <c r="R14">
        <f t="shared" si="3"/>
        <v>21</v>
      </c>
      <c r="S14">
        <f t="shared" si="4"/>
        <v>51</v>
      </c>
      <c r="T14">
        <f t="shared" si="5"/>
        <v>66.2</v>
      </c>
      <c r="U14">
        <v>3</v>
      </c>
      <c r="V14">
        <f t="shared" si="6"/>
        <v>-0.57975522909489763</v>
      </c>
      <c r="W14">
        <f t="shared" si="7"/>
        <v>0.38167538821765551</v>
      </c>
    </row>
    <row r="15" spans="1:23" x14ac:dyDescent="0.25">
      <c r="A15" t="s">
        <v>22</v>
      </c>
      <c r="B15" t="s">
        <v>23</v>
      </c>
      <c r="C15" t="s">
        <v>24</v>
      </c>
      <c r="D15" s="1">
        <v>41584</v>
      </c>
      <c r="E15">
        <v>2009</v>
      </c>
      <c r="F15" t="s">
        <v>10</v>
      </c>
      <c r="G15" t="s">
        <v>25</v>
      </c>
      <c r="H15" t="s">
        <v>26</v>
      </c>
      <c r="I15">
        <v>1.5</v>
      </c>
      <c r="J15" t="s">
        <v>57</v>
      </c>
      <c r="K15" t="s">
        <v>58</v>
      </c>
      <c r="L15">
        <v>575</v>
      </c>
      <c r="M15">
        <v>4</v>
      </c>
      <c r="N15">
        <f t="shared" si="0"/>
        <v>33</v>
      </c>
      <c r="O15">
        <f t="shared" si="1"/>
        <v>31</v>
      </c>
      <c r="P15">
        <f t="shared" si="2"/>
        <v>6.7</v>
      </c>
      <c r="R15">
        <f t="shared" si="3"/>
        <v>22</v>
      </c>
      <c r="S15">
        <f t="shared" si="4"/>
        <v>54</v>
      </c>
      <c r="T15">
        <f t="shared" si="5"/>
        <v>14.4</v>
      </c>
      <c r="U15">
        <v>4</v>
      </c>
      <c r="V15">
        <f t="shared" si="6"/>
        <v>-0.58500867014340041</v>
      </c>
      <c r="W15">
        <f t="shared" si="7"/>
        <v>0.39975021187678123</v>
      </c>
    </row>
    <row r="16" spans="1:23" x14ac:dyDescent="0.25">
      <c r="A16" t="s">
        <v>27</v>
      </c>
      <c r="B16" t="s">
        <v>28</v>
      </c>
      <c r="C16" t="s">
        <v>29</v>
      </c>
      <c r="D16" s="1">
        <v>41565</v>
      </c>
      <c r="E16">
        <v>2010</v>
      </c>
      <c r="F16" t="s">
        <v>10</v>
      </c>
      <c r="G16" t="s">
        <v>16</v>
      </c>
      <c r="H16" t="s">
        <v>12</v>
      </c>
      <c r="I16">
        <v>5.5</v>
      </c>
      <c r="J16" t="s">
        <v>53</v>
      </c>
      <c r="K16" t="s">
        <v>54</v>
      </c>
      <c r="L16">
        <v>399</v>
      </c>
      <c r="M16">
        <v>1</v>
      </c>
      <c r="N16">
        <f t="shared" si="0"/>
        <v>33</v>
      </c>
      <c r="O16">
        <f t="shared" si="1"/>
        <v>32</v>
      </c>
      <c r="P16">
        <f t="shared" si="2"/>
        <v>1.2</v>
      </c>
      <c r="R16">
        <f t="shared" si="3"/>
        <v>22</v>
      </c>
      <c r="S16">
        <f t="shared" si="4"/>
        <v>32</v>
      </c>
      <c r="T16">
        <f t="shared" si="5"/>
        <v>6.1</v>
      </c>
      <c r="U16">
        <v>1</v>
      </c>
      <c r="V16">
        <f t="shared" si="6"/>
        <v>-0.5852728935996051</v>
      </c>
      <c r="W16">
        <f t="shared" si="7"/>
        <v>0.39331043175060337</v>
      </c>
    </row>
    <row r="17" spans="1:23" x14ac:dyDescent="0.25">
      <c r="A17" t="s">
        <v>24</v>
      </c>
      <c r="B17" t="s">
        <v>30</v>
      </c>
      <c r="C17" t="s">
        <v>13</v>
      </c>
      <c r="D17" s="1">
        <v>41579</v>
      </c>
      <c r="E17">
        <v>2010</v>
      </c>
      <c r="F17" t="s">
        <v>10</v>
      </c>
      <c r="G17" t="s">
        <v>11</v>
      </c>
      <c r="H17" t="s">
        <v>12</v>
      </c>
      <c r="I17">
        <v>1.7</v>
      </c>
      <c r="J17" t="s">
        <v>59</v>
      </c>
      <c r="K17" t="s">
        <v>60</v>
      </c>
      <c r="L17">
        <v>570</v>
      </c>
      <c r="M17">
        <v>2</v>
      </c>
      <c r="N17">
        <f t="shared" si="0"/>
        <v>33</v>
      </c>
      <c r="O17">
        <f t="shared" si="1"/>
        <v>31</v>
      </c>
      <c r="P17">
        <f t="shared" si="2"/>
        <v>96</v>
      </c>
      <c r="R17">
        <f t="shared" si="3"/>
        <v>22</v>
      </c>
      <c r="S17">
        <f t="shared" si="4"/>
        <v>48</v>
      </c>
      <c r="T17">
        <f t="shared" si="5"/>
        <v>97.2</v>
      </c>
      <c r="U17">
        <v>2</v>
      </c>
      <c r="V17">
        <f t="shared" si="6"/>
        <v>-0.58544160876063123</v>
      </c>
      <c r="W17">
        <f t="shared" si="7"/>
        <v>0.39840630835274565</v>
      </c>
    </row>
    <row r="18" spans="1:23" x14ac:dyDescent="0.25">
      <c r="A18" t="s">
        <v>31</v>
      </c>
      <c r="B18" t="s">
        <v>32</v>
      </c>
      <c r="C18" t="s">
        <v>33</v>
      </c>
      <c r="D18" s="1">
        <v>41592</v>
      </c>
      <c r="E18">
        <v>2010</v>
      </c>
      <c r="F18" t="s">
        <v>20</v>
      </c>
      <c r="G18" t="s">
        <v>34</v>
      </c>
      <c r="H18" t="s">
        <v>35</v>
      </c>
      <c r="I18">
        <v>2</v>
      </c>
      <c r="J18" t="s">
        <v>61</v>
      </c>
      <c r="K18" t="s">
        <v>62</v>
      </c>
      <c r="L18">
        <v>828</v>
      </c>
      <c r="M18">
        <v>3</v>
      </c>
      <c r="N18">
        <f t="shared" si="0"/>
        <v>32</v>
      </c>
      <c r="O18">
        <f t="shared" si="1"/>
        <v>49</v>
      </c>
      <c r="P18">
        <f t="shared" si="2"/>
        <v>38.9</v>
      </c>
      <c r="R18">
        <f t="shared" si="3"/>
        <v>20</v>
      </c>
      <c r="S18">
        <f t="shared" si="4"/>
        <v>27</v>
      </c>
      <c r="T18">
        <f t="shared" si="5"/>
        <v>89.3</v>
      </c>
      <c r="U18">
        <v>3</v>
      </c>
      <c r="V18">
        <f t="shared" si="6"/>
        <v>-0.57294747538475743</v>
      </c>
      <c r="W18">
        <f t="shared" si="7"/>
        <v>0.35735277065007115</v>
      </c>
    </row>
    <row r="19" spans="1:23" x14ac:dyDescent="0.25">
      <c r="A19" t="s">
        <v>36</v>
      </c>
      <c r="B19" t="s">
        <v>37</v>
      </c>
      <c r="C19" t="s">
        <v>17</v>
      </c>
      <c r="D19" s="1">
        <v>41585</v>
      </c>
      <c r="E19">
        <v>2010</v>
      </c>
      <c r="F19" t="s">
        <v>20</v>
      </c>
      <c r="G19" t="s">
        <v>38</v>
      </c>
      <c r="H19" t="s">
        <v>39</v>
      </c>
      <c r="I19">
        <v>2.8</v>
      </c>
      <c r="J19" t="s">
        <v>63</v>
      </c>
      <c r="K19" t="s">
        <v>64</v>
      </c>
      <c r="L19">
        <v>611</v>
      </c>
      <c r="M19">
        <v>4</v>
      </c>
      <c r="N19">
        <f t="shared" si="0"/>
        <v>33</v>
      </c>
      <c r="O19">
        <f t="shared" si="1"/>
        <v>14</v>
      </c>
      <c r="P19">
        <f t="shared" si="2"/>
        <v>41.9</v>
      </c>
      <c r="R19">
        <f t="shared" si="3"/>
        <v>20</v>
      </c>
      <c r="S19">
        <f t="shared" si="4"/>
        <v>55</v>
      </c>
      <c r="T19">
        <f t="shared" si="5"/>
        <v>0.6</v>
      </c>
      <c r="U19">
        <v>4</v>
      </c>
      <c r="V19">
        <f t="shared" si="6"/>
        <v>-0.58023422501183375</v>
      </c>
      <c r="W19">
        <f t="shared" si="7"/>
        <v>0.36506761075756722</v>
      </c>
    </row>
    <row r="20" spans="1:23" x14ac:dyDescent="0.25">
      <c r="A20" t="s">
        <v>15</v>
      </c>
      <c r="B20" t="s">
        <v>40</v>
      </c>
      <c r="C20" t="s">
        <v>41</v>
      </c>
      <c r="D20" s="1">
        <v>41591</v>
      </c>
      <c r="E20">
        <v>2010</v>
      </c>
      <c r="F20" t="s">
        <v>20</v>
      </c>
      <c r="G20" t="s">
        <v>42</v>
      </c>
      <c r="H20" t="s">
        <v>39</v>
      </c>
      <c r="I20">
        <v>6.2</v>
      </c>
      <c r="J20" t="s">
        <v>65</v>
      </c>
      <c r="K20" t="s">
        <v>66</v>
      </c>
      <c r="L20">
        <v>701</v>
      </c>
      <c r="M20">
        <v>5</v>
      </c>
      <c r="N20">
        <f t="shared" si="0"/>
        <v>33</v>
      </c>
      <c r="O20">
        <f t="shared" si="1"/>
        <v>8</v>
      </c>
      <c r="P20">
        <f t="shared" si="2"/>
        <v>20.6</v>
      </c>
      <c r="R20">
        <f t="shared" si="3"/>
        <v>20</v>
      </c>
      <c r="S20">
        <f t="shared" si="4"/>
        <v>51</v>
      </c>
      <c r="T20">
        <f t="shared" si="5"/>
        <v>99.9</v>
      </c>
      <c r="U20">
        <v>5</v>
      </c>
      <c r="V20">
        <f t="shared" si="6"/>
        <v>-0.57838563044576319</v>
      </c>
      <c r="W20">
        <f t="shared" si="7"/>
        <v>0.36438547790824616</v>
      </c>
    </row>
    <row r="21" spans="1:23" x14ac:dyDescent="0.25">
      <c r="A21" t="s">
        <v>43</v>
      </c>
      <c r="B21" t="s">
        <v>44</v>
      </c>
      <c r="C21" t="s">
        <v>17</v>
      </c>
      <c r="D21" s="1">
        <v>41584</v>
      </c>
      <c r="E21">
        <v>2010</v>
      </c>
      <c r="F21" t="s">
        <v>20</v>
      </c>
      <c r="G21" t="s">
        <v>39</v>
      </c>
      <c r="H21" t="s">
        <v>39</v>
      </c>
      <c r="I21">
        <v>3.7</v>
      </c>
      <c r="J21" t="s">
        <v>67</v>
      </c>
      <c r="K21" t="s">
        <v>68</v>
      </c>
      <c r="L21">
        <v>635</v>
      </c>
      <c r="M21">
        <v>6</v>
      </c>
      <c r="N21">
        <f t="shared" si="0"/>
        <v>33</v>
      </c>
      <c r="O21">
        <f t="shared" si="1"/>
        <v>13</v>
      </c>
      <c r="P21">
        <f t="shared" si="2"/>
        <v>57.9</v>
      </c>
      <c r="R21">
        <f t="shared" si="3"/>
        <v>20</v>
      </c>
      <c r="S21">
        <f t="shared" si="4"/>
        <v>52</v>
      </c>
      <c r="T21">
        <f t="shared" si="5"/>
        <v>30.2</v>
      </c>
      <c r="U21">
        <v>6</v>
      </c>
      <c r="V21">
        <f t="shared" si="6"/>
        <v>-0.58002090699214559</v>
      </c>
      <c r="W21">
        <f t="shared" si="7"/>
        <v>0.36433845098117845</v>
      </c>
    </row>
    <row r="22" spans="1:23" x14ac:dyDescent="0.25">
      <c r="A22" t="s">
        <v>45</v>
      </c>
      <c r="B22" t="s">
        <v>46</v>
      </c>
      <c r="C22" t="s">
        <v>22</v>
      </c>
      <c r="D22" s="1">
        <v>41588</v>
      </c>
      <c r="E22">
        <v>2010</v>
      </c>
      <c r="F22" t="s">
        <v>20</v>
      </c>
      <c r="G22" t="s">
        <v>47</v>
      </c>
      <c r="H22" t="s">
        <v>48</v>
      </c>
      <c r="I22">
        <v>1.6</v>
      </c>
      <c r="J22" t="s">
        <v>69</v>
      </c>
      <c r="K22" t="s">
        <v>70</v>
      </c>
      <c r="L22">
        <v>885</v>
      </c>
      <c r="M22">
        <v>7</v>
      </c>
      <c r="N22">
        <f t="shared" si="0"/>
        <v>33</v>
      </c>
      <c r="O22">
        <f t="shared" si="1"/>
        <v>5</v>
      </c>
      <c r="P22">
        <f t="shared" si="2"/>
        <v>97.5</v>
      </c>
      <c r="R22">
        <f t="shared" si="3"/>
        <v>20</v>
      </c>
      <c r="S22">
        <f t="shared" si="4"/>
        <v>28</v>
      </c>
      <c r="T22">
        <f t="shared" si="5"/>
        <v>64.2</v>
      </c>
      <c r="U22">
        <v>7</v>
      </c>
      <c r="V22">
        <f t="shared" si="6"/>
        <v>-0.5778857875405391</v>
      </c>
      <c r="W22">
        <f t="shared" si="7"/>
        <v>0.35752197062477836</v>
      </c>
    </row>
    <row r="23" spans="1:23" x14ac:dyDescent="0.25">
      <c r="A23" t="s">
        <v>49</v>
      </c>
      <c r="B23" t="s">
        <v>50</v>
      </c>
      <c r="C23" t="s">
        <v>27</v>
      </c>
      <c r="D23" s="1">
        <v>41586</v>
      </c>
      <c r="E23">
        <v>2010</v>
      </c>
      <c r="F23" t="s">
        <v>20</v>
      </c>
      <c r="G23" t="s">
        <v>39</v>
      </c>
      <c r="H23" t="s">
        <v>39</v>
      </c>
      <c r="I23">
        <v>3.3</v>
      </c>
      <c r="J23" t="s">
        <v>71</v>
      </c>
      <c r="K23" t="s">
        <v>72</v>
      </c>
      <c r="L23">
        <v>642</v>
      </c>
      <c r="M23">
        <v>8</v>
      </c>
      <c r="N23">
        <f t="shared" si="0"/>
        <v>33</v>
      </c>
      <c r="O23">
        <f t="shared" si="1"/>
        <v>12</v>
      </c>
      <c r="P23">
        <f t="shared" si="2"/>
        <v>53.8</v>
      </c>
      <c r="R23">
        <f t="shared" si="3"/>
        <v>20</v>
      </c>
      <c r="S23">
        <f t="shared" si="4"/>
        <v>51</v>
      </c>
      <c r="T23">
        <f t="shared" si="5"/>
        <v>10.4</v>
      </c>
      <c r="U23">
        <v>8</v>
      </c>
      <c r="V23">
        <f t="shared" si="6"/>
        <v>-0.57971014142255439</v>
      </c>
      <c r="W23">
        <f t="shared" si="7"/>
        <v>0.36395156966365316</v>
      </c>
    </row>
    <row r="26" spans="1:23" x14ac:dyDescent="0.25">
      <c r="D26" s="5" t="s">
        <v>82</v>
      </c>
    </row>
    <row r="27" spans="1:23" ht="173.25" x14ac:dyDescent="0.25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H27" t="s">
        <v>94</v>
      </c>
      <c r="J27" s="2" t="s">
        <v>95</v>
      </c>
      <c r="K27" s="3" t="s">
        <v>96</v>
      </c>
      <c r="L27" s="4" t="s">
        <v>97</v>
      </c>
      <c r="M27" s="4" t="s">
        <v>98</v>
      </c>
    </row>
    <row r="28" spans="1:23" x14ac:dyDescent="0.25">
      <c r="A28">
        <v>1</v>
      </c>
      <c r="B28">
        <v>2</v>
      </c>
      <c r="C28">
        <f>V12</f>
        <v>-0.58536549301269702</v>
      </c>
      <c r="D28">
        <f>W12</f>
        <v>0.39852605733197966</v>
      </c>
      <c r="E28">
        <f>V13</f>
        <v>-0.5852728935996051</v>
      </c>
      <c r="F28">
        <f>W13</f>
        <v>0.39331043175060337</v>
      </c>
      <c r="H28">
        <f>ACOS(SIN(C28)*SIN(E28)+COS(C28)*COS(E28)*COS(F28-D28))*6371</f>
        <v>27.703625333116747</v>
      </c>
      <c r="J28">
        <f>AVERAGE(H28:H33)</f>
        <v>56.393445100289711</v>
      </c>
      <c r="K28">
        <f>MAX(H28:H33)</f>
        <v>101.82902480993054</v>
      </c>
      <c r="L28">
        <f>AVERAGE(V12:V15)</f>
        <v>-0.58385057146265007</v>
      </c>
      <c r="M28">
        <f>AVERAGE(W12:W15)</f>
        <v>0.39331552229425498</v>
      </c>
    </row>
    <row r="29" spans="1:23" x14ac:dyDescent="0.25">
      <c r="A29">
        <v>1</v>
      </c>
      <c r="B29">
        <v>3</v>
      </c>
      <c r="C29">
        <f>C28</f>
        <v>-0.58536549301269702</v>
      </c>
      <c r="D29">
        <f t="shared" ref="D29:D30" si="8">D28</f>
        <v>0.39852605733197966</v>
      </c>
      <c r="E29">
        <f t="shared" ref="E29:F29" si="9">V14</f>
        <v>-0.57975522909489763</v>
      </c>
      <c r="F29">
        <f t="shared" si="9"/>
        <v>0.38167538821765551</v>
      </c>
      <c r="H29">
        <f t="shared" ref="H29:H33" si="10">ACOS(SIN(C29)*SIN(E29)+COS(C29)*COS(E29)*COS(F29-D29))*6371</f>
        <v>96.510232026377281</v>
      </c>
    </row>
    <row r="30" spans="1:23" x14ac:dyDescent="0.25">
      <c r="A30">
        <v>1</v>
      </c>
      <c r="B30">
        <v>4</v>
      </c>
      <c r="C30">
        <f t="shared" ref="C30" si="11">C29</f>
        <v>-0.58536549301269702</v>
      </c>
      <c r="D30">
        <f t="shared" si="8"/>
        <v>0.39852605733197966</v>
      </c>
      <c r="E30">
        <f t="shared" ref="E30:F30" si="12">V15</f>
        <v>-0.58500867014340041</v>
      </c>
      <c r="F30">
        <f t="shared" si="12"/>
        <v>0.39975021187678123</v>
      </c>
      <c r="H30">
        <f t="shared" si="10"/>
        <v>6.8873818199691677</v>
      </c>
    </row>
    <row r="31" spans="1:23" x14ac:dyDescent="0.25">
      <c r="A31">
        <v>2</v>
      </c>
      <c r="B31">
        <v>3</v>
      </c>
      <c r="C31">
        <f>V13</f>
        <v>-0.5852728935996051</v>
      </c>
      <c r="D31">
        <f>W13</f>
        <v>0.39331043175060337</v>
      </c>
      <c r="E31">
        <f>V14</f>
        <v>-0.57975522909489763</v>
      </c>
      <c r="F31">
        <f t="shared" ref="F31:F32" si="13">W14</f>
        <v>0.38167538821765551</v>
      </c>
      <c r="H31">
        <f t="shared" si="10"/>
        <v>71.186808282998044</v>
      </c>
    </row>
    <row r="32" spans="1:23" x14ac:dyDescent="0.25">
      <c r="A32">
        <v>2</v>
      </c>
      <c r="B32">
        <v>4</v>
      </c>
      <c r="C32">
        <f>C31</f>
        <v>-0.5852728935996051</v>
      </c>
      <c r="D32">
        <f>D31</f>
        <v>0.39331043175060337</v>
      </c>
      <c r="E32">
        <f t="shared" ref="E32" si="14">V15</f>
        <v>-0.58500867014340041</v>
      </c>
      <c r="F32">
        <f t="shared" si="13"/>
        <v>0.39975021187678123</v>
      </c>
      <c r="H32">
        <f t="shared" si="10"/>
        <v>34.24359832934649</v>
      </c>
    </row>
    <row r="33" spans="1:13" x14ac:dyDescent="0.25">
      <c r="A33">
        <v>3</v>
      </c>
      <c r="B33">
        <v>4</v>
      </c>
      <c r="C33">
        <f>V14</f>
        <v>-0.57975522909489763</v>
      </c>
      <c r="D33">
        <f>W14</f>
        <v>0.38167538821765551</v>
      </c>
      <c r="E33">
        <f>E32</f>
        <v>-0.58500867014340041</v>
      </c>
      <c r="F33">
        <f>F32</f>
        <v>0.39975021187678123</v>
      </c>
      <c r="H33">
        <f t="shared" si="10"/>
        <v>101.82902480993054</v>
      </c>
    </row>
    <row r="40" spans="1:13" x14ac:dyDescent="0.25">
      <c r="D40" s="5" t="s">
        <v>99</v>
      </c>
    </row>
    <row r="42" spans="1:13" ht="173.25" x14ac:dyDescent="0.25">
      <c r="A42" t="s">
        <v>88</v>
      </c>
      <c r="B42" t="s">
        <v>89</v>
      </c>
      <c r="C42" t="s">
        <v>90</v>
      </c>
      <c r="D42" t="s">
        <v>91</v>
      </c>
      <c r="E42" t="s">
        <v>92</v>
      </c>
      <c r="F42" t="s">
        <v>93</v>
      </c>
      <c r="H42" t="s">
        <v>100</v>
      </c>
      <c r="J42" s="2" t="s">
        <v>95</v>
      </c>
      <c r="K42" s="3" t="s">
        <v>96</v>
      </c>
      <c r="L42" s="4" t="s">
        <v>97</v>
      </c>
      <c r="M42" s="4" t="s">
        <v>98</v>
      </c>
    </row>
    <row r="43" spans="1:13" x14ac:dyDescent="0.25">
      <c r="A43">
        <v>1</v>
      </c>
      <c r="B43">
        <v>2</v>
      </c>
      <c r="C43">
        <f ca="1">OFFSET(V$15,A43,0)</f>
        <v>-0.5852728935996051</v>
      </c>
      <c r="D43">
        <f ca="1">OFFSET(W$15,A43,0)</f>
        <v>0.39331043175060337</v>
      </c>
      <c r="E43">
        <f ca="1">OFFSET(V$15,B43,0)</f>
        <v>-0.58544160876063123</v>
      </c>
      <c r="F43">
        <f ca="1">OFFSET(W$15,B43,0)</f>
        <v>0.39840630835274565</v>
      </c>
      <c r="H43">
        <f ca="1">ACOS(SIN(C43)*SIN(E43)+COS(C43)*COS(E43)*COS(F43-D43))*6371</f>
        <v>27.082078728077018</v>
      </c>
      <c r="J43">
        <f ca="1">AVERAGE(H43:H70)</f>
        <v>96.96826929653308</v>
      </c>
      <c r="K43">
        <f ca="1">MAX(H43:H70)</f>
        <v>232.91048609071197</v>
      </c>
      <c r="L43">
        <f>AVERAGE(V16:V23)</f>
        <v>-0.57998733364472865</v>
      </c>
      <c r="M43">
        <f>AVERAGE(W16:W23)</f>
        <v>0.37054182383610551</v>
      </c>
    </row>
    <row r="44" spans="1:13" x14ac:dyDescent="0.25">
      <c r="A44">
        <v>1</v>
      </c>
      <c r="B44">
        <v>3</v>
      </c>
      <c r="C44">
        <f t="shared" ref="C44:C70" ca="1" si="15">OFFSET(V$15,A44,0)</f>
        <v>-0.5852728935996051</v>
      </c>
      <c r="D44">
        <f t="shared" ref="D44:D70" ca="1" si="16">OFFSET(W$15,A44,0)</f>
        <v>0.39331043175060337</v>
      </c>
      <c r="E44">
        <f t="shared" ref="E44:E70" ca="1" si="17">OFFSET(V$15,B44,0)</f>
        <v>-0.57294747538475743</v>
      </c>
      <c r="F44">
        <f t="shared" ref="F44:F70" ca="1" si="18">OFFSET(W$15,B44,0)</f>
        <v>0.35735277065007115</v>
      </c>
      <c r="H44">
        <f t="shared" ref="H44:H70" ca="1" si="19">ACOS(SIN(C44)*SIN(E44)+COS(C44)*COS(E44)*COS(F44-D44))*6371</f>
        <v>207.18539884705839</v>
      </c>
    </row>
    <row r="45" spans="1:13" x14ac:dyDescent="0.25">
      <c r="A45">
        <v>1</v>
      </c>
      <c r="B45">
        <v>4</v>
      </c>
      <c r="C45">
        <f t="shared" ca="1" si="15"/>
        <v>-0.5852728935996051</v>
      </c>
      <c r="D45">
        <f t="shared" ca="1" si="16"/>
        <v>0.39331043175060337</v>
      </c>
      <c r="E45">
        <f t="shared" ca="1" si="17"/>
        <v>-0.58023422501183375</v>
      </c>
      <c r="F45">
        <f t="shared" ca="1" si="18"/>
        <v>0.36506761075756722</v>
      </c>
      <c r="H45">
        <f t="shared" ca="1" si="19"/>
        <v>153.62628527239556</v>
      </c>
    </row>
    <row r="46" spans="1:13" x14ac:dyDescent="0.25">
      <c r="A46">
        <v>1</v>
      </c>
      <c r="B46">
        <v>5</v>
      </c>
      <c r="C46">
        <f t="shared" ca="1" si="15"/>
        <v>-0.5852728935996051</v>
      </c>
      <c r="D46">
        <f t="shared" ca="1" si="16"/>
        <v>0.39331043175060337</v>
      </c>
      <c r="E46">
        <f t="shared" ca="1" si="17"/>
        <v>-0.57838563044576319</v>
      </c>
      <c r="F46">
        <f t="shared" ca="1" si="18"/>
        <v>0.36438547790824616</v>
      </c>
      <c r="H46">
        <f t="shared" ca="1" si="19"/>
        <v>160.08756474299872</v>
      </c>
    </row>
    <row r="47" spans="1:13" x14ac:dyDescent="0.25">
      <c r="A47">
        <v>1</v>
      </c>
      <c r="B47">
        <v>6</v>
      </c>
      <c r="C47">
        <f t="shared" ca="1" si="15"/>
        <v>-0.5852728935996051</v>
      </c>
      <c r="D47">
        <f t="shared" ca="1" si="16"/>
        <v>0.39331043175060337</v>
      </c>
      <c r="E47">
        <f t="shared" ca="1" si="17"/>
        <v>-0.58002090699214559</v>
      </c>
      <c r="F47">
        <f t="shared" ca="1" si="18"/>
        <v>0.36433845098117845</v>
      </c>
      <c r="H47">
        <f t="shared" ca="1" si="19"/>
        <v>157.71466898898709</v>
      </c>
    </row>
    <row r="48" spans="1:13" x14ac:dyDescent="0.25">
      <c r="A48">
        <v>1</v>
      </c>
      <c r="B48">
        <v>7</v>
      </c>
      <c r="C48">
        <f t="shared" ca="1" si="15"/>
        <v>-0.5852728935996051</v>
      </c>
      <c r="D48">
        <f t="shared" ca="1" si="16"/>
        <v>0.39331043175060337</v>
      </c>
      <c r="E48">
        <f t="shared" ca="1" si="17"/>
        <v>-0.5778857875405391</v>
      </c>
      <c r="F48">
        <f t="shared" ca="1" si="18"/>
        <v>0.35752197062477836</v>
      </c>
      <c r="H48">
        <f t="shared" ca="1" si="19"/>
        <v>196.24563938634191</v>
      </c>
    </row>
    <row r="49" spans="1:8" x14ac:dyDescent="0.25">
      <c r="A49">
        <v>1</v>
      </c>
      <c r="B49">
        <v>8</v>
      </c>
      <c r="C49">
        <f t="shared" ca="1" si="15"/>
        <v>-0.5852728935996051</v>
      </c>
      <c r="D49">
        <f t="shared" ca="1" si="16"/>
        <v>0.39331043175060337</v>
      </c>
      <c r="E49">
        <f t="shared" ca="1" si="17"/>
        <v>-0.57971014142255439</v>
      </c>
      <c r="F49">
        <f t="shared" ca="1" si="18"/>
        <v>0.36395156966365316</v>
      </c>
      <c r="H49">
        <f t="shared" ca="1" si="19"/>
        <v>160.16849554279656</v>
      </c>
    </row>
    <row r="50" spans="1:8" x14ac:dyDescent="0.25">
      <c r="A50">
        <f>IF(B49=8,A49+1,A49)</f>
        <v>2</v>
      </c>
      <c r="B50">
        <f>IF(B49=8,A49+2,B49+1)</f>
        <v>3</v>
      </c>
      <c r="C50">
        <f t="shared" ca="1" si="15"/>
        <v>-0.58544160876063123</v>
      </c>
      <c r="D50">
        <f t="shared" ca="1" si="16"/>
        <v>0.39840630835274565</v>
      </c>
      <c r="E50">
        <f t="shared" ca="1" si="17"/>
        <v>-0.57294747538475743</v>
      </c>
      <c r="F50">
        <f t="shared" ca="1" si="18"/>
        <v>0.35735277065007115</v>
      </c>
      <c r="H50">
        <f t="shared" ca="1" si="19"/>
        <v>232.91048609071197</v>
      </c>
    </row>
    <row r="51" spans="1:8" x14ac:dyDescent="0.25">
      <c r="A51">
        <f t="shared" ref="A51:A76" si="20">IF(B50=8,A50+1,A50)</f>
        <v>2</v>
      </c>
      <c r="B51">
        <f t="shared" ref="B51:B76" si="21">IF(B50=8,A50+2,B50+1)</f>
        <v>4</v>
      </c>
      <c r="C51">
        <f t="shared" ca="1" si="15"/>
        <v>-0.58544160876063123</v>
      </c>
      <c r="D51">
        <f t="shared" ca="1" si="16"/>
        <v>0.39840630835274565</v>
      </c>
      <c r="E51">
        <f t="shared" ca="1" si="17"/>
        <v>-0.58023422501183375</v>
      </c>
      <c r="F51">
        <f t="shared" ca="1" si="18"/>
        <v>0.36506761075756722</v>
      </c>
      <c r="H51">
        <f t="shared" ca="1" si="19"/>
        <v>180.40808801647376</v>
      </c>
    </row>
    <row r="52" spans="1:8" x14ac:dyDescent="0.25">
      <c r="A52">
        <f t="shared" si="20"/>
        <v>2</v>
      </c>
      <c r="B52">
        <f t="shared" si="21"/>
        <v>5</v>
      </c>
      <c r="C52">
        <f t="shared" ca="1" si="15"/>
        <v>-0.58544160876063123</v>
      </c>
      <c r="D52">
        <f t="shared" ca="1" si="16"/>
        <v>0.39840630835274565</v>
      </c>
      <c r="E52">
        <f t="shared" ca="1" si="17"/>
        <v>-0.57838563044576319</v>
      </c>
      <c r="F52">
        <f t="shared" ca="1" si="18"/>
        <v>0.36438547790824616</v>
      </c>
      <c r="H52">
        <f t="shared" ca="1" si="19"/>
        <v>186.56621797061388</v>
      </c>
    </row>
    <row r="53" spans="1:8" x14ac:dyDescent="0.25">
      <c r="A53">
        <f t="shared" si="20"/>
        <v>2</v>
      </c>
      <c r="B53">
        <f t="shared" si="21"/>
        <v>6</v>
      </c>
      <c r="C53">
        <f t="shared" ca="1" si="15"/>
        <v>-0.58544160876063123</v>
      </c>
      <c r="D53">
        <f t="shared" ca="1" si="16"/>
        <v>0.39840630835274565</v>
      </c>
      <c r="E53">
        <f t="shared" ca="1" si="17"/>
        <v>-0.58002090699214559</v>
      </c>
      <c r="F53">
        <f t="shared" ca="1" si="18"/>
        <v>0.36433845098117845</v>
      </c>
      <c r="H53">
        <f t="shared" ca="1" si="19"/>
        <v>184.48374760983691</v>
      </c>
    </row>
    <row r="54" spans="1:8" x14ac:dyDescent="0.25">
      <c r="A54">
        <f t="shared" si="20"/>
        <v>2</v>
      </c>
      <c r="B54">
        <f t="shared" si="21"/>
        <v>7</v>
      </c>
      <c r="C54">
        <f t="shared" ca="1" si="15"/>
        <v>-0.58544160876063123</v>
      </c>
      <c r="D54">
        <f t="shared" ca="1" si="16"/>
        <v>0.39840630835274565</v>
      </c>
      <c r="E54">
        <f t="shared" ca="1" si="17"/>
        <v>-0.5778857875405391</v>
      </c>
      <c r="F54">
        <f t="shared" ca="1" si="18"/>
        <v>0.35752197062477836</v>
      </c>
      <c r="H54">
        <f t="shared" ca="1" si="19"/>
        <v>222.89356302847401</v>
      </c>
    </row>
    <row r="55" spans="1:8" x14ac:dyDescent="0.25">
      <c r="A55">
        <f t="shared" si="20"/>
        <v>2</v>
      </c>
      <c r="B55">
        <f t="shared" si="21"/>
        <v>8</v>
      </c>
      <c r="C55">
        <f t="shared" ca="1" si="15"/>
        <v>-0.58544160876063123</v>
      </c>
      <c r="D55">
        <f t="shared" ca="1" si="16"/>
        <v>0.39840630835274565</v>
      </c>
      <c r="E55">
        <f t="shared" ca="1" si="17"/>
        <v>-0.57971014142255439</v>
      </c>
      <c r="F55">
        <f t="shared" ca="1" si="18"/>
        <v>0.36395156966365316</v>
      </c>
      <c r="H55">
        <f t="shared" ca="1" si="19"/>
        <v>186.9007933281635</v>
      </c>
    </row>
    <row r="56" spans="1:8" x14ac:dyDescent="0.25">
      <c r="A56">
        <f t="shared" si="20"/>
        <v>3</v>
      </c>
      <c r="B56">
        <f t="shared" si="21"/>
        <v>4</v>
      </c>
      <c r="C56">
        <f t="shared" ca="1" si="15"/>
        <v>-0.57294747538475743</v>
      </c>
      <c r="D56">
        <f t="shared" ca="1" si="16"/>
        <v>0.35735277065007115</v>
      </c>
      <c r="E56">
        <f t="shared" ca="1" si="17"/>
        <v>-0.58023422501183375</v>
      </c>
      <c r="F56">
        <f t="shared" ca="1" si="18"/>
        <v>0.36506761075756722</v>
      </c>
      <c r="H56">
        <f t="shared" ca="1" si="19"/>
        <v>62.072461479760058</v>
      </c>
    </row>
    <row r="57" spans="1:8" x14ac:dyDescent="0.25">
      <c r="A57">
        <f t="shared" si="20"/>
        <v>3</v>
      </c>
      <c r="B57">
        <f t="shared" si="21"/>
        <v>5</v>
      </c>
      <c r="C57">
        <f t="shared" ca="1" si="15"/>
        <v>-0.57294747538475743</v>
      </c>
      <c r="D57">
        <f t="shared" ca="1" si="16"/>
        <v>0.35735277065007115</v>
      </c>
      <c r="E57">
        <f t="shared" ca="1" si="17"/>
        <v>-0.57838563044576319</v>
      </c>
      <c r="F57">
        <f t="shared" ca="1" si="18"/>
        <v>0.36438547790824616</v>
      </c>
      <c r="H57">
        <f t="shared" ca="1" si="19"/>
        <v>51.11684961478818</v>
      </c>
    </row>
    <row r="58" spans="1:8" x14ac:dyDescent="0.25">
      <c r="A58">
        <f t="shared" si="20"/>
        <v>3</v>
      </c>
      <c r="B58">
        <f t="shared" si="21"/>
        <v>6</v>
      </c>
      <c r="C58">
        <f t="shared" ca="1" si="15"/>
        <v>-0.57294747538475743</v>
      </c>
      <c r="D58">
        <f t="shared" ca="1" si="16"/>
        <v>0.35735277065007115</v>
      </c>
      <c r="E58">
        <f t="shared" ca="1" si="17"/>
        <v>-0.58002090699214559</v>
      </c>
      <c r="F58">
        <f t="shared" ca="1" si="18"/>
        <v>0.36433845098117845</v>
      </c>
      <c r="H58">
        <f t="shared" ca="1" si="19"/>
        <v>58.507088598336566</v>
      </c>
    </row>
    <row r="59" spans="1:8" x14ac:dyDescent="0.25">
      <c r="A59">
        <f t="shared" si="20"/>
        <v>3</v>
      </c>
      <c r="B59">
        <f t="shared" si="21"/>
        <v>7</v>
      </c>
      <c r="C59">
        <f t="shared" ca="1" si="15"/>
        <v>-0.57294747538475743</v>
      </c>
      <c r="D59">
        <f t="shared" ca="1" si="16"/>
        <v>0.35735277065007115</v>
      </c>
      <c r="E59">
        <f t="shared" ca="1" si="17"/>
        <v>-0.5778857875405391</v>
      </c>
      <c r="F59">
        <f t="shared" ca="1" si="18"/>
        <v>0.35752197062477836</v>
      </c>
      <c r="H59">
        <f t="shared" ca="1" si="19"/>
        <v>31.474982344582507</v>
      </c>
    </row>
    <row r="60" spans="1:8" x14ac:dyDescent="0.25">
      <c r="A60">
        <f t="shared" si="20"/>
        <v>3</v>
      </c>
      <c r="B60">
        <f t="shared" si="21"/>
        <v>8</v>
      </c>
      <c r="C60">
        <f t="shared" ca="1" si="15"/>
        <v>-0.57294747538475743</v>
      </c>
      <c r="D60">
        <f t="shared" ca="1" si="16"/>
        <v>0.35735277065007115</v>
      </c>
      <c r="E60">
        <f t="shared" ca="1" si="17"/>
        <v>-0.57971014142255439</v>
      </c>
      <c r="F60">
        <f t="shared" ca="1" si="18"/>
        <v>0.36395156966365316</v>
      </c>
      <c r="H60">
        <f t="shared" ca="1" si="19"/>
        <v>55.667449466695977</v>
      </c>
    </row>
    <row r="61" spans="1:8" x14ac:dyDescent="0.25">
      <c r="A61">
        <f t="shared" si="20"/>
        <v>4</v>
      </c>
      <c r="B61">
        <f t="shared" si="21"/>
        <v>5</v>
      </c>
      <c r="C61">
        <f t="shared" ca="1" si="15"/>
        <v>-0.58023422501183375</v>
      </c>
      <c r="D61">
        <f t="shared" ca="1" si="16"/>
        <v>0.36506761075756722</v>
      </c>
      <c r="E61">
        <f t="shared" ca="1" si="17"/>
        <v>-0.57838563044576319</v>
      </c>
      <c r="F61">
        <f t="shared" ca="1" si="18"/>
        <v>0.36438547790824616</v>
      </c>
      <c r="H61">
        <f t="shared" ca="1" si="19"/>
        <v>12.326124934473121</v>
      </c>
    </row>
    <row r="62" spans="1:8" x14ac:dyDescent="0.25">
      <c r="A62">
        <f t="shared" si="20"/>
        <v>4</v>
      </c>
      <c r="B62">
        <f t="shared" si="21"/>
        <v>6</v>
      </c>
      <c r="C62">
        <f t="shared" ca="1" si="15"/>
        <v>-0.58023422501183375</v>
      </c>
      <c r="D62">
        <f t="shared" ca="1" si="16"/>
        <v>0.36506761075756722</v>
      </c>
      <c r="E62">
        <f t="shared" ca="1" si="17"/>
        <v>-0.58002090699214559</v>
      </c>
      <c r="F62">
        <f t="shared" ca="1" si="18"/>
        <v>0.36433845098117845</v>
      </c>
      <c r="H62">
        <f t="shared" ca="1" si="19"/>
        <v>4.1162704773918479</v>
      </c>
    </row>
    <row r="63" spans="1:8" x14ac:dyDescent="0.25">
      <c r="A63">
        <f t="shared" si="20"/>
        <v>4</v>
      </c>
      <c r="B63">
        <f t="shared" si="21"/>
        <v>7</v>
      </c>
      <c r="C63">
        <f t="shared" ca="1" si="15"/>
        <v>-0.58023422501183375</v>
      </c>
      <c r="D63">
        <f t="shared" ca="1" si="16"/>
        <v>0.36506761075756722</v>
      </c>
      <c r="E63">
        <f t="shared" ca="1" si="17"/>
        <v>-0.5778857875405391</v>
      </c>
      <c r="F63">
        <f t="shared" ca="1" si="18"/>
        <v>0.35752197062477836</v>
      </c>
      <c r="H63">
        <f t="shared" ca="1" si="19"/>
        <v>42.927958904560519</v>
      </c>
    </row>
    <row r="64" spans="1:8" x14ac:dyDescent="0.25">
      <c r="A64">
        <f t="shared" si="20"/>
        <v>4</v>
      </c>
      <c r="B64">
        <f t="shared" si="21"/>
        <v>8</v>
      </c>
      <c r="C64">
        <f t="shared" ca="1" si="15"/>
        <v>-0.58023422501183375</v>
      </c>
      <c r="D64">
        <f t="shared" ca="1" si="16"/>
        <v>0.36506761075756722</v>
      </c>
      <c r="E64">
        <f t="shared" ca="1" si="17"/>
        <v>-0.57971014142255439</v>
      </c>
      <c r="F64">
        <f t="shared" ca="1" si="18"/>
        <v>0.36395156966365316</v>
      </c>
      <c r="H64">
        <f t="shared" ca="1" si="19"/>
        <v>6.8207420839132</v>
      </c>
    </row>
    <row r="65" spans="1:8" x14ac:dyDescent="0.25">
      <c r="A65">
        <f t="shared" si="20"/>
        <v>5</v>
      </c>
      <c r="B65">
        <f t="shared" si="21"/>
        <v>6</v>
      </c>
      <c r="C65">
        <f t="shared" ca="1" si="15"/>
        <v>-0.57838563044576319</v>
      </c>
      <c r="D65">
        <f t="shared" ca="1" si="16"/>
        <v>0.36438547790824616</v>
      </c>
      <c r="E65">
        <f t="shared" ca="1" si="17"/>
        <v>-0.58002090699214559</v>
      </c>
      <c r="F65">
        <f t="shared" ca="1" si="18"/>
        <v>0.36433845098117845</v>
      </c>
      <c r="H65">
        <f t="shared" ca="1" si="19"/>
        <v>10.421363788628954</v>
      </c>
    </row>
    <row r="66" spans="1:8" x14ac:dyDescent="0.25">
      <c r="A66">
        <f t="shared" si="20"/>
        <v>5</v>
      </c>
      <c r="B66">
        <f t="shared" si="21"/>
        <v>7</v>
      </c>
      <c r="C66">
        <f t="shared" ca="1" si="15"/>
        <v>-0.57838563044576319</v>
      </c>
      <c r="D66">
        <f t="shared" ca="1" si="16"/>
        <v>0.36438547790824616</v>
      </c>
      <c r="E66">
        <f t="shared" ca="1" si="17"/>
        <v>-0.5778857875405391</v>
      </c>
      <c r="F66">
        <f t="shared" ca="1" si="18"/>
        <v>0.35752197062477836</v>
      </c>
      <c r="H66">
        <f t="shared" ca="1" si="19"/>
        <v>36.759129084170965</v>
      </c>
    </row>
    <row r="67" spans="1:8" x14ac:dyDescent="0.25">
      <c r="A67">
        <f t="shared" si="20"/>
        <v>5</v>
      </c>
      <c r="B67">
        <f t="shared" si="21"/>
        <v>8</v>
      </c>
      <c r="C67">
        <f t="shared" ca="1" si="15"/>
        <v>-0.57838563044576319</v>
      </c>
      <c r="D67">
        <f t="shared" ca="1" si="16"/>
        <v>0.36438547790824616</v>
      </c>
      <c r="E67">
        <f t="shared" ca="1" si="17"/>
        <v>-0.57971014142255439</v>
      </c>
      <c r="F67">
        <f t="shared" ca="1" si="18"/>
        <v>0.36395156966365316</v>
      </c>
      <c r="H67">
        <f t="shared" ca="1" si="19"/>
        <v>8.7499250946070291</v>
      </c>
    </row>
    <row r="68" spans="1:8" x14ac:dyDescent="0.25">
      <c r="A68">
        <f t="shared" si="20"/>
        <v>6</v>
      </c>
      <c r="B68">
        <f t="shared" si="21"/>
        <v>7</v>
      </c>
      <c r="C68">
        <f t="shared" ca="1" si="15"/>
        <v>-0.58002090699214559</v>
      </c>
      <c r="D68">
        <f t="shared" ca="1" si="16"/>
        <v>0.36433845098117845</v>
      </c>
      <c r="E68">
        <f t="shared" ca="1" si="17"/>
        <v>-0.5778857875405391</v>
      </c>
      <c r="F68">
        <f t="shared" ca="1" si="18"/>
        <v>0.35752197062477836</v>
      </c>
      <c r="H68">
        <f t="shared" ca="1" si="19"/>
        <v>38.812398542404232</v>
      </c>
    </row>
    <row r="69" spans="1:8" x14ac:dyDescent="0.25">
      <c r="A69">
        <f t="shared" si="20"/>
        <v>6</v>
      </c>
      <c r="B69">
        <f t="shared" si="21"/>
        <v>8</v>
      </c>
      <c r="C69">
        <f t="shared" ca="1" si="15"/>
        <v>-0.58002090699214559</v>
      </c>
      <c r="D69">
        <f t="shared" ca="1" si="16"/>
        <v>0.36433845098117845</v>
      </c>
      <c r="E69">
        <f t="shared" ca="1" si="17"/>
        <v>-0.57971014142255439</v>
      </c>
      <c r="F69">
        <f t="shared" ca="1" si="18"/>
        <v>0.36395156966365316</v>
      </c>
      <c r="H69">
        <f t="shared" ca="1" si="19"/>
        <v>2.8585724110176551</v>
      </c>
    </row>
    <row r="70" spans="1:8" x14ac:dyDescent="0.25">
      <c r="A70">
        <f t="shared" si="20"/>
        <v>7</v>
      </c>
      <c r="B70">
        <f t="shared" si="21"/>
        <v>8</v>
      </c>
      <c r="C70">
        <f t="shared" ca="1" si="15"/>
        <v>-0.5778857875405391</v>
      </c>
      <c r="D70">
        <f t="shared" ca="1" si="16"/>
        <v>0.35752197062477836</v>
      </c>
      <c r="E70">
        <f t="shared" ca="1" si="17"/>
        <v>-0.57971014142255439</v>
      </c>
      <c r="F70">
        <f t="shared" ca="1" si="18"/>
        <v>0.36395156966365316</v>
      </c>
      <c r="H70">
        <f t="shared" ca="1" si="19"/>
        <v>36.207195924666166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Distances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Spijkerboer, Diedert</dc:creator>
  <cp:lastModifiedBy>Spijkerboer, Diedert</cp:lastModifiedBy>
  <dcterms:created xsi:type="dcterms:W3CDTF">2013-06-13T08:42:47Z</dcterms:created>
  <dcterms:modified xsi:type="dcterms:W3CDTF">2013-06-13T09:11:22Z</dcterms:modified>
</cp:coreProperties>
</file>