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ances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<sst xmlns="http://schemas.openxmlformats.org/spreadsheetml/2006/main" count="142" uniqueCount="101">
  <si>
    <t xml:space="preserve">Farm Code</t>
  </si>
  <si>
    <t xml:space="preserve">Farm Name</t>
  </si>
  <si>
    <t xml:space="preserve">Variety</t>
  </si>
  <si>
    <t xml:space="preserve">Sampling Day</t>
  </si>
  <si>
    <t xml:space="preserve">Sampling Year</t>
  </si>
  <si>
    <t xml:space="preserve">Region</t>
  </si>
  <si>
    <t xml:space="preserve">Area</t>
  </si>
  <si>
    <t xml:space="preserve">Nearest Town</t>
  </si>
  <si>
    <t xml:space="preserve">Field Size (ha)</t>
  </si>
  <si>
    <t xml:space="preserve">Latitude (S)</t>
  </si>
  <si>
    <t xml:space="preserve">Longitude (E)</t>
  </si>
  <si>
    <t xml:space="preserve">Alt (m)</t>
  </si>
  <si>
    <t xml:space="preserve">site no.</t>
  </si>
  <si>
    <t xml:space="preserve">lat deg</t>
  </si>
  <si>
    <t xml:space="preserve">lat min</t>
  </si>
  <si>
    <t xml:space="preserve">lat sec</t>
  </si>
  <si>
    <t xml:space="preserve">long (deg)</t>
  </si>
  <si>
    <t xml:space="preserve">long(min)</t>
  </si>
  <si>
    <t xml:space="preserve">long(sec)</t>
  </si>
  <si>
    <t xml:space="preserve">lat (rad)</t>
  </si>
  <si>
    <t xml:space="preserve">long(rad)</t>
  </si>
  <si>
    <t xml:space="preserve">C</t>
  </si>
  <si>
    <t xml:space="preserve">09OvdW</t>
  </si>
  <si>
    <t xml:space="preserve">K &amp; L*</t>
  </si>
  <si>
    <t xml:space="preserve">KK</t>
  </si>
  <si>
    <t xml:space="preserve">Rooirivier</t>
  </si>
  <si>
    <t xml:space="preserve">De Rust</t>
  </si>
  <si>
    <t xml:space="preserve">33°32'20.3''</t>
  </si>
  <si>
    <t xml:space="preserve">22°49'61.9''</t>
  </si>
  <si>
    <t xml:space="preserve">D</t>
  </si>
  <si>
    <t xml:space="preserve">09JD</t>
  </si>
  <si>
    <t xml:space="preserve">M</t>
  </si>
  <si>
    <t xml:space="preserve">Middelplaas</t>
  </si>
  <si>
    <t xml:space="preserve">33°32'01.2''</t>
  </si>
  <si>
    <t xml:space="preserve">22°32'06.1''</t>
  </si>
  <si>
    <t xml:space="preserve">E</t>
  </si>
  <si>
    <t xml:space="preserve">09JO</t>
  </si>
  <si>
    <t xml:space="preserve">O</t>
  </si>
  <si>
    <t xml:space="preserve">sK</t>
  </si>
  <si>
    <t xml:space="preserve">Prince Albert</t>
  </si>
  <si>
    <t xml:space="preserve">33°13'03.1''</t>
  </si>
  <si>
    <t xml:space="preserve">21°51'66.2''</t>
  </si>
  <si>
    <t xml:space="preserve">G</t>
  </si>
  <si>
    <t xml:space="preserve">09FvdM</t>
  </si>
  <si>
    <t xml:space="preserve">J</t>
  </si>
  <si>
    <t xml:space="preserve">Buffelsklip</t>
  </si>
  <si>
    <t xml:space="preserve">Uniondale</t>
  </si>
  <si>
    <t xml:space="preserve">33°31'06.7''</t>
  </si>
  <si>
    <t xml:space="preserve">22°54'14.4''</t>
  </si>
  <si>
    <t xml:space="preserve">I</t>
  </si>
  <si>
    <t xml:space="preserve">10JD</t>
  </si>
  <si>
    <t xml:space="preserve">B &amp; C*</t>
  </si>
  <si>
    <t xml:space="preserve">10OvdW</t>
  </si>
  <si>
    <t xml:space="preserve">33°31'96.0''</t>
  </si>
  <si>
    <t xml:space="preserve">22°48'97.2''</t>
  </si>
  <si>
    <t xml:space="preserve">K</t>
  </si>
  <si>
    <t xml:space="preserve">10DCS</t>
  </si>
  <si>
    <t xml:space="preserve">H</t>
  </si>
  <si>
    <t xml:space="preserve">Klipbanksfontein</t>
  </si>
  <si>
    <t xml:space="preserve">Sutherland</t>
  </si>
  <si>
    <t xml:space="preserve">32°49'38.9''</t>
  </si>
  <si>
    <t xml:space="preserve">20°27'89.3''</t>
  </si>
  <si>
    <t xml:space="preserve">L</t>
  </si>
  <si>
    <t xml:space="preserve">10BLR</t>
  </si>
  <si>
    <t xml:space="preserve">Rondekop</t>
  </si>
  <si>
    <t xml:space="preserve">Laingsburg</t>
  </si>
  <si>
    <t xml:space="preserve">33°14'41.9''</t>
  </si>
  <si>
    <t xml:space="preserve">20°55'00.6''</t>
  </si>
  <si>
    <t xml:space="preserve">10DCF</t>
  </si>
  <si>
    <t xml:space="preserve">F</t>
  </si>
  <si>
    <t xml:space="preserve">Excelsoir</t>
  </si>
  <si>
    <t xml:space="preserve">33°08'20.6''</t>
  </si>
  <si>
    <t xml:space="preserve">20°51'99.9''</t>
  </si>
  <si>
    <t xml:space="preserve">P</t>
  </si>
  <si>
    <t xml:space="preserve">10BLL</t>
  </si>
  <si>
    <t xml:space="preserve">33°13'57.9''</t>
  </si>
  <si>
    <t xml:space="preserve">20°52'30.2''</t>
  </si>
  <si>
    <t xml:space="preserve">Q</t>
  </si>
  <si>
    <t xml:space="preserve">10JK</t>
  </si>
  <si>
    <t xml:space="preserve">Volstruisfontein</t>
  </si>
  <si>
    <t xml:space="preserve">Matjiesfontein</t>
  </si>
  <si>
    <t xml:space="preserve">33°05'97.5''</t>
  </si>
  <si>
    <t xml:space="preserve">20°28'64.2''</t>
  </si>
  <si>
    <t xml:space="preserve">R</t>
  </si>
  <si>
    <t xml:space="preserve">10BvA</t>
  </si>
  <si>
    <t xml:space="preserve">33°12'53.8''</t>
  </si>
  <si>
    <t xml:space="preserve">20°51'10.4''</t>
  </si>
  <si>
    <t xml:space="preserve">Location Data 2009</t>
  </si>
  <si>
    <t xml:space="preserve">site no A</t>
  </si>
  <si>
    <t xml:space="preserve">site no B</t>
  </si>
  <si>
    <t xml:space="preserve">lat A(rad)</t>
  </si>
  <si>
    <t xml:space="preserve">long A(rad)</t>
  </si>
  <si>
    <t xml:space="preserve">lat B(rad)</t>
  </si>
  <si>
    <t xml:space="preserve">long B(rad)</t>
  </si>
  <si>
    <t xml:space="preserve">dist(km)</t>
  </si>
  <si>
    <t xml:space="preserve">Average distance between sites</t>
  </si>
  <si>
    <t xml:space="preserve">Max distance between sites</t>
  </si>
  <si>
    <t xml:space="preserve">Study Centre Lat (Radians)</t>
  </si>
  <si>
    <t xml:space="preserve">Study Centre Longitude (Radians)</t>
  </si>
  <si>
    <t xml:space="preserve">Location data 2010</t>
  </si>
  <si>
    <t xml:space="preserve">dist (km)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</si>
</sst>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300A]dd\-mmm"/>
    <numFmt numFmtId="166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18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18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18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W7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12" activeCellId="0" sqref="D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4" min="4" style="0" width="15.15"/>
    <col collapsed="false" customWidth="true" hidden="false" outlineLevel="0" max="5" min="5" style="0" width="19.71"/>
    <col collapsed="false" customWidth="true" hidden="false" outlineLevel="0" max="7" min="7" style="0" width="17.42"/>
    <col collapsed="false" customWidth="true" hidden="false" outlineLevel="0" max="8" min="8" style="0" width="18.29"/>
    <col collapsed="false" customWidth="true" hidden="false" outlineLevel="0" max="9" min="9" style="0" width="13.47"/>
    <col collapsed="false" customWidth="true" hidden="false" outlineLevel="0" max="10" min="10" style="0" width="17.71"/>
    <col collapsed="false" customWidth="true" hidden="false" outlineLevel="0" max="11" min="11" style="0" width="15.86"/>
  </cols>
  <sheetData>
    <row r="11" customFormat="false" ht="15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  <c r="J11" s="0" t="s">
        <v>9</v>
      </c>
      <c r="K11" s="0" t="s">
        <v>10</v>
      </c>
      <c r="L11" s="0" t="s">
        <v>11</v>
      </c>
      <c r="M11" s="0" t="s">
        <v>12</v>
      </c>
      <c r="N11" s="0" t="s">
        <v>13</v>
      </c>
      <c r="O11" s="0" t="s">
        <v>14</v>
      </c>
      <c r="P11" s="0" t="s">
        <v>15</v>
      </c>
      <c r="R11" s="0" t="s">
        <v>16</v>
      </c>
      <c r="S11" s="0" t="s">
        <v>17</v>
      </c>
      <c r="T11" s="0" t="s">
        <v>18</v>
      </c>
      <c r="U11" s="0" t="s">
        <v>12</v>
      </c>
      <c r="V11" s="0" t="s">
        <v>19</v>
      </c>
      <c r="W11" s="0" t="s">
        <v>20</v>
      </c>
    </row>
    <row r="12" customFormat="false" ht="15" hidden="false" customHeight="false" outlineLevel="0" collapsed="false">
      <c r="A12" s="0" t="s">
        <v>21</v>
      </c>
      <c r="B12" s="0" t="s">
        <v>22</v>
      </c>
      <c r="C12" s="0" t="s">
        <v>23</v>
      </c>
      <c r="D12" s="1" t="n">
        <v>40116</v>
      </c>
      <c r="E12" s="0" t="n">
        <v>2009</v>
      </c>
      <c r="F12" s="0" t="s">
        <v>24</v>
      </c>
      <c r="G12" s="0" t="s">
        <v>25</v>
      </c>
      <c r="H12" s="0" t="s">
        <v>26</v>
      </c>
      <c r="I12" s="0" t="n">
        <v>8</v>
      </c>
      <c r="J12" s="0" t="s">
        <v>27</v>
      </c>
      <c r="K12" s="0" t="s">
        <v>28</v>
      </c>
      <c r="L12" s="0" t="n">
        <v>575</v>
      </c>
      <c r="M12" s="0" t="n">
        <v>1</v>
      </c>
      <c r="N12" s="0" t="n">
        <f aca="false">VALUE(LEFT(J12,2))</f>
        <v>33</v>
      </c>
      <c r="O12" s="0" t="n">
        <f aca="false">VALUE(MID(J12,4,2))</f>
        <v>32</v>
      </c>
      <c r="P12" s="0" t="n">
        <f aca="false">VALUE(MID(J12,7,4))</f>
        <v>20.3</v>
      </c>
      <c r="R12" s="0" t="n">
        <f aca="false">VALUE(LEFT(K12,2))</f>
        <v>22</v>
      </c>
      <c r="S12" s="0" t="n">
        <f aca="false">VALUE(MID(K12,4,2))</f>
        <v>49</v>
      </c>
      <c r="T12" s="0" t="n">
        <f aca="false">VALUE(MID(K12,7,4))</f>
        <v>61.9</v>
      </c>
      <c r="U12" s="0" t="n">
        <v>1</v>
      </c>
      <c r="V12" s="0" t="n">
        <f aca="false">-(N12+(O12/60)+(P12/3600))*PI()/180</f>
        <v>-0.585365493012697</v>
      </c>
      <c r="W12" s="0" t="n">
        <f aca="false">(R12+(S12/60)+(T12/3600))*PI()/180</f>
        <v>0.39852605733198</v>
      </c>
    </row>
    <row r="13" customFormat="false" ht="15" hidden="false" customHeight="false" outlineLevel="0" collapsed="false">
      <c r="A13" s="0" t="s">
        <v>29</v>
      </c>
      <c r="B13" s="0" t="s">
        <v>30</v>
      </c>
      <c r="C13" s="0" t="s">
        <v>31</v>
      </c>
      <c r="D13" s="1" t="n">
        <v>40118</v>
      </c>
      <c r="E13" s="0" t="n">
        <v>2009</v>
      </c>
      <c r="F13" s="0" t="s">
        <v>24</v>
      </c>
      <c r="G13" s="0" t="s">
        <v>32</v>
      </c>
      <c r="H13" s="0" t="s">
        <v>26</v>
      </c>
      <c r="I13" s="0" t="n">
        <v>5.5</v>
      </c>
      <c r="J13" s="0" t="s">
        <v>33</v>
      </c>
      <c r="K13" s="0" t="s">
        <v>34</v>
      </c>
      <c r="L13" s="0" t="n">
        <v>399</v>
      </c>
      <c r="M13" s="0" t="n">
        <v>2</v>
      </c>
      <c r="N13" s="0" t="n">
        <f aca="false">VALUE(LEFT(J13,2))</f>
        <v>33</v>
      </c>
      <c r="O13" s="0" t="n">
        <f aca="false">VALUE(MID(J13,4,2))</f>
        <v>32</v>
      </c>
      <c r="P13" s="0" t="n">
        <f aca="false">VALUE(MID(J13,7,4))</f>
        <v>1.2</v>
      </c>
      <c r="R13" s="0" t="n">
        <f aca="false">VALUE(LEFT(K13,2))</f>
        <v>22</v>
      </c>
      <c r="S13" s="0" t="n">
        <f aca="false">VALUE(MID(K13,4,2))</f>
        <v>32</v>
      </c>
      <c r="T13" s="0" t="n">
        <f aca="false">VALUE(MID(K13,7,4))</f>
        <v>6.1</v>
      </c>
      <c r="U13" s="0" t="n">
        <v>2</v>
      </c>
      <c r="V13" s="0" t="n">
        <f aca="false">-(N13+(O13/60)+(P13/3600))*PI()/180</f>
        <v>-0.585272893599605</v>
      </c>
      <c r="W13" s="0" t="n">
        <f aca="false">(R13+(S13/60)+(T13/3600))*PI()/180</f>
        <v>0.393310431750603</v>
      </c>
    </row>
    <row r="14" customFormat="false" ht="15" hidden="false" customHeight="false" outlineLevel="0" collapsed="false">
      <c r="A14" s="0" t="s">
        <v>35</v>
      </c>
      <c r="B14" s="0" t="s">
        <v>36</v>
      </c>
      <c r="C14" s="0" t="s">
        <v>37</v>
      </c>
      <c r="D14" s="1" t="n">
        <v>40109</v>
      </c>
      <c r="E14" s="0" t="n">
        <v>2009</v>
      </c>
      <c r="F14" s="0" t="s">
        <v>38</v>
      </c>
      <c r="G14" s="0" t="s">
        <v>39</v>
      </c>
      <c r="H14" s="0" t="s">
        <v>39</v>
      </c>
      <c r="I14" s="0" t="n">
        <v>2.3</v>
      </c>
      <c r="J14" s="0" t="s">
        <v>40</v>
      </c>
      <c r="K14" s="0" t="s">
        <v>41</v>
      </c>
      <c r="L14" s="0" t="n">
        <v>468</v>
      </c>
      <c r="M14" s="0" t="n">
        <v>3</v>
      </c>
      <c r="N14" s="0" t="n">
        <f aca="false">VALUE(LEFT(J14,2))</f>
        <v>33</v>
      </c>
      <c r="O14" s="0" t="n">
        <f aca="false">VALUE(MID(J14,4,2))</f>
        <v>13</v>
      </c>
      <c r="P14" s="0" t="n">
        <f aca="false">VALUE(MID(J14,7,4))</f>
        <v>3.1</v>
      </c>
      <c r="R14" s="0" t="n">
        <f aca="false">VALUE(LEFT(K14,2))</f>
        <v>21</v>
      </c>
      <c r="S14" s="0" t="n">
        <f aca="false">VALUE(MID(K14,4,2))</f>
        <v>51</v>
      </c>
      <c r="T14" s="0" t="n">
        <f aca="false">VALUE(MID(K14,7,4))</f>
        <v>66.2</v>
      </c>
      <c r="U14" s="0" t="n">
        <v>3</v>
      </c>
      <c r="V14" s="0" t="n">
        <f aca="false">-(N14+(O14/60)+(P14/3600))*PI()/180</f>
        <v>-0.579755229094898</v>
      </c>
      <c r="W14" s="0" t="n">
        <f aca="false">(R14+(S14/60)+(T14/3600))*PI()/180</f>
        <v>0.381675388217655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44</v>
      </c>
      <c r="D15" s="1" t="n">
        <v>40123</v>
      </c>
      <c r="E15" s="0" t="n">
        <v>2009</v>
      </c>
      <c r="F15" s="0" t="s">
        <v>24</v>
      </c>
      <c r="G15" s="0" t="s">
        <v>45</v>
      </c>
      <c r="H15" s="0" t="s">
        <v>46</v>
      </c>
      <c r="I15" s="0" t="n">
        <v>1.5</v>
      </c>
      <c r="J15" s="0" t="s">
        <v>47</v>
      </c>
      <c r="K15" s="0" t="s">
        <v>48</v>
      </c>
      <c r="L15" s="0" t="n">
        <v>575</v>
      </c>
      <c r="M15" s="0" t="n">
        <v>4</v>
      </c>
      <c r="N15" s="0" t="n">
        <f aca="false">VALUE(LEFT(J15,2))</f>
        <v>33</v>
      </c>
      <c r="O15" s="0" t="n">
        <f aca="false">VALUE(MID(J15,4,2))</f>
        <v>31</v>
      </c>
      <c r="P15" s="0" t="n">
        <f aca="false">VALUE(MID(J15,7,4))</f>
        <v>6.7</v>
      </c>
      <c r="R15" s="0" t="n">
        <f aca="false">VALUE(LEFT(K15,2))</f>
        <v>22</v>
      </c>
      <c r="S15" s="0" t="n">
        <f aca="false">VALUE(MID(K15,4,2))</f>
        <v>54</v>
      </c>
      <c r="T15" s="0" t="n">
        <f aca="false">VALUE(MID(K15,7,4))</f>
        <v>14.4</v>
      </c>
      <c r="U15" s="0" t="n">
        <v>4</v>
      </c>
      <c r="V15" s="0" t="n">
        <f aca="false">-(N15+(O15/60)+(P15/3600))*PI()/180</f>
        <v>-0.5850086701434</v>
      </c>
      <c r="W15" s="0" t="n">
        <f aca="false">(R15+(S15/60)+(T15/3600))*PI()/180</f>
        <v>0.399750211876781</v>
      </c>
    </row>
    <row r="16" customFormat="false" ht="15" hidden="false" customHeight="false" outlineLevel="0" collapsed="false">
      <c r="A16" s="0" t="s">
        <v>49</v>
      </c>
      <c r="B16" s="0" t="s">
        <v>50</v>
      </c>
      <c r="C16" s="0" t="s">
        <v>51</v>
      </c>
      <c r="D16" s="1" t="n">
        <v>40469</v>
      </c>
      <c r="E16" s="0" t="n">
        <v>2010</v>
      </c>
      <c r="F16" s="0" t="s">
        <v>24</v>
      </c>
      <c r="G16" s="0" t="s">
        <v>32</v>
      </c>
      <c r="H16" s="0" t="s">
        <v>26</v>
      </c>
      <c r="I16" s="0" t="n">
        <v>5.5</v>
      </c>
      <c r="J16" s="0" t="s">
        <v>33</v>
      </c>
      <c r="K16" s="0" t="s">
        <v>34</v>
      </c>
      <c r="L16" s="0" t="n">
        <v>399</v>
      </c>
      <c r="M16" s="0" t="n">
        <v>1</v>
      </c>
      <c r="N16" s="0" t="n">
        <f aca="false">VALUE(LEFT(J16,2))</f>
        <v>33</v>
      </c>
      <c r="O16" s="0" t="n">
        <f aca="false">VALUE(MID(J16,4,2))</f>
        <v>32</v>
      </c>
      <c r="P16" s="0" t="n">
        <f aca="false">VALUE(MID(J16,7,4))</f>
        <v>1.2</v>
      </c>
      <c r="R16" s="0" t="n">
        <f aca="false">VALUE(LEFT(K16,2))</f>
        <v>22</v>
      </c>
      <c r="S16" s="0" t="n">
        <f aca="false">VALUE(MID(K16,4,2))</f>
        <v>32</v>
      </c>
      <c r="T16" s="0" t="n">
        <f aca="false">VALUE(MID(K16,7,4))</f>
        <v>6.1</v>
      </c>
      <c r="U16" s="0" t="n">
        <v>1</v>
      </c>
      <c r="V16" s="0" t="n">
        <f aca="false">-(N16+(O16/60)+(P16/3600))*PI()/180</f>
        <v>-0.585272893599605</v>
      </c>
      <c r="W16" s="0" t="n">
        <f aca="false">(R16+(S16/60)+(T16/3600))*PI()/180</f>
        <v>0.393310431750603</v>
      </c>
    </row>
    <row r="17" customFormat="false" ht="15" hidden="false" customHeight="false" outlineLevel="0" collapsed="false">
      <c r="A17" s="0" t="s">
        <v>44</v>
      </c>
      <c r="B17" s="0" t="s">
        <v>52</v>
      </c>
      <c r="C17" s="0" t="s">
        <v>29</v>
      </c>
      <c r="D17" s="1" t="n">
        <v>40483</v>
      </c>
      <c r="E17" s="0" t="n">
        <v>2010</v>
      </c>
      <c r="F17" s="0" t="s">
        <v>24</v>
      </c>
      <c r="G17" s="0" t="s">
        <v>25</v>
      </c>
      <c r="H17" s="0" t="s">
        <v>26</v>
      </c>
      <c r="I17" s="0" t="n">
        <v>1.7</v>
      </c>
      <c r="J17" s="0" t="s">
        <v>53</v>
      </c>
      <c r="K17" s="0" t="s">
        <v>54</v>
      </c>
      <c r="L17" s="0" t="n">
        <v>570</v>
      </c>
      <c r="M17" s="0" t="n">
        <v>2</v>
      </c>
      <c r="N17" s="0" t="n">
        <f aca="false">VALUE(LEFT(J17,2))</f>
        <v>33</v>
      </c>
      <c r="O17" s="0" t="n">
        <f aca="false">VALUE(MID(J17,4,2))</f>
        <v>31</v>
      </c>
      <c r="P17" s="0" t="n">
        <f aca="false">VALUE(MID(J17,7,4))</f>
        <v>96</v>
      </c>
      <c r="R17" s="0" t="n">
        <f aca="false">VALUE(LEFT(K17,2))</f>
        <v>22</v>
      </c>
      <c r="S17" s="0" t="n">
        <f aca="false">VALUE(MID(K17,4,2))</f>
        <v>48</v>
      </c>
      <c r="T17" s="0" t="n">
        <f aca="false">VALUE(MID(K17,7,4))</f>
        <v>97.2</v>
      </c>
      <c r="U17" s="0" t="n">
        <v>2</v>
      </c>
      <c r="V17" s="0" t="n">
        <f aca="false">-(N17+(O17/60)+(P17/3600))*PI()/180</f>
        <v>-0.585441608760631</v>
      </c>
      <c r="W17" s="0" t="n">
        <f aca="false">(R17+(S17/60)+(T17/3600))*PI()/180</f>
        <v>0.398406308352746</v>
      </c>
    </row>
    <row r="18" customFormat="false" ht="15" hidden="false" customHeight="false" outlineLevel="0" collapsed="false">
      <c r="A18" s="0" t="s">
        <v>55</v>
      </c>
      <c r="B18" s="0" t="s">
        <v>56</v>
      </c>
      <c r="C18" s="0" t="s">
        <v>57</v>
      </c>
      <c r="D18" s="1" t="n">
        <v>40496</v>
      </c>
      <c r="E18" s="0" t="n">
        <v>2010</v>
      </c>
      <c r="F18" s="0" t="s">
        <v>38</v>
      </c>
      <c r="G18" s="0" t="s">
        <v>58</v>
      </c>
      <c r="H18" s="0" t="s">
        <v>59</v>
      </c>
      <c r="I18" s="0" t="n">
        <v>2</v>
      </c>
      <c r="J18" s="0" t="s">
        <v>60</v>
      </c>
      <c r="K18" s="0" t="s">
        <v>61</v>
      </c>
      <c r="L18" s="0" t="n">
        <v>828</v>
      </c>
      <c r="M18" s="0" t="n">
        <v>3</v>
      </c>
      <c r="N18" s="0" t="n">
        <f aca="false">VALUE(LEFT(J18,2))</f>
        <v>32</v>
      </c>
      <c r="O18" s="0" t="n">
        <f aca="false">VALUE(MID(J18,4,2))</f>
        <v>49</v>
      </c>
      <c r="P18" s="0" t="n">
        <f aca="false">VALUE(MID(J18,7,4))</f>
        <v>38.9</v>
      </c>
      <c r="R18" s="0" t="n">
        <f aca="false">VALUE(LEFT(K18,2))</f>
        <v>20</v>
      </c>
      <c r="S18" s="0" t="n">
        <f aca="false">VALUE(MID(K18,4,2))</f>
        <v>27</v>
      </c>
      <c r="T18" s="0" t="n">
        <f aca="false">VALUE(MID(K18,7,4))</f>
        <v>89.3</v>
      </c>
      <c r="U18" s="0" t="n">
        <v>3</v>
      </c>
      <c r="V18" s="0" t="n">
        <f aca="false">-(N18+(O18/60)+(P18/3600))*PI()/180</f>
        <v>-0.572947475384757</v>
      </c>
      <c r="W18" s="0" t="n">
        <f aca="false">(R18+(S18/60)+(T18/3600))*PI()/180</f>
        <v>0.357352770650071</v>
      </c>
    </row>
    <row r="19" customFormat="false" ht="15" hidden="false" customHeight="false" outlineLevel="0" collapsed="false">
      <c r="A19" s="0" t="s">
        <v>62</v>
      </c>
      <c r="B19" s="0" t="s">
        <v>63</v>
      </c>
      <c r="C19" s="0" t="s">
        <v>35</v>
      </c>
      <c r="D19" s="1" t="n">
        <v>40489</v>
      </c>
      <c r="E19" s="0" t="n">
        <v>2010</v>
      </c>
      <c r="F19" s="0" t="s">
        <v>38</v>
      </c>
      <c r="G19" s="0" t="s">
        <v>64</v>
      </c>
      <c r="H19" s="0" t="s">
        <v>65</v>
      </c>
      <c r="I19" s="0" t="n">
        <v>2.8</v>
      </c>
      <c r="J19" s="0" t="s">
        <v>66</v>
      </c>
      <c r="K19" s="0" t="s">
        <v>67</v>
      </c>
      <c r="L19" s="0" t="n">
        <v>611</v>
      </c>
      <c r="M19" s="0" t="n">
        <v>4</v>
      </c>
      <c r="N19" s="0" t="n">
        <f aca="false">VALUE(LEFT(J19,2))</f>
        <v>33</v>
      </c>
      <c r="O19" s="0" t="n">
        <f aca="false">VALUE(MID(J19,4,2))</f>
        <v>14</v>
      </c>
      <c r="P19" s="0" t="n">
        <f aca="false">VALUE(MID(J19,7,4))</f>
        <v>41.9</v>
      </c>
      <c r="R19" s="0" t="n">
        <f aca="false">VALUE(LEFT(K19,2))</f>
        <v>20</v>
      </c>
      <c r="S19" s="0" t="n">
        <f aca="false">VALUE(MID(K19,4,2))</f>
        <v>55</v>
      </c>
      <c r="T19" s="0" t="n">
        <f aca="false">VALUE(MID(K19,7,4))</f>
        <v>0.6</v>
      </c>
      <c r="U19" s="0" t="n">
        <v>4</v>
      </c>
      <c r="V19" s="0" t="n">
        <f aca="false">-(N19+(O19/60)+(P19/3600))*PI()/180</f>
        <v>-0.580234225011834</v>
      </c>
      <c r="W19" s="0" t="n">
        <f aca="false">(R19+(S19/60)+(T19/3600))*PI()/180</f>
        <v>0.365067610757567</v>
      </c>
    </row>
    <row r="20" customFormat="false" ht="15" hidden="false" customHeight="false" outlineLevel="0" collapsed="false">
      <c r="A20" s="0" t="s">
        <v>31</v>
      </c>
      <c r="B20" s="0" t="s">
        <v>68</v>
      </c>
      <c r="C20" s="0" t="s">
        <v>69</v>
      </c>
      <c r="D20" s="1" t="n">
        <v>40495</v>
      </c>
      <c r="E20" s="0" t="n">
        <v>2010</v>
      </c>
      <c r="F20" s="0" t="s">
        <v>38</v>
      </c>
      <c r="G20" s="0" t="s">
        <v>70</v>
      </c>
      <c r="H20" s="0" t="s">
        <v>65</v>
      </c>
      <c r="I20" s="0" t="n">
        <v>6.2</v>
      </c>
      <c r="J20" s="0" t="s">
        <v>71</v>
      </c>
      <c r="K20" s="0" t="s">
        <v>72</v>
      </c>
      <c r="L20" s="0" t="n">
        <v>701</v>
      </c>
      <c r="M20" s="0" t="n">
        <v>5</v>
      </c>
      <c r="N20" s="0" t="n">
        <f aca="false">VALUE(LEFT(J20,2))</f>
        <v>33</v>
      </c>
      <c r="O20" s="0" t="n">
        <f aca="false">VALUE(MID(J20,4,2))</f>
        <v>8</v>
      </c>
      <c r="P20" s="0" t="n">
        <f aca="false">VALUE(MID(J20,7,4))</f>
        <v>20.6</v>
      </c>
      <c r="R20" s="0" t="n">
        <f aca="false">VALUE(LEFT(K20,2))</f>
        <v>20</v>
      </c>
      <c r="S20" s="0" t="n">
        <f aca="false">VALUE(MID(K20,4,2))</f>
        <v>51</v>
      </c>
      <c r="T20" s="0" t="n">
        <f aca="false">VALUE(MID(K20,7,4))</f>
        <v>99.9</v>
      </c>
      <c r="U20" s="0" t="n">
        <v>5</v>
      </c>
      <c r="V20" s="0" t="n">
        <f aca="false">-(N20+(O20/60)+(P20/3600))*PI()/180</f>
        <v>-0.578385630445763</v>
      </c>
      <c r="W20" s="0" t="n">
        <f aca="false">(R20+(S20/60)+(T20/3600))*PI()/180</f>
        <v>0.364385477908246</v>
      </c>
    </row>
    <row r="21" customFormat="false" ht="15" hidden="false" customHeight="false" outlineLevel="0" collapsed="false">
      <c r="A21" s="0" t="s">
        <v>73</v>
      </c>
      <c r="B21" s="0" t="s">
        <v>74</v>
      </c>
      <c r="C21" s="0" t="s">
        <v>35</v>
      </c>
      <c r="D21" s="1" t="n">
        <v>40488</v>
      </c>
      <c r="E21" s="0" t="n">
        <v>2010</v>
      </c>
      <c r="F21" s="0" t="s">
        <v>38</v>
      </c>
      <c r="G21" s="0" t="s">
        <v>65</v>
      </c>
      <c r="H21" s="0" t="s">
        <v>65</v>
      </c>
      <c r="I21" s="0" t="n">
        <v>3.7</v>
      </c>
      <c r="J21" s="0" t="s">
        <v>75</v>
      </c>
      <c r="K21" s="0" t="s">
        <v>76</v>
      </c>
      <c r="L21" s="0" t="n">
        <v>635</v>
      </c>
      <c r="M21" s="0" t="n">
        <v>6</v>
      </c>
      <c r="N21" s="0" t="n">
        <f aca="false">VALUE(LEFT(J21,2))</f>
        <v>33</v>
      </c>
      <c r="O21" s="0" t="n">
        <f aca="false">VALUE(MID(J21,4,2))</f>
        <v>13</v>
      </c>
      <c r="P21" s="0" t="n">
        <f aca="false">VALUE(MID(J21,7,4))</f>
        <v>57.9</v>
      </c>
      <c r="R21" s="0" t="n">
        <f aca="false">VALUE(LEFT(K21,2))</f>
        <v>20</v>
      </c>
      <c r="S21" s="0" t="n">
        <f aca="false">VALUE(MID(K21,4,2))</f>
        <v>52</v>
      </c>
      <c r="T21" s="0" t="n">
        <f aca="false">VALUE(MID(K21,7,4))</f>
        <v>30.2</v>
      </c>
      <c r="U21" s="0" t="n">
        <v>6</v>
      </c>
      <c r="V21" s="0" t="n">
        <f aca="false">-(N21+(O21/60)+(P21/3600))*PI()/180</f>
        <v>-0.580020906992146</v>
      </c>
      <c r="W21" s="0" t="n">
        <f aca="false">(R21+(S21/60)+(T21/3600))*PI()/180</f>
        <v>0.364338450981178</v>
      </c>
    </row>
    <row r="22" customFormat="false" ht="15" hidden="false" customHeight="false" outlineLevel="0" collapsed="false">
      <c r="A22" s="0" t="s">
        <v>77</v>
      </c>
      <c r="B22" s="0" t="s">
        <v>78</v>
      </c>
      <c r="C22" s="0" t="s">
        <v>42</v>
      </c>
      <c r="D22" s="1" t="n">
        <v>40492</v>
      </c>
      <c r="E22" s="0" t="n">
        <v>2010</v>
      </c>
      <c r="F22" s="0" t="s">
        <v>38</v>
      </c>
      <c r="G22" s="0" t="s">
        <v>79</v>
      </c>
      <c r="H22" s="0" t="s">
        <v>80</v>
      </c>
      <c r="I22" s="0" t="n">
        <v>1.6</v>
      </c>
      <c r="J22" s="0" t="s">
        <v>81</v>
      </c>
      <c r="K22" s="0" t="s">
        <v>82</v>
      </c>
      <c r="L22" s="0" t="n">
        <v>885</v>
      </c>
      <c r="M22" s="0" t="n">
        <v>7</v>
      </c>
      <c r="N22" s="0" t="n">
        <f aca="false">VALUE(LEFT(J22,2))</f>
        <v>33</v>
      </c>
      <c r="O22" s="0" t="n">
        <f aca="false">VALUE(MID(J22,4,2))</f>
        <v>5</v>
      </c>
      <c r="P22" s="0" t="n">
        <f aca="false">VALUE(MID(J22,7,4))</f>
        <v>97.5</v>
      </c>
      <c r="R22" s="0" t="n">
        <f aca="false">VALUE(LEFT(K22,2))</f>
        <v>20</v>
      </c>
      <c r="S22" s="0" t="n">
        <f aca="false">VALUE(MID(K22,4,2))</f>
        <v>28</v>
      </c>
      <c r="T22" s="0" t="n">
        <f aca="false">VALUE(MID(K22,7,4))</f>
        <v>64.2</v>
      </c>
      <c r="U22" s="0" t="n">
        <v>7</v>
      </c>
      <c r="V22" s="0" t="n">
        <f aca="false">-(N22+(O22/60)+(P22/3600))*PI()/180</f>
        <v>-0.577885787540539</v>
      </c>
      <c r="W22" s="0" t="n">
        <f aca="false">(R22+(S22/60)+(T22/3600))*PI()/180</f>
        <v>0.357521970624778</v>
      </c>
    </row>
    <row r="23" customFormat="false" ht="15" hidden="false" customHeight="false" outlineLevel="0" collapsed="false">
      <c r="A23" s="0" t="s">
        <v>83</v>
      </c>
      <c r="B23" s="0" t="s">
        <v>84</v>
      </c>
      <c r="C23" s="0" t="s">
        <v>49</v>
      </c>
      <c r="D23" s="1" t="n">
        <v>40490</v>
      </c>
      <c r="E23" s="0" t="n">
        <v>2010</v>
      </c>
      <c r="F23" s="0" t="s">
        <v>38</v>
      </c>
      <c r="G23" s="0" t="s">
        <v>65</v>
      </c>
      <c r="H23" s="0" t="s">
        <v>65</v>
      </c>
      <c r="I23" s="0" t="n">
        <v>3.3</v>
      </c>
      <c r="J23" s="0" t="s">
        <v>85</v>
      </c>
      <c r="K23" s="0" t="s">
        <v>86</v>
      </c>
      <c r="L23" s="0" t="n">
        <v>642</v>
      </c>
      <c r="M23" s="0" t="n">
        <v>8</v>
      </c>
      <c r="N23" s="0" t="n">
        <f aca="false">VALUE(LEFT(J23,2))</f>
        <v>33</v>
      </c>
      <c r="O23" s="0" t="n">
        <f aca="false">VALUE(MID(J23,4,2))</f>
        <v>12</v>
      </c>
      <c r="P23" s="0" t="n">
        <f aca="false">VALUE(MID(J23,7,4))</f>
        <v>53.8</v>
      </c>
      <c r="R23" s="0" t="n">
        <f aca="false">VALUE(LEFT(K23,2))</f>
        <v>20</v>
      </c>
      <c r="S23" s="0" t="n">
        <f aca="false">VALUE(MID(K23,4,2))</f>
        <v>51</v>
      </c>
      <c r="T23" s="0" t="n">
        <f aca="false">VALUE(MID(K23,7,4))</f>
        <v>10.4</v>
      </c>
      <c r="U23" s="0" t="n">
        <v>8</v>
      </c>
      <c r="V23" s="0" t="n">
        <f aca="false">-(N23+(O23/60)+(P23/3600))*PI()/180</f>
        <v>-0.579710141422554</v>
      </c>
      <c r="W23" s="0" t="n">
        <f aca="false">(R23+(S23/60)+(T23/3600))*PI()/180</f>
        <v>0.363951569663653</v>
      </c>
    </row>
    <row r="26" customFormat="false" ht="15" hidden="false" customHeight="false" outlineLevel="0" collapsed="false">
      <c r="D26" s="2" t="s">
        <v>87</v>
      </c>
    </row>
    <row r="27" customFormat="false" ht="173.25" hidden="false" customHeight="false" outlineLevel="0" collapsed="false">
      <c r="A27" s="0" t="s">
        <v>88</v>
      </c>
      <c r="B27" s="0" t="s">
        <v>89</v>
      </c>
      <c r="C27" s="0" t="s">
        <v>90</v>
      </c>
      <c r="D27" s="0" t="s">
        <v>91</v>
      </c>
      <c r="E27" s="0" t="s">
        <v>92</v>
      </c>
      <c r="F27" s="0" t="s">
        <v>93</v>
      </c>
      <c r="H27" s="0" t="s">
        <v>94</v>
      </c>
      <c r="J27" s="3" t="s">
        <v>95</v>
      </c>
      <c r="K27" s="4" t="s">
        <v>96</v>
      </c>
      <c r="L27" s="5" t="s">
        <v>97</v>
      </c>
      <c r="M27" s="5" t="s">
        <v>98</v>
      </c>
    </row>
    <row r="28" customFormat="false" ht="15" hidden="false" customHeight="false" outlineLevel="0" collapsed="false">
      <c r="A28" s="0" t="n">
        <v>1</v>
      </c>
      <c r="B28" s="0" t="n">
        <v>2</v>
      </c>
      <c r="C28" s="0" t="n">
        <f aca="false">V12</f>
        <v>-0.585365493012697</v>
      </c>
      <c r="D28" s="0" t="n">
        <f aca="false">W12</f>
        <v>0.39852605733198</v>
      </c>
      <c r="E28" s="0" t="n">
        <f aca="false">V13</f>
        <v>-0.585272893599605</v>
      </c>
      <c r="F28" s="0" t="n">
        <f aca="false">W13</f>
        <v>0.393310431750603</v>
      </c>
      <c r="H28" s="0" t="n">
        <f aca="false">ACOS(SIN(C28)*SIN(E28)+COS(C28)*COS(E28)*COS(F28-D28))*6371</f>
        <v>27.7036253331167</v>
      </c>
      <c r="J28" s="0" t="n">
        <f aca="false">AVERAGE(H28:H33)</f>
        <v>56.3934451002897</v>
      </c>
      <c r="K28" s="0" t="n">
        <f aca="false">MAX(H28:H33)</f>
        <v>101.829024809931</v>
      </c>
      <c r="L28" s="0" t="n">
        <f aca="false">AVERAGE(V12:V15)</f>
        <v>-0.58385057146265</v>
      </c>
      <c r="M28" s="0" t="n">
        <f aca="false">AVERAGE(W12:W15)</f>
        <v>0.393315522294255</v>
      </c>
    </row>
    <row r="29" customFormat="false" ht="15" hidden="false" customHeight="false" outlineLevel="0" collapsed="false">
      <c r="A29" s="0" t="n">
        <v>1</v>
      </c>
      <c r="B29" s="0" t="n">
        <v>3</v>
      </c>
      <c r="C29" s="0" t="n">
        <f aca="false">C28</f>
        <v>-0.585365493012697</v>
      </c>
      <c r="D29" s="0" t="n">
        <f aca="false">D28</f>
        <v>0.39852605733198</v>
      </c>
      <c r="E29" s="0" t="n">
        <f aca="false">V14</f>
        <v>-0.579755229094898</v>
      </c>
      <c r="F29" s="0" t="n">
        <f aca="false">W14</f>
        <v>0.381675388217655</v>
      </c>
      <c r="H29" s="0" t="n">
        <f aca="false">ACOS(SIN(C29)*SIN(E29)+COS(C29)*COS(E29)*COS(F29-D29))*6371</f>
        <v>96.5102320263778</v>
      </c>
    </row>
    <row r="30" customFormat="false" ht="15" hidden="false" customHeight="false" outlineLevel="0" collapsed="false">
      <c r="A30" s="0" t="n">
        <v>1</v>
      </c>
      <c r="B30" s="0" t="n">
        <v>4</v>
      </c>
      <c r="C30" s="0" t="n">
        <f aca="false">C29</f>
        <v>-0.585365493012697</v>
      </c>
      <c r="D30" s="0" t="n">
        <f aca="false">D29</f>
        <v>0.39852605733198</v>
      </c>
      <c r="E30" s="0" t="n">
        <f aca="false">V15</f>
        <v>-0.5850086701434</v>
      </c>
      <c r="F30" s="0" t="n">
        <f aca="false">W15</f>
        <v>0.399750211876781</v>
      </c>
      <c r="H30" s="0" t="n">
        <f aca="false">ACOS(SIN(C30)*SIN(E30)+COS(C30)*COS(E30)*COS(F30-D30))*6371</f>
        <v>6.88738182062335</v>
      </c>
    </row>
    <row r="31" customFormat="false" ht="15" hidden="false" customHeight="false" outlineLevel="0" collapsed="false">
      <c r="A31" s="0" t="n">
        <v>2</v>
      </c>
      <c r="B31" s="0" t="n">
        <v>3</v>
      </c>
      <c r="C31" s="0" t="n">
        <f aca="false">V13</f>
        <v>-0.585272893599605</v>
      </c>
      <c r="D31" s="0" t="n">
        <f aca="false">W13</f>
        <v>0.393310431750603</v>
      </c>
      <c r="E31" s="0" t="n">
        <f aca="false">V14</f>
        <v>-0.579755229094898</v>
      </c>
      <c r="F31" s="0" t="n">
        <f aca="false">W14</f>
        <v>0.381675388217655</v>
      </c>
      <c r="H31" s="0" t="n">
        <f aca="false">ACOS(SIN(C31)*SIN(E31)+COS(C31)*COS(E31)*COS(F31-D31))*6371</f>
        <v>71.1868082829986</v>
      </c>
    </row>
    <row r="32" customFormat="false" ht="15" hidden="false" customHeight="false" outlineLevel="0" collapsed="false">
      <c r="A32" s="0" t="n">
        <v>2</v>
      </c>
      <c r="B32" s="0" t="n">
        <v>4</v>
      </c>
      <c r="C32" s="0" t="n">
        <f aca="false">C31</f>
        <v>-0.585272893599605</v>
      </c>
      <c r="D32" s="0" t="n">
        <f aca="false">D31</f>
        <v>0.393310431750603</v>
      </c>
      <c r="E32" s="0" t="n">
        <f aca="false">V15</f>
        <v>-0.5850086701434</v>
      </c>
      <c r="F32" s="0" t="n">
        <f aca="false">W15</f>
        <v>0.399750211876781</v>
      </c>
      <c r="H32" s="0" t="n">
        <f aca="false">ACOS(SIN(C32)*SIN(E32)+COS(C32)*COS(E32)*COS(F32-D32))*6371</f>
        <v>34.2435983294788</v>
      </c>
    </row>
    <row r="33" customFormat="false" ht="15" hidden="false" customHeight="false" outlineLevel="0" collapsed="false">
      <c r="A33" s="0" t="n">
        <v>3</v>
      </c>
      <c r="B33" s="0" t="n">
        <v>4</v>
      </c>
      <c r="C33" s="0" t="n">
        <f aca="false">V14</f>
        <v>-0.579755229094898</v>
      </c>
      <c r="D33" s="0" t="n">
        <f aca="false">W14</f>
        <v>0.381675388217656</v>
      </c>
      <c r="E33" s="0" t="n">
        <f aca="false">E32</f>
        <v>-0.5850086701434</v>
      </c>
      <c r="F33" s="0" t="n">
        <f aca="false">F32</f>
        <v>0.399750211876781</v>
      </c>
      <c r="H33" s="0" t="n">
        <f aca="false">ACOS(SIN(C33)*SIN(E33)+COS(C33)*COS(E33)*COS(F33-D33))*6371</f>
        <v>101.82902480993</v>
      </c>
    </row>
    <row r="40" customFormat="false" ht="15" hidden="false" customHeight="false" outlineLevel="0" collapsed="false">
      <c r="D40" s="2" t="s">
        <v>99</v>
      </c>
    </row>
    <row r="42" customFormat="false" ht="173.25" hidden="false" customHeight="false" outlineLevel="0" collapsed="false">
      <c r="A42" s="0" t="s">
        <v>88</v>
      </c>
      <c r="B42" s="0" t="s">
        <v>89</v>
      </c>
      <c r="C42" s="0" t="s">
        <v>90</v>
      </c>
      <c r="D42" s="0" t="s">
        <v>91</v>
      </c>
      <c r="E42" s="0" t="s">
        <v>92</v>
      </c>
      <c r="F42" s="0" t="s">
        <v>93</v>
      </c>
      <c r="H42" s="0" t="s">
        <v>100</v>
      </c>
      <c r="J42" s="3" t="s">
        <v>95</v>
      </c>
      <c r="K42" s="4" t="s">
        <v>96</v>
      </c>
      <c r="L42" s="5" t="s">
        <v>97</v>
      </c>
      <c r="M42" s="5" t="s">
        <v>98</v>
      </c>
    </row>
    <row r="43" customFormat="false" ht="15" hidden="false" customHeight="false" outlineLevel="0" collapsed="false">
      <c r="A43" s="0" t="n">
        <v>1</v>
      </c>
      <c r="B43" s="0" t="n">
        <v>2</v>
      </c>
      <c r="C43" s="0" t="n">
        <f aca="true">OFFSET(V$15,A43,0)</f>
        <v>-0.585272893599605</v>
      </c>
      <c r="D43" s="0" t="n">
        <f aca="true">OFFSET(W$15,A43,0)</f>
        <v>0.393310431750603</v>
      </c>
      <c r="E43" s="0" t="n">
        <f aca="true">OFFSET(V$15,B43,0)</f>
        <v>-0.585441608760631</v>
      </c>
      <c r="F43" s="0" t="n">
        <f aca="true">OFFSET(W$15,B43,0)</f>
        <v>0.398406308352746</v>
      </c>
      <c r="H43" s="0" t="n">
        <f aca="false">ACOS(SIN(C43)*SIN(E43)+COS(C43)*COS(E43)*COS(F43-D43))*6371</f>
        <v>27.0820787280769</v>
      </c>
      <c r="J43" s="0" t="n">
        <f aca="false">AVERAGE(H43:H70)</f>
        <v>96.9682692965658</v>
      </c>
      <c r="K43" s="0" t="n">
        <f aca="false">MAX(H43:H70)</f>
        <v>232.910486090713</v>
      </c>
      <c r="L43" s="0" t="n">
        <f aca="false">AVERAGE(V16:V23)</f>
        <v>-0.579987333644729</v>
      </c>
      <c r="M43" s="0" t="n">
        <f aca="false">AVERAGE(W16:W23)</f>
        <v>0.370541823836106</v>
      </c>
    </row>
    <row r="44" customFormat="false" ht="15" hidden="false" customHeight="false" outlineLevel="0" collapsed="false">
      <c r="A44" s="0" t="n">
        <v>1</v>
      </c>
      <c r="B44" s="0" t="n">
        <v>3</v>
      </c>
      <c r="C44" s="0" t="n">
        <f aca="true">OFFSET(V$15,A44,0)</f>
        <v>-0.585272893599605</v>
      </c>
      <c r="D44" s="0" t="n">
        <f aca="true">OFFSET(W$15,A44,0)</f>
        <v>0.393310431750603</v>
      </c>
      <c r="E44" s="0" t="n">
        <f aca="true">OFFSET(V$15,B44,0)</f>
        <v>-0.572947475384757</v>
      </c>
      <c r="F44" s="0" t="n">
        <f aca="true">OFFSET(W$15,B44,0)</f>
        <v>0.357352770650071</v>
      </c>
      <c r="H44" s="0" t="n">
        <f aca="false">ACOS(SIN(C44)*SIN(E44)+COS(C44)*COS(E44)*COS(F44-D44))*6371</f>
        <v>207.185398847059</v>
      </c>
    </row>
    <row r="45" customFormat="false" ht="15" hidden="false" customHeight="false" outlineLevel="0" collapsed="false">
      <c r="A45" s="0" t="n">
        <v>1</v>
      </c>
      <c r="B45" s="0" t="n">
        <v>4</v>
      </c>
      <c r="C45" s="0" t="n">
        <f aca="true">OFFSET(V$15,A45,0)</f>
        <v>-0.585272893599605</v>
      </c>
      <c r="D45" s="0" t="n">
        <f aca="true">OFFSET(W$15,A45,0)</f>
        <v>0.393310431750603</v>
      </c>
      <c r="E45" s="0" t="n">
        <f aca="true">OFFSET(V$15,B45,0)</f>
        <v>-0.580234225011834</v>
      </c>
      <c r="F45" s="0" t="n">
        <f aca="true">OFFSET(W$15,B45,0)</f>
        <v>0.365067610757567</v>
      </c>
      <c r="H45" s="0" t="n">
        <f aca="false">ACOS(SIN(C45)*SIN(E45)+COS(C45)*COS(E45)*COS(F45-D45))*6371</f>
        <v>153.626285272396</v>
      </c>
    </row>
    <row r="46" customFormat="false" ht="15" hidden="false" customHeight="false" outlineLevel="0" collapsed="false">
      <c r="A46" s="0" t="n">
        <v>1</v>
      </c>
      <c r="B46" s="0" t="n">
        <v>5</v>
      </c>
      <c r="C46" s="0" t="n">
        <f aca="true">OFFSET(V$15,A46,0)</f>
        <v>-0.585272893599605</v>
      </c>
      <c r="D46" s="0" t="n">
        <f aca="true">OFFSET(W$15,A46,0)</f>
        <v>0.393310431750603</v>
      </c>
      <c r="E46" s="0" t="n">
        <f aca="true">OFFSET(V$15,B46,0)</f>
        <v>-0.578385630445763</v>
      </c>
      <c r="F46" s="0" t="n">
        <f aca="true">OFFSET(W$15,B46,0)</f>
        <v>0.364385477908246</v>
      </c>
      <c r="H46" s="0" t="n">
        <f aca="false">ACOS(SIN(C46)*SIN(E46)+COS(C46)*COS(E46)*COS(F46-D46))*6371</f>
        <v>160.087564742999</v>
      </c>
    </row>
    <row r="47" customFormat="false" ht="15" hidden="false" customHeight="false" outlineLevel="0" collapsed="false">
      <c r="A47" s="0" t="n">
        <v>1</v>
      </c>
      <c r="B47" s="0" t="n">
        <v>6</v>
      </c>
      <c r="C47" s="0" t="n">
        <f aca="true">OFFSET(V$15,A47,0)</f>
        <v>-0.585272893599605</v>
      </c>
      <c r="D47" s="0" t="n">
        <f aca="true">OFFSET(W$15,A47,0)</f>
        <v>0.393310431750603</v>
      </c>
      <c r="E47" s="0" t="n">
        <f aca="true">OFFSET(V$15,B47,0)</f>
        <v>-0.580020906992146</v>
      </c>
      <c r="F47" s="0" t="n">
        <f aca="true">OFFSET(W$15,B47,0)</f>
        <v>0.364338450981178</v>
      </c>
      <c r="H47" s="0" t="n">
        <f aca="false">ACOS(SIN(C47)*SIN(E47)+COS(C47)*COS(E47)*COS(F47-D47))*6371</f>
        <v>157.714668988988</v>
      </c>
    </row>
    <row r="48" customFormat="false" ht="15" hidden="false" customHeight="false" outlineLevel="0" collapsed="false">
      <c r="A48" s="0" t="n">
        <v>1</v>
      </c>
      <c r="B48" s="0" t="n">
        <v>7</v>
      </c>
      <c r="C48" s="0" t="n">
        <f aca="true">OFFSET(V$15,A48,0)</f>
        <v>-0.585272893599605</v>
      </c>
      <c r="D48" s="0" t="n">
        <f aca="true">OFFSET(W$15,A48,0)</f>
        <v>0.393310431750603</v>
      </c>
      <c r="E48" s="0" t="n">
        <f aca="true">OFFSET(V$15,B48,0)</f>
        <v>-0.577885787540539</v>
      </c>
      <c r="F48" s="0" t="n">
        <f aca="true">OFFSET(W$15,B48,0)</f>
        <v>0.357521970624778</v>
      </c>
      <c r="H48" s="0" t="n">
        <f aca="false">ACOS(SIN(C48)*SIN(E48)+COS(C48)*COS(E48)*COS(F48-D48))*6371</f>
        <v>196.245639386343</v>
      </c>
    </row>
    <row r="49" customFormat="false" ht="15" hidden="false" customHeight="false" outlineLevel="0" collapsed="false">
      <c r="A49" s="0" t="n">
        <v>1</v>
      </c>
      <c r="B49" s="0" t="n">
        <v>8</v>
      </c>
      <c r="C49" s="0" t="n">
        <f aca="true">OFFSET(V$15,A49,0)</f>
        <v>-0.585272893599605</v>
      </c>
      <c r="D49" s="0" t="n">
        <f aca="true">OFFSET(W$15,A49,0)</f>
        <v>0.393310431750603</v>
      </c>
      <c r="E49" s="0" t="n">
        <f aca="true">OFFSET(V$15,B49,0)</f>
        <v>-0.579710141422554</v>
      </c>
      <c r="F49" s="0" t="n">
        <f aca="true">OFFSET(W$15,B49,0)</f>
        <v>0.363951569663653</v>
      </c>
      <c r="H49" s="0" t="n">
        <f aca="false">ACOS(SIN(C49)*SIN(E49)+COS(C49)*COS(E49)*COS(F49-D49))*6371</f>
        <v>160.168495542826</v>
      </c>
    </row>
    <row r="50" customFormat="false" ht="15" hidden="false" customHeight="false" outlineLevel="0" collapsed="false">
      <c r="A50" s="0" t="n">
        <f aca="false">IF(B49=8,A49+1,A49)</f>
        <v>2</v>
      </c>
      <c r="B50" s="0" t="n">
        <f aca="false">IF(B49=8,A49+2,B49+1)</f>
        <v>3</v>
      </c>
      <c r="C50" s="0" t="n">
        <f aca="true">OFFSET(V$15,A50,0)</f>
        <v>-0.585441608760631</v>
      </c>
      <c r="D50" s="0" t="n">
        <f aca="true">OFFSET(W$15,A50,0)</f>
        <v>0.398406308352746</v>
      </c>
      <c r="E50" s="0" t="n">
        <f aca="true">OFFSET(V$15,B50,0)</f>
        <v>-0.572947475384757</v>
      </c>
      <c r="F50" s="0" t="n">
        <f aca="true">OFFSET(W$15,B50,0)</f>
        <v>0.357352770650071</v>
      </c>
      <c r="H50" s="0" t="n">
        <f aca="false">ACOS(SIN(C50)*SIN(E50)+COS(C50)*COS(E50)*COS(F50-D50))*6371</f>
        <v>232.910486090713</v>
      </c>
    </row>
    <row r="51" customFormat="false" ht="15" hidden="false" customHeight="false" outlineLevel="0" collapsed="false">
      <c r="A51" s="0" t="n">
        <f aca="false">IF(B50=8,A50+1,A50)</f>
        <v>2</v>
      </c>
      <c r="B51" s="0" t="n">
        <f aca="false">IF(B50=8,A50+2,B50+1)</f>
        <v>4</v>
      </c>
      <c r="C51" s="0" t="n">
        <f aca="true">OFFSET(V$15,A51,0)</f>
        <v>-0.585441608760631</v>
      </c>
      <c r="D51" s="0" t="n">
        <f aca="true">OFFSET(W$15,A51,0)</f>
        <v>0.398406308352746</v>
      </c>
      <c r="E51" s="0" t="n">
        <f aca="true">OFFSET(V$15,B51,0)</f>
        <v>-0.580234225011834</v>
      </c>
      <c r="F51" s="0" t="n">
        <f aca="true">OFFSET(W$15,B51,0)</f>
        <v>0.365067610757567</v>
      </c>
      <c r="H51" s="0" t="n">
        <f aca="false">ACOS(SIN(C51)*SIN(E51)+COS(C51)*COS(E51)*COS(F51-D51))*6371</f>
        <v>180.408088016474</v>
      </c>
    </row>
    <row r="52" customFormat="false" ht="15" hidden="false" customHeight="false" outlineLevel="0" collapsed="false">
      <c r="A52" s="0" t="n">
        <f aca="false">IF(B51=8,A51+1,A51)</f>
        <v>2</v>
      </c>
      <c r="B52" s="0" t="n">
        <f aca="false">IF(B51=8,A51+2,B51+1)</f>
        <v>5</v>
      </c>
      <c r="C52" s="0" t="n">
        <f aca="true">OFFSET(V$15,A52,0)</f>
        <v>-0.585441608760631</v>
      </c>
      <c r="D52" s="0" t="n">
        <f aca="true">OFFSET(W$15,A52,0)</f>
        <v>0.398406308352746</v>
      </c>
      <c r="E52" s="0" t="n">
        <f aca="true">OFFSET(V$15,B52,0)</f>
        <v>-0.578385630445763</v>
      </c>
      <c r="F52" s="0" t="n">
        <f aca="true">OFFSET(W$15,B52,0)</f>
        <v>0.364385477908246</v>
      </c>
      <c r="H52" s="0" t="n">
        <f aca="false">ACOS(SIN(C52)*SIN(E52)+COS(C52)*COS(E52)*COS(F52-D52))*6371</f>
        <v>186.566217970638</v>
      </c>
    </row>
    <row r="53" customFormat="false" ht="15" hidden="false" customHeight="false" outlineLevel="0" collapsed="false">
      <c r="A53" s="0" t="n">
        <f aca="false">IF(B52=8,A52+1,A52)</f>
        <v>2</v>
      </c>
      <c r="B53" s="0" t="n">
        <f aca="false">IF(B52=8,A52+2,B52+1)</f>
        <v>6</v>
      </c>
      <c r="C53" s="0" t="n">
        <f aca="true">OFFSET(V$15,A53,0)</f>
        <v>-0.585441608760631</v>
      </c>
      <c r="D53" s="0" t="n">
        <f aca="true">OFFSET(W$15,A53,0)</f>
        <v>0.398406308352746</v>
      </c>
      <c r="E53" s="0" t="n">
        <f aca="true">OFFSET(V$15,B53,0)</f>
        <v>-0.580020906992146</v>
      </c>
      <c r="F53" s="0" t="n">
        <f aca="true">OFFSET(W$15,B53,0)</f>
        <v>0.364338450981178</v>
      </c>
      <c r="H53" s="0" t="n">
        <f aca="false">ACOS(SIN(C53)*SIN(E53)+COS(C53)*COS(E53)*COS(F53-D53))*6371</f>
        <v>184.483747609861</v>
      </c>
    </row>
    <row r="54" customFormat="false" ht="15" hidden="false" customHeight="false" outlineLevel="0" collapsed="false">
      <c r="A54" s="0" t="n">
        <f aca="false">IF(B53=8,A53+1,A53)</f>
        <v>2</v>
      </c>
      <c r="B54" s="0" t="n">
        <f aca="false">IF(B53=8,A53+2,B53+1)</f>
        <v>7</v>
      </c>
      <c r="C54" s="0" t="n">
        <f aca="true">OFFSET(V$15,A54,0)</f>
        <v>-0.585441608760631</v>
      </c>
      <c r="D54" s="0" t="n">
        <f aca="true">OFFSET(W$15,A54,0)</f>
        <v>0.398406308352746</v>
      </c>
      <c r="E54" s="0" t="n">
        <f aca="true">OFFSET(V$15,B54,0)</f>
        <v>-0.577885787540539</v>
      </c>
      <c r="F54" s="0" t="n">
        <f aca="true">OFFSET(W$15,B54,0)</f>
        <v>0.357521970624778</v>
      </c>
      <c r="H54" s="0" t="n">
        <f aca="false">ACOS(SIN(C54)*SIN(E54)+COS(C54)*COS(E54)*COS(F54-D54))*6371</f>
        <v>222.893563028494</v>
      </c>
    </row>
    <row r="55" customFormat="false" ht="15" hidden="false" customHeight="false" outlineLevel="0" collapsed="false">
      <c r="A55" s="0" t="n">
        <f aca="false">IF(B54=8,A54+1,A54)</f>
        <v>2</v>
      </c>
      <c r="B55" s="0" t="n">
        <f aca="false">IF(B54=8,A54+2,B54+1)</f>
        <v>8</v>
      </c>
      <c r="C55" s="0" t="n">
        <f aca="true">OFFSET(V$15,A55,0)</f>
        <v>-0.585441608760631</v>
      </c>
      <c r="D55" s="0" t="n">
        <f aca="true">OFFSET(W$15,A55,0)</f>
        <v>0.398406308352746</v>
      </c>
      <c r="E55" s="0" t="n">
        <f aca="true">OFFSET(V$15,B55,0)</f>
        <v>-0.579710141422554</v>
      </c>
      <c r="F55" s="0" t="n">
        <f aca="true">OFFSET(W$15,B55,0)</f>
        <v>0.363951569663653</v>
      </c>
      <c r="H55" s="0" t="n">
        <f aca="false">ACOS(SIN(C55)*SIN(E55)+COS(C55)*COS(E55)*COS(F55-D55))*6371</f>
        <v>186.900793328188</v>
      </c>
    </row>
    <row r="56" customFormat="false" ht="15" hidden="false" customHeight="false" outlineLevel="0" collapsed="false">
      <c r="A56" s="0" t="n">
        <f aca="false">IF(B55=8,A55+1,A55)</f>
        <v>3</v>
      </c>
      <c r="B56" s="0" t="n">
        <f aca="false">IF(B55=8,A55+2,B55+1)</f>
        <v>4</v>
      </c>
      <c r="C56" s="0" t="n">
        <f aca="true">OFFSET(V$15,A56,0)</f>
        <v>-0.572947475384757</v>
      </c>
      <c r="D56" s="0" t="n">
        <f aca="true">OFFSET(W$15,A56,0)</f>
        <v>0.357352770650071</v>
      </c>
      <c r="E56" s="0" t="n">
        <f aca="true">OFFSET(V$15,B56,0)</f>
        <v>-0.580234225011834</v>
      </c>
      <c r="F56" s="0" t="n">
        <f aca="true">OFFSET(W$15,B56,0)</f>
        <v>0.365067610757567</v>
      </c>
      <c r="H56" s="0" t="n">
        <f aca="false">ACOS(SIN(C56)*SIN(E56)+COS(C56)*COS(E56)*COS(F56-D56))*6371</f>
        <v>62.0724614797605</v>
      </c>
    </row>
    <row r="57" customFormat="false" ht="15" hidden="false" customHeight="false" outlineLevel="0" collapsed="false">
      <c r="A57" s="0" t="n">
        <f aca="false">IF(B56=8,A56+1,A56)</f>
        <v>3</v>
      </c>
      <c r="B57" s="0" t="n">
        <f aca="false">IF(B56=8,A56+2,B56+1)</f>
        <v>5</v>
      </c>
      <c r="C57" s="0" t="n">
        <f aca="true">OFFSET(V$15,A57,0)</f>
        <v>-0.572947475384757</v>
      </c>
      <c r="D57" s="0" t="n">
        <f aca="true">OFFSET(W$15,A57,0)</f>
        <v>0.357352770650071</v>
      </c>
      <c r="E57" s="0" t="n">
        <f aca="true">OFFSET(V$15,B57,0)</f>
        <v>-0.578385630445763</v>
      </c>
      <c r="F57" s="0" t="n">
        <f aca="true">OFFSET(W$15,B57,0)</f>
        <v>0.364385477908246</v>
      </c>
      <c r="H57" s="0" t="n">
        <f aca="false">ACOS(SIN(C57)*SIN(E57)+COS(C57)*COS(E57)*COS(F57-D57))*6371</f>
        <v>51.1168496147881</v>
      </c>
    </row>
    <row r="58" customFormat="false" ht="15" hidden="false" customHeight="false" outlineLevel="0" collapsed="false">
      <c r="A58" s="0" t="n">
        <f aca="false">IF(B57=8,A57+1,A57)</f>
        <v>3</v>
      </c>
      <c r="B58" s="0" t="n">
        <f aca="false">IF(B57=8,A57+2,B57+1)</f>
        <v>6</v>
      </c>
      <c r="C58" s="0" t="n">
        <f aca="true">OFFSET(V$15,A58,0)</f>
        <v>-0.572947475384757</v>
      </c>
      <c r="D58" s="0" t="n">
        <f aca="true">OFFSET(W$15,A58,0)</f>
        <v>0.357352770650071</v>
      </c>
      <c r="E58" s="0" t="n">
        <f aca="true">OFFSET(V$15,B58,0)</f>
        <v>-0.580020906992146</v>
      </c>
      <c r="F58" s="0" t="n">
        <f aca="true">OFFSET(W$15,B58,0)</f>
        <v>0.364338450981178</v>
      </c>
      <c r="H58" s="0" t="n">
        <f aca="false">ACOS(SIN(C58)*SIN(E58)+COS(C58)*COS(E58)*COS(F58-D58))*6371</f>
        <v>58.5070885983365</v>
      </c>
    </row>
    <row r="59" customFormat="false" ht="15" hidden="false" customHeight="false" outlineLevel="0" collapsed="false">
      <c r="A59" s="0" t="n">
        <f aca="false">IF(B58=8,A58+1,A58)</f>
        <v>3</v>
      </c>
      <c r="B59" s="0" t="n">
        <f aca="false">IF(B58=8,A58+2,B58+1)</f>
        <v>7</v>
      </c>
      <c r="C59" s="0" t="n">
        <f aca="true">OFFSET(V$15,A59,0)</f>
        <v>-0.572947475384757</v>
      </c>
      <c r="D59" s="0" t="n">
        <f aca="true">OFFSET(W$15,A59,0)</f>
        <v>0.357352770650071</v>
      </c>
      <c r="E59" s="0" t="n">
        <f aca="true">OFFSET(V$15,B59,0)</f>
        <v>-0.577885787540539</v>
      </c>
      <c r="F59" s="0" t="n">
        <f aca="true">OFFSET(W$15,B59,0)</f>
        <v>0.357521970624778</v>
      </c>
      <c r="H59" s="0" t="n">
        <f aca="false">ACOS(SIN(C59)*SIN(E59)+COS(C59)*COS(E59)*COS(F59-D59))*6371</f>
        <v>31.4749823445828</v>
      </c>
    </row>
    <row r="60" customFormat="false" ht="15" hidden="false" customHeight="false" outlineLevel="0" collapsed="false">
      <c r="A60" s="0" t="n">
        <f aca="false">IF(B59=8,A59+1,A59)</f>
        <v>3</v>
      </c>
      <c r="B60" s="0" t="n">
        <f aca="false">IF(B59=8,A59+2,B59+1)</f>
        <v>8</v>
      </c>
      <c r="C60" s="0" t="n">
        <f aca="true">OFFSET(V$15,A60,0)</f>
        <v>-0.572947475384757</v>
      </c>
      <c r="D60" s="0" t="n">
        <f aca="true">OFFSET(W$15,A60,0)</f>
        <v>0.357352770650071</v>
      </c>
      <c r="E60" s="0" t="n">
        <f aca="true">OFFSET(V$15,B60,0)</f>
        <v>-0.579710141422554</v>
      </c>
      <c r="F60" s="0" t="n">
        <f aca="true">OFFSET(W$15,B60,0)</f>
        <v>0.363951569663653</v>
      </c>
      <c r="H60" s="0" t="n">
        <f aca="false">ACOS(SIN(C60)*SIN(E60)+COS(C60)*COS(E60)*COS(F60-D60))*6371</f>
        <v>55.6674494666967</v>
      </c>
    </row>
    <row r="61" customFormat="false" ht="15" hidden="false" customHeight="false" outlineLevel="0" collapsed="false">
      <c r="A61" s="0" t="n">
        <f aca="false">IF(B60=8,A60+1,A60)</f>
        <v>4</v>
      </c>
      <c r="B61" s="0" t="n">
        <f aca="false">IF(B60=8,A60+2,B60+1)</f>
        <v>5</v>
      </c>
      <c r="C61" s="0" t="n">
        <f aca="true">OFFSET(V$15,A61,0)</f>
        <v>-0.580234225011834</v>
      </c>
      <c r="D61" s="0" t="n">
        <f aca="true">OFFSET(W$15,A61,0)</f>
        <v>0.365067610757567</v>
      </c>
      <c r="E61" s="0" t="n">
        <f aca="true">OFFSET(V$15,B61,0)</f>
        <v>-0.578385630445763</v>
      </c>
      <c r="F61" s="0" t="n">
        <f aca="true">OFFSET(W$15,B61,0)</f>
        <v>0.364385477908246</v>
      </c>
      <c r="H61" s="0" t="n">
        <f aca="false">ACOS(SIN(C61)*SIN(E61)+COS(C61)*COS(E61)*COS(F61-D61))*6371</f>
        <v>12.3261249344737</v>
      </c>
    </row>
    <row r="62" customFormat="false" ht="15" hidden="false" customHeight="false" outlineLevel="0" collapsed="false">
      <c r="A62" s="0" t="n">
        <f aca="false">IF(B61=8,A61+1,A61)</f>
        <v>4</v>
      </c>
      <c r="B62" s="0" t="n">
        <f aca="false">IF(B61=8,A61+2,B61+1)</f>
        <v>6</v>
      </c>
      <c r="C62" s="0" t="n">
        <f aca="true">OFFSET(V$15,A62,0)</f>
        <v>-0.580234225011834</v>
      </c>
      <c r="D62" s="0" t="n">
        <f aca="true">OFFSET(W$15,A62,0)</f>
        <v>0.365067610757567</v>
      </c>
      <c r="E62" s="0" t="n">
        <f aca="true">OFFSET(V$15,B62,0)</f>
        <v>-0.580020906992146</v>
      </c>
      <c r="F62" s="0" t="n">
        <f aca="true">OFFSET(W$15,B62,0)</f>
        <v>0.364338450981178</v>
      </c>
      <c r="H62" s="0" t="n">
        <f aca="false">ACOS(SIN(C62)*SIN(E62)+COS(C62)*COS(E62)*COS(F62-D62))*6371</f>
        <v>4.11627047739231</v>
      </c>
    </row>
    <row r="63" customFormat="false" ht="15" hidden="false" customHeight="false" outlineLevel="0" collapsed="false">
      <c r="A63" s="0" t="n">
        <f aca="false">IF(B62=8,A62+1,A62)</f>
        <v>4</v>
      </c>
      <c r="B63" s="0" t="n">
        <f aca="false">IF(B62=8,A62+2,B62+1)</f>
        <v>7</v>
      </c>
      <c r="C63" s="0" t="n">
        <f aca="true">OFFSET(V$15,A63,0)</f>
        <v>-0.580234225011834</v>
      </c>
      <c r="D63" s="0" t="n">
        <f aca="true">OFFSET(W$15,A63,0)</f>
        <v>0.365067610757567</v>
      </c>
      <c r="E63" s="0" t="n">
        <f aca="true">OFFSET(V$15,B63,0)</f>
        <v>-0.577885787540539</v>
      </c>
      <c r="F63" s="0" t="n">
        <f aca="true">OFFSET(W$15,B63,0)</f>
        <v>0.357521970624778</v>
      </c>
      <c r="H63" s="0" t="n">
        <f aca="false">ACOS(SIN(C63)*SIN(E63)+COS(C63)*COS(E63)*COS(F63-D63))*6371</f>
        <v>42.9279589045609</v>
      </c>
    </row>
    <row r="64" customFormat="false" ht="15" hidden="false" customHeight="false" outlineLevel="0" collapsed="false">
      <c r="A64" s="0" t="n">
        <f aca="false">IF(B63=8,A63+1,A63)</f>
        <v>4</v>
      </c>
      <c r="B64" s="0" t="n">
        <f aca="false">IF(B63=8,A63+2,B63+1)</f>
        <v>8</v>
      </c>
      <c r="C64" s="0" t="n">
        <f aca="true">OFFSET(V$15,A64,0)</f>
        <v>-0.580234225011834</v>
      </c>
      <c r="D64" s="0" t="n">
        <f aca="true">OFFSET(W$15,A64,0)</f>
        <v>0.365067610757567</v>
      </c>
      <c r="E64" s="0" t="n">
        <f aca="true">OFFSET(V$15,B64,0)</f>
        <v>-0.579710141422554</v>
      </c>
      <c r="F64" s="0" t="n">
        <f aca="true">OFFSET(W$15,B64,0)</f>
        <v>0.363951569663653</v>
      </c>
      <c r="H64" s="0" t="n">
        <f aca="false">ACOS(SIN(C64)*SIN(E64)+COS(C64)*COS(E64)*COS(F64-D64))*6371</f>
        <v>6.82074208457484</v>
      </c>
    </row>
    <row r="65" customFormat="false" ht="15" hidden="false" customHeight="false" outlineLevel="0" collapsed="false">
      <c r="A65" s="0" t="n">
        <f aca="false">IF(B64=8,A64+1,A64)</f>
        <v>5</v>
      </c>
      <c r="B65" s="0" t="n">
        <f aca="false">IF(B64=8,A64+2,B64+1)</f>
        <v>6</v>
      </c>
      <c r="C65" s="0" t="n">
        <f aca="true">OFFSET(V$15,A65,0)</f>
        <v>-0.578385630445763</v>
      </c>
      <c r="D65" s="0" t="n">
        <f aca="true">OFFSET(W$15,A65,0)</f>
        <v>0.364385477908246</v>
      </c>
      <c r="E65" s="0" t="n">
        <f aca="true">OFFSET(V$15,B65,0)</f>
        <v>-0.580020906992146</v>
      </c>
      <c r="F65" s="0" t="n">
        <f aca="true">OFFSET(W$15,B65,0)</f>
        <v>0.364338450981178</v>
      </c>
      <c r="H65" s="0" t="n">
        <f aca="false">ACOS(SIN(C65)*SIN(E65)+COS(C65)*COS(E65)*COS(F65-D65))*6371</f>
        <v>10.421363788629</v>
      </c>
    </row>
    <row r="66" customFormat="false" ht="15" hidden="false" customHeight="false" outlineLevel="0" collapsed="false">
      <c r="A66" s="0" t="n">
        <f aca="false">IF(B65=8,A65+1,A65)</f>
        <v>5</v>
      </c>
      <c r="B66" s="0" t="n">
        <f aca="false">IF(B65=8,A65+2,B65+1)</f>
        <v>7</v>
      </c>
      <c r="C66" s="0" t="n">
        <f aca="true">OFFSET(V$15,A66,0)</f>
        <v>-0.578385630445763</v>
      </c>
      <c r="D66" s="0" t="n">
        <f aca="true">OFFSET(W$15,A66,0)</f>
        <v>0.364385477908246</v>
      </c>
      <c r="E66" s="0" t="n">
        <f aca="true">OFFSET(V$15,B66,0)</f>
        <v>-0.577885787540539</v>
      </c>
      <c r="F66" s="0" t="n">
        <f aca="true">OFFSET(W$15,B66,0)</f>
        <v>0.357521970624778</v>
      </c>
      <c r="H66" s="0" t="n">
        <f aca="false">ACOS(SIN(C66)*SIN(E66)+COS(C66)*COS(E66)*COS(F66-D66))*6371</f>
        <v>36.7591290841708</v>
      </c>
    </row>
    <row r="67" customFormat="false" ht="15" hidden="false" customHeight="false" outlineLevel="0" collapsed="false">
      <c r="A67" s="0" t="n">
        <f aca="false">IF(B66=8,A66+1,A66)</f>
        <v>5</v>
      </c>
      <c r="B67" s="0" t="n">
        <f aca="false">IF(B66=8,A66+2,B66+1)</f>
        <v>8</v>
      </c>
      <c r="C67" s="0" t="n">
        <f aca="true">OFFSET(V$15,A67,0)</f>
        <v>-0.578385630445763</v>
      </c>
      <c r="D67" s="0" t="n">
        <f aca="true">OFFSET(W$15,A67,0)</f>
        <v>0.364385477908246</v>
      </c>
      <c r="E67" s="0" t="n">
        <f aca="true">OFFSET(V$15,B67,0)</f>
        <v>-0.579710141422554</v>
      </c>
      <c r="F67" s="0" t="n">
        <f aca="true">OFFSET(W$15,B67,0)</f>
        <v>0.363951569663653</v>
      </c>
      <c r="H67" s="0" t="n">
        <f aca="false">ACOS(SIN(C67)*SIN(E67)+COS(C67)*COS(E67)*COS(F67-D67))*6371</f>
        <v>8.7499250946078</v>
      </c>
    </row>
    <row r="68" customFormat="false" ht="15" hidden="false" customHeight="false" outlineLevel="0" collapsed="false">
      <c r="A68" s="0" t="n">
        <f aca="false">IF(B67=8,A67+1,A67)</f>
        <v>6</v>
      </c>
      <c r="B68" s="0" t="n">
        <f aca="false">IF(B67=8,A67+2,B67+1)</f>
        <v>7</v>
      </c>
      <c r="C68" s="0" t="n">
        <f aca="true">OFFSET(V$15,A68,0)</f>
        <v>-0.580020906992146</v>
      </c>
      <c r="D68" s="0" t="n">
        <f aca="true">OFFSET(W$15,A68,0)</f>
        <v>0.364338450981178</v>
      </c>
      <c r="E68" s="0" t="n">
        <f aca="true">OFFSET(V$15,B68,0)</f>
        <v>-0.577885787540539</v>
      </c>
      <c r="F68" s="0" t="n">
        <f aca="true">OFFSET(W$15,B68,0)</f>
        <v>0.357521970624778</v>
      </c>
      <c r="H68" s="0" t="n">
        <f aca="false">ACOS(SIN(C68)*SIN(E68)+COS(C68)*COS(E68)*COS(F68-D68))*6371</f>
        <v>38.812398542405</v>
      </c>
    </row>
    <row r="69" customFormat="false" ht="15" hidden="false" customHeight="false" outlineLevel="0" collapsed="false">
      <c r="A69" s="0" t="n">
        <f aca="false">IF(B68=8,A68+1,A68)</f>
        <v>6</v>
      </c>
      <c r="B69" s="0" t="n">
        <f aca="false">IF(B68=8,A68+2,B68+1)</f>
        <v>8</v>
      </c>
      <c r="C69" s="0" t="n">
        <f aca="true">OFFSET(V$15,A69,0)</f>
        <v>-0.580020906992146</v>
      </c>
      <c r="D69" s="0" t="n">
        <f aca="true">OFFSET(W$15,A69,0)</f>
        <v>0.364338450981178</v>
      </c>
      <c r="E69" s="0" t="n">
        <f aca="true">OFFSET(V$15,B69,0)</f>
        <v>-0.579710141422554</v>
      </c>
      <c r="F69" s="0" t="n">
        <f aca="true">OFFSET(W$15,B69,0)</f>
        <v>0.363951569663653</v>
      </c>
      <c r="H69" s="0" t="n">
        <f aca="false">ACOS(SIN(C69)*SIN(E69)+COS(C69)*COS(E69)*COS(F69-D69))*6371</f>
        <v>2.85857241101805</v>
      </c>
    </row>
    <row r="70" customFormat="false" ht="15" hidden="false" customHeight="false" outlineLevel="0" collapsed="false">
      <c r="A70" s="0" t="n">
        <f aca="false">IF(B69=8,A69+1,A69)</f>
        <v>7</v>
      </c>
      <c r="B70" s="0" t="n">
        <f aca="false">IF(B69=8,A69+2,B69+1)</f>
        <v>8</v>
      </c>
      <c r="C70" s="0" t="n">
        <f aca="true">OFFSET(V$15,A70,0)</f>
        <v>-0.577885787540539</v>
      </c>
      <c r="D70" s="0" t="n">
        <f aca="true">OFFSET(W$15,A70,0)</f>
        <v>0.357521970624778</v>
      </c>
      <c r="E70" s="0" t="n">
        <f aca="true">OFFSET(V$15,B70,0)</f>
        <v>-0.579710141422554</v>
      </c>
      <c r="F70" s="0" t="n">
        <f aca="true">OFFSET(W$15,B70,0)</f>
        <v>0.363951569663653</v>
      </c>
      <c r="H70" s="0" t="n">
        <f aca="false">ACOS(SIN(C70)*SIN(E70)+COS(C70)*COS(E70)*COS(F70-D70))*6371</f>
        <v>36.2071959247912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LibreOffice/6.4.1.2$Windows_X86_64 LibreOffice_project/4d224e95b98b138af42a64d84056446d09082932</Application>
  <Company>Wageningen 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2013-06-13T08:42:47Z</dcterms:created>
  <dc:creator>Spijkerboer, Diedert</dc:creator>
  <dc:description/>
  <dc:language>es-EC</dc:language>
  <cp:lastModifiedBy/>
  <dcterms:modified xsi:type="dcterms:W3CDTF">2020-05-10T14:58:31Z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Wageningen UR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