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28"/>
  </bookViews>
  <sheets>
    <sheet name="Ambala" sheetId="1" r:id="rId1"/>
    <sheet name="Faridabad" sheetId="3" r:id="rId2"/>
    <sheet name="Fatehbad" sheetId="4" r:id="rId3"/>
    <sheet name="Gurgaon" sheetId="5" r:id="rId4"/>
    <sheet name="Hisar" sheetId="6" r:id="rId5"/>
    <sheet name="Jind" sheetId="8" r:id="rId6"/>
    <sheet name="Kaithal" sheetId="9" r:id="rId7"/>
    <sheet name="Karnal" sheetId="10" r:id="rId8"/>
    <sheet name="Kurukshetra" sheetId="11" r:id="rId9"/>
    <sheet name="Mahindergarh" sheetId="12" r:id="rId10"/>
    <sheet name="Palwal" sheetId="14" r:id="rId11"/>
    <sheet name="Panchkula" sheetId="15" r:id="rId12"/>
    <sheet name="Panipat" sheetId="16" r:id="rId13"/>
    <sheet name="Rewari" sheetId="17" r:id="rId14"/>
    <sheet name="Rohtak" sheetId="18" r:id="rId15"/>
    <sheet name="Sirsa" sheetId="19" r:id="rId16"/>
    <sheet name="Sonipat" sheetId="20" r:id="rId17"/>
    <sheet name="Yamuna Nagar" sheetId="21" r:id="rId18"/>
  </sheets>
  <definedNames>
    <definedName name="_xlnm._FilterDatabase" localSheetId="3" hidden="1">Gurgaon!$A$14:$P$80</definedName>
  </definedNames>
  <calcPr calcId="124519"/>
</workbook>
</file>

<file path=xl/calcChain.xml><?xml version="1.0" encoding="utf-8"?>
<calcChain xmlns="http://schemas.openxmlformats.org/spreadsheetml/2006/main">
  <c r="D158" i="5"/>
  <c r="K157"/>
  <c r="F158"/>
  <c r="J157"/>
  <c r="E158"/>
  <c r="G158" l="1"/>
  <c r="H158"/>
  <c r="L158"/>
  <c r="M158"/>
  <c r="K156"/>
  <c r="J156"/>
  <c r="K155"/>
  <c r="J155"/>
  <c r="K154"/>
  <c r="J154"/>
  <c r="K153"/>
  <c r="J153"/>
  <c r="K152"/>
  <c r="J152"/>
  <c r="K151"/>
  <c r="J151"/>
  <c r="K150"/>
  <c r="J150"/>
  <c r="K149"/>
  <c r="J149"/>
  <c r="K148"/>
  <c r="J148"/>
  <c r="K147"/>
  <c r="J147"/>
  <c r="K80"/>
  <c r="I80"/>
  <c r="K79"/>
  <c r="I79"/>
  <c r="K78"/>
  <c r="I78"/>
  <c r="K77"/>
  <c r="I77"/>
  <c r="K76"/>
  <c r="I76"/>
  <c r="K75"/>
  <c r="I75"/>
  <c r="K74"/>
  <c r="I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I158" l="1"/>
  <c r="J158"/>
  <c r="K158"/>
  <c r="E118" i="15"/>
  <c r="F118"/>
  <c r="G118"/>
  <c r="H118"/>
  <c r="I118"/>
  <c r="J118"/>
  <c r="K118"/>
  <c r="L118"/>
  <c r="M118"/>
  <c r="D118"/>
  <c r="K117"/>
  <c r="J117"/>
  <c r="K116"/>
  <c r="J116"/>
  <c r="K115"/>
  <c r="J115"/>
  <c r="K114"/>
  <c r="J114"/>
  <c r="K113"/>
  <c r="J113"/>
  <c r="K112"/>
  <c r="J112"/>
  <c r="K111"/>
  <c r="J111"/>
  <c r="K110"/>
  <c r="J110"/>
  <c r="K109"/>
  <c r="J109"/>
  <c r="K108"/>
  <c r="J108"/>
  <c r="K107"/>
  <c r="J107"/>
  <c r="K28" l="1"/>
  <c r="K29"/>
  <c r="K30"/>
  <c r="K31"/>
  <c r="K32"/>
  <c r="K21"/>
  <c r="K22"/>
  <c r="K23"/>
  <c r="K24"/>
  <c r="K25"/>
  <c r="K26"/>
  <c r="K27"/>
  <c r="K16"/>
  <c r="K17"/>
  <c r="K18"/>
  <c r="K19"/>
  <c r="K20"/>
  <c r="K10"/>
  <c r="K11"/>
  <c r="K12"/>
  <c r="K13"/>
  <c r="K14"/>
  <c r="K15"/>
  <c r="K7"/>
  <c r="K8"/>
  <c r="K9"/>
  <c r="E29" i="3"/>
  <c r="F29"/>
  <c r="G29"/>
  <c r="H29"/>
  <c r="I29"/>
  <c r="J29"/>
  <c r="K29"/>
  <c r="M29"/>
  <c r="D29"/>
  <c r="M37" i="18" l="1"/>
  <c r="J7" i="3"/>
  <c r="J8"/>
  <c r="J9"/>
  <c r="J10"/>
  <c r="J11"/>
  <c r="J12"/>
  <c r="J13"/>
  <c r="J14"/>
  <c r="J15"/>
  <c r="J16"/>
  <c r="J17"/>
  <c r="J18"/>
  <c r="J19"/>
  <c r="J20"/>
  <c r="J21"/>
  <c r="J22"/>
  <c r="J23"/>
  <c r="J24"/>
  <c r="J6"/>
  <c r="E39" i="19"/>
  <c r="F39"/>
  <c r="G39"/>
  <c r="H39"/>
  <c r="I39"/>
  <c r="J39"/>
  <c r="K39"/>
  <c r="L39"/>
  <c r="M39"/>
  <c r="D39"/>
  <c r="E37" i="18"/>
  <c r="F37"/>
  <c r="G37"/>
  <c r="H37"/>
  <c r="I37"/>
  <c r="L37"/>
  <c r="D37"/>
  <c r="E31" i="16"/>
  <c r="F31"/>
  <c r="G31"/>
  <c r="H31"/>
  <c r="I31"/>
  <c r="J31"/>
  <c r="K31"/>
  <c r="L31"/>
  <c r="M31"/>
  <c r="D31"/>
  <c r="E67" i="11"/>
  <c r="F67"/>
  <c r="G67"/>
  <c r="H67"/>
  <c r="I67"/>
  <c r="J67"/>
  <c r="K67"/>
  <c r="L67"/>
  <c r="M67"/>
  <c r="D67"/>
  <c r="E47" i="10"/>
  <c r="F47"/>
  <c r="G47"/>
  <c r="H47"/>
  <c r="I47"/>
  <c r="J47"/>
  <c r="K47"/>
  <c r="L47"/>
  <c r="M47"/>
  <c r="D47"/>
  <c r="D149" i="6"/>
  <c r="E149"/>
  <c r="F149"/>
  <c r="G149"/>
  <c r="H149"/>
  <c r="I149"/>
  <c r="J149"/>
  <c r="K149"/>
  <c r="L149"/>
  <c r="M149"/>
  <c r="C149"/>
  <c r="E35" i="1"/>
  <c r="F35"/>
  <c r="G35"/>
  <c r="H35"/>
  <c r="I35"/>
  <c r="J35"/>
  <c r="K35"/>
  <c r="L35"/>
  <c r="M35"/>
  <c r="D35"/>
  <c r="M35" i="11"/>
  <c r="M38"/>
  <c r="M39"/>
  <c r="M47"/>
  <c r="J35"/>
  <c r="J36"/>
  <c r="M36" s="1"/>
  <c r="J37"/>
  <c r="M37" s="1"/>
  <c r="J38"/>
  <c r="J39"/>
  <c r="J40"/>
  <c r="M40" s="1"/>
  <c r="J41"/>
  <c r="M41" s="1"/>
  <c r="J42"/>
  <c r="M42" s="1"/>
  <c r="J43"/>
  <c r="J44"/>
  <c r="M44" s="1"/>
  <c r="J45"/>
  <c r="M45" s="1"/>
  <c r="J46"/>
  <c r="M46" s="1"/>
  <c r="J47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J59"/>
  <c r="J60"/>
  <c r="J61"/>
  <c r="J62"/>
  <c r="M62" s="1"/>
  <c r="J63"/>
  <c r="M63" s="1"/>
  <c r="J64"/>
  <c r="M64" s="1"/>
  <c r="J65"/>
  <c r="J66"/>
  <c r="M66" s="1"/>
  <c r="J34"/>
  <c r="M34" s="1"/>
  <c r="I35"/>
  <c r="K35"/>
  <c r="I36"/>
  <c r="K36"/>
  <c r="I37"/>
  <c r="K37"/>
  <c r="I38"/>
  <c r="K38"/>
  <c r="I39"/>
  <c r="K39"/>
  <c r="I40"/>
  <c r="K40"/>
  <c r="I41"/>
  <c r="K41"/>
  <c r="I42"/>
  <c r="K42"/>
  <c r="K43"/>
  <c r="I44"/>
  <c r="K44"/>
  <c r="I45"/>
  <c r="K45"/>
  <c r="I46"/>
  <c r="K46"/>
  <c r="I47"/>
  <c r="K47"/>
  <c r="I48"/>
  <c r="K48"/>
  <c r="I49"/>
  <c r="K49"/>
  <c r="I50"/>
  <c r="K50"/>
  <c r="I51"/>
  <c r="K51"/>
  <c r="I52"/>
  <c r="K52"/>
  <c r="I53"/>
  <c r="K53"/>
  <c r="I54"/>
  <c r="K54"/>
  <c r="I55"/>
  <c r="K55"/>
  <c r="I56"/>
  <c r="K56"/>
  <c r="I57"/>
  <c r="K57"/>
  <c r="I58"/>
  <c r="K58"/>
  <c r="I59"/>
  <c r="K59"/>
  <c r="I60"/>
  <c r="K60"/>
  <c r="I61"/>
  <c r="K61"/>
  <c r="I62"/>
  <c r="K62"/>
  <c r="I63"/>
  <c r="K63"/>
  <c r="I64"/>
  <c r="K64"/>
  <c r="I65"/>
  <c r="K65"/>
  <c r="I66"/>
  <c r="K66"/>
  <c r="K34"/>
  <c r="I34"/>
  <c r="K12" i="21" l="1"/>
  <c r="I12"/>
  <c r="H12"/>
  <c r="F12"/>
  <c r="E12"/>
  <c r="D12"/>
  <c r="M11"/>
  <c r="M10"/>
  <c r="M9"/>
  <c r="M8"/>
  <c r="M7"/>
  <c r="M6"/>
  <c r="I10" i="8"/>
  <c r="H10"/>
  <c r="F10"/>
  <c r="E10"/>
  <c r="D10"/>
  <c r="M9"/>
  <c r="M8"/>
  <c r="M7"/>
  <c r="M6"/>
  <c r="M5"/>
  <c r="M30" i="16"/>
  <c r="I30"/>
  <c r="M29"/>
  <c r="I29"/>
  <c r="M28"/>
  <c r="I28"/>
  <c r="M27"/>
  <c r="I27"/>
  <c r="M26"/>
  <c r="I26"/>
  <c r="M25"/>
  <c r="I25"/>
  <c r="M24"/>
  <c r="I24"/>
  <c r="M23"/>
  <c r="I23"/>
  <c r="I22"/>
  <c r="M21"/>
  <c r="I21"/>
  <c r="M20"/>
  <c r="I20"/>
  <c r="M12" i="21" l="1"/>
  <c r="M10" i="8"/>
  <c r="E27" i="20" l="1"/>
  <c r="F27"/>
  <c r="G27"/>
  <c r="H27"/>
  <c r="M27"/>
  <c r="I6" i="10" l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25" i="3"/>
  <c r="K25"/>
  <c r="J26"/>
  <c r="K26"/>
  <c r="J27"/>
  <c r="K27"/>
  <c r="J28"/>
  <c r="K28"/>
  <c r="K36" i="18"/>
  <c r="J36"/>
  <c r="K35"/>
  <c r="J35"/>
  <c r="K34"/>
  <c r="J34"/>
  <c r="K33"/>
  <c r="J33"/>
  <c r="J32"/>
  <c r="J31"/>
  <c r="K30"/>
  <c r="J30"/>
  <c r="N9" i="17"/>
  <c r="M9"/>
  <c r="L9"/>
  <c r="I9"/>
  <c r="H9"/>
  <c r="G9"/>
  <c r="F9"/>
  <c r="E9"/>
  <c r="D9"/>
  <c r="C9"/>
  <c r="K8"/>
  <c r="J8"/>
  <c r="K7"/>
  <c r="K9" s="1"/>
  <c r="J7"/>
  <c r="J6"/>
  <c r="J9" l="1"/>
  <c r="J37" i="18"/>
  <c r="L106" i="15"/>
  <c r="K106"/>
  <c r="J106"/>
  <c r="K105"/>
  <c r="J105"/>
  <c r="K104"/>
  <c r="J104"/>
  <c r="K103"/>
  <c r="J103"/>
  <c r="L102"/>
  <c r="K102"/>
  <c r="J102"/>
  <c r="K101"/>
  <c r="J101"/>
  <c r="L100"/>
  <c r="K100"/>
  <c r="J100"/>
  <c r="L99"/>
  <c r="K99"/>
  <c r="J99"/>
  <c r="K98"/>
  <c r="J98"/>
  <c r="L97"/>
  <c r="K97"/>
  <c r="J97"/>
  <c r="K96"/>
  <c r="J96"/>
  <c r="K38" i="19"/>
  <c r="J38"/>
  <c r="K37"/>
  <c r="J37"/>
  <c r="K36"/>
  <c r="J36"/>
  <c r="K35"/>
  <c r="J35"/>
  <c r="K34"/>
  <c r="J34"/>
  <c r="K33"/>
  <c r="J33"/>
  <c r="K32"/>
  <c r="J32"/>
  <c r="K31"/>
  <c r="J31"/>
  <c r="K30"/>
  <c r="J30"/>
  <c r="K29"/>
  <c r="J29"/>
  <c r="K28"/>
  <c r="J28"/>
  <c r="K27"/>
  <c r="J27"/>
  <c r="K26"/>
  <c r="J26"/>
  <c r="K25"/>
  <c r="J25"/>
  <c r="J148" i="6"/>
  <c r="K147"/>
  <c r="J147"/>
  <c r="K146"/>
  <c r="J146"/>
  <c r="K145"/>
  <c r="J145"/>
  <c r="J144"/>
  <c r="J143"/>
  <c r="J142"/>
  <c r="J141"/>
  <c r="J140"/>
  <c r="J139"/>
  <c r="K138"/>
  <c r="J138"/>
  <c r="K137"/>
  <c r="J137"/>
  <c r="J136"/>
  <c r="J135"/>
  <c r="K134"/>
  <c r="J134"/>
  <c r="K133"/>
  <c r="J133"/>
  <c r="J132"/>
  <c r="J131"/>
  <c r="J130"/>
  <c r="J129"/>
  <c r="J128"/>
  <c r="J127"/>
  <c r="K126"/>
  <c r="J126"/>
  <c r="J125"/>
  <c r="J124"/>
  <c r="J123"/>
  <c r="J122"/>
  <c r="J121"/>
  <c r="K120"/>
  <c r="J120"/>
  <c r="K119"/>
  <c r="J119"/>
  <c r="K118"/>
  <c r="J118"/>
  <c r="K117"/>
  <c r="J117"/>
  <c r="J116"/>
  <c r="J115"/>
  <c r="J114"/>
  <c r="K113"/>
  <c r="J113"/>
  <c r="K112"/>
  <c r="J112"/>
  <c r="K111"/>
  <c r="J111"/>
  <c r="J110"/>
  <c r="K109"/>
  <c r="J109"/>
  <c r="K108"/>
  <c r="J108"/>
  <c r="K107"/>
  <c r="J107"/>
  <c r="K106"/>
  <c r="J106"/>
  <c r="K105"/>
  <c r="J105"/>
  <c r="K104"/>
  <c r="J104"/>
  <c r="K103"/>
  <c r="J103"/>
  <c r="K102"/>
  <c r="J102"/>
  <c r="K101"/>
  <c r="J101"/>
  <c r="K100"/>
  <c r="J100"/>
  <c r="K99"/>
  <c r="J99"/>
  <c r="K98"/>
  <c r="J98"/>
  <c r="K97"/>
  <c r="J97"/>
  <c r="J96"/>
  <c r="K95"/>
  <c r="J95"/>
  <c r="K90"/>
  <c r="K87"/>
  <c r="K84"/>
  <c r="K80"/>
  <c r="K75"/>
  <c r="K74"/>
  <c r="K73"/>
  <c r="K45"/>
  <c r="K44"/>
  <c r="K31"/>
  <c r="K30"/>
  <c r="K29"/>
  <c r="K28"/>
  <c r="K25"/>
  <c r="K24"/>
  <c r="K23"/>
  <c r="K18"/>
  <c r="K15"/>
  <c r="K11"/>
  <c r="K9"/>
  <c r="K8"/>
  <c r="E59" i="12" l="1"/>
  <c r="F59"/>
  <c r="G59"/>
  <c r="H59"/>
  <c r="I59"/>
  <c r="J59"/>
  <c r="K59"/>
  <c r="L59"/>
  <c r="M59"/>
  <c r="D59"/>
  <c r="K33" i="11"/>
  <c r="J33"/>
  <c r="J32"/>
  <c r="J31"/>
  <c r="J30"/>
  <c r="J29"/>
  <c r="J28"/>
  <c r="K27"/>
  <c r="J27"/>
  <c r="K26"/>
  <c r="J26"/>
  <c r="K58" i="12"/>
  <c r="J58"/>
  <c r="K57"/>
  <c r="J57"/>
  <c r="K56"/>
  <c r="K55"/>
  <c r="J55"/>
  <c r="K54"/>
  <c r="J54"/>
  <c r="K53"/>
  <c r="J53"/>
  <c r="K52"/>
  <c r="J52"/>
  <c r="K51"/>
  <c r="J51"/>
  <c r="K50"/>
  <c r="J50"/>
  <c r="K49"/>
  <c r="K48"/>
  <c r="J48"/>
  <c r="K47"/>
  <c r="J47"/>
  <c r="K95" i="15"/>
  <c r="J95"/>
  <c r="K94"/>
  <c r="J94"/>
  <c r="K93"/>
  <c r="J93"/>
  <c r="K92"/>
  <c r="J92"/>
  <c r="K91"/>
  <c r="J91"/>
  <c r="K90"/>
  <c r="J90"/>
  <c r="K89"/>
  <c r="J89"/>
  <c r="K88"/>
  <c r="J88"/>
  <c r="K87"/>
  <c r="J87"/>
  <c r="K86"/>
  <c r="J86"/>
  <c r="K85"/>
  <c r="J85"/>
  <c r="K84"/>
  <c r="J84"/>
  <c r="K83"/>
  <c r="J83"/>
  <c r="K82"/>
  <c r="J82"/>
  <c r="K81"/>
  <c r="J81"/>
  <c r="K80"/>
  <c r="J80"/>
  <c r="K79"/>
  <c r="J79"/>
  <c r="K78"/>
  <c r="J78"/>
  <c r="K77"/>
  <c r="J77"/>
  <c r="L76"/>
  <c r="K76"/>
  <c r="J76"/>
  <c r="K75"/>
  <c r="J75"/>
  <c r="L74"/>
  <c r="K74"/>
  <c r="J74"/>
  <c r="K19" i="16" l="1"/>
  <c r="J19"/>
  <c r="K18"/>
  <c r="J18"/>
  <c r="K17"/>
  <c r="J17"/>
  <c r="K16"/>
  <c r="J16"/>
  <c r="K15"/>
  <c r="J15"/>
  <c r="K14"/>
  <c r="J14"/>
  <c r="K13"/>
  <c r="J13"/>
  <c r="K12"/>
  <c r="J12"/>
  <c r="K11"/>
  <c r="J11"/>
  <c r="D27" i="20"/>
  <c r="E16" i="9" l="1"/>
  <c r="F16"/>
  <c r="G16"/>
  <c r="H16"/>
  <c r="I16"/>
  <c r="K16"/>
  <c r="M16"/>
  <c r="D16"/>
  <c r="E11" i="4"/>
  <c r="F11"/>
  <c r="G11"/>
  <c r="H11"/>
  <c r="I11"/>
  <c r="K11"/>
  <c r="M11"/>
  <c r="D11"/>
  <c r="K7" i="18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6"/>
  <c r="K12" i="19"/>
  <c r="K13"/>
  <c r="K14"/>
  <c r="K15"/>
  <c r="K16"/>
  <c r="K17"/>
  <c r="K18"/>
  <c r="K19"/>
  <c r="K20"/>
  <c r="K21"/>
  <c r="K22"/>
  <c r="K23"/>
  <c r="K24"/>
  <c r="K11"/>
  <c r="J6" i="14"/>
  <c r="K34" i="15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33"/>
  <c r="M72"/>
  <c r="M71"/>
  <c r="M70"/>
  <c r="M69"/>
  <c r="M68"/>
  <c r="M67"/>
  <c r="M66"/>
  <c r="M63"/>
  <c r="M62"/>
  <c r="M61"/>
  <c r="M57"/>
  <c r="M56"/>
  <c r="M55"/>
  <c r="M54"/>
  <c r="M52"/>
  <c r="M50"/>
  <c r="M48"/>
  <c r="M47"/>
  <c r="M45"/>
  <c r="M44"/>
  <c r="M40"/>
  <c r="M37"/>
  <c r="M36"/>
  <c r="M35"/>
  <c r="M29"/>
  <c r="M26"/>
  <c r="K6" i="1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13"/>
  <c r="K7"/>
  <c r="K8"/>
  <c r="K9"/>
  <c r="K10"/>
  <c r="K11"/>
  <c r="K12"/>
  <c r="K37" i="18" l="1"/>
  <c r="J10" i="16"/>
  <c r="I10"/>
  <c r="J9"/>
  <c r="I9"/>
  <c r="J8"/>
  <c r="I8"/>
  <c r="J7"/>
  <c r="I7"/>
  <c r="J6"/>
  <c r="I6"/>
  <c r="K25" i="11"/>
  <c r="I25"/>
  <c r="K24"/>
  <c r="I24"/>
  <c r="K23"/>
  <c r="I23"/>
  <c r="K22"/>
  <c r="I22"/>
  <c r="K21"/>
  <c r="I21"/>
  <c r="K20"/>
  <c r="I20"/>
  <c r="K19"/>
  <c r="I19"/>
  <c r="K18"/>
  <c r="I18"/>
  <c r="K17"/>
  <c r="I17"/>
  <c r="K16"/>
  <c r="I16"/>
  <c r="K15"/>
  <c r="I15"/>
  <c r="K14"/>
  <c r="I14"/>
  <c r="K13"/>
  <c r="I13"/>
  <c r="K12"/>
  <c r="I12"/>
  <c r="K11"/>
  <c r="I11"/>
  <c r="K10"/>
  <c r="I10"/>
  <c r="K9"/>
  <c r="I9"/>
  <c r="K8"/>
  <c r="I8"/>
  <c r="K7"/>
  <c r="I7"/>
  <c r="K6"/>
  <c r="I6"/>
  <c r="K26" i="20"/>
  <c r="I26"/>
  <c r="K25"/>
  <c r="I25"/>
  <c r="K24"/>
  <c r="I24"/>
  <c r="K23"/>
  <c r="I23"/>
  <c r="K22"/>
  <c r="I22"/>
  <c r="K21"/>
  <c r="I21"/>
  <c r="K20"/>
  <c r="I20"/>
  <c r="K19"/>
  <c r="I19"/>
  <c r="K18"/>
  <c r="I18"/>
  <c r="K17"/>
  <c r="I17"/>
  <c r="K16"/>
  <c r="I16"/>
  <c r="K15"/>
  <c r="I15"/>
  <c r="K14"/>
  <c r="I14"/>
  <c r="K13"/>
  <c r="I13"/>
  <c r="K12"/>
  <c r="I12"/>
  <c r="K11"/>
  <c r="I11"/>
  <c r="K10"/>
  <c r="I10"/>
  <c r="K9"/>
  <c r="I9"/>
  <c r="K8"/>
  <c r="I8"/>
  <c r="K7"/>
  <c r="I7"/>
  <c r="K6"/>
  <c r="I6"/>
  <c r="K15" i="9"/>
  <c r="I15"/>
  <c r="K14"/>
  <c r="I14"/>
  <c r="K13"/>
  <c r="I13"/>
  <c r="K12"/>
  <c r="I12"/>
  <c r="I11"/>
  <c r="K10"/>
  <c r="I10"/>
  <c r="K9"/>
  <c r="I9"/>
  <c r="K8"/>
  <c r="I8"/>
  <c r="I7"/>
  <c r="K6"/>
  <c r="I6"/>
  <c r="I25" i="1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K6"/>
  <c r="I6"/>
  <c r="K46" i="12"/>
  <c r="I46"/>
  <c r="K45"/>
  <c r="I45"/>
  <c r="K44"/>
  <c r="I44"/>
  <c r="K43"/>
  <c r="I43"/>
  <c r="K42"/>
  <c r="I42"/>
  <c r="K41"/>
  <c r="I41"/>
  <c r="K40"/>
  <c r="I40"/>
  <c r="K39"/>
  <c r="I39"/>
  <c r="K38"/>
  <c r="I38"/>
  <c r="K37"/>
  <c r="I37"/>
  <c r="K36"/>
  <c r="I36"/>
  <c r="K35"/>
  <c r="I35"/>
  <c r="K34"/>
  <c r="I34"/>
  <c r="K33"/>
  <c r="I33"/>
  <c r="K32"/>
  <c r="I32"/>
  <c r="K31"/>
  <c r="I31"/>
  <c r="K30"/>
  <c r="I30"/>
  <c r="K29"/>
  <c r="I29"/>
  <c r="K28"/>
  <c r="I28"/>
  <c r="K27"/>
  <c r="I27"/>
  <c r="K26"/>
  <c r="I26"/>
  <c r="K25"/>
  <c r="I25"/>
  <c r="K24"/>
  <c r="I24"/>
  <c r="K23"/>
  <c r="I23"/>
  <c r="K22"/>
  <c r="I22"/>
  <c r="K21"/>
  <c r="I21"/>
  <c r="K20"/>
  <c r="I20"/>
  <c r="K19"/>
  <c r="I19"/>
  <c r="K18"/>
  <c r="I18"/>
  <c r="K17"/>
  <c r="I17"/>
  <c r="K16"/>
  <c r="I16"/>
  <c r="K15"/>
  <c r="I15"/>
  <c r="K14"/>
  <c r="I14"/>
  <c r="K13"/>
  <c r="I13"/>
  <c r="K12"/>
  <c r="I12"/>
  <c r="K11"/>
  <c r="I11"/>
  <c r="K10"/>
  <c r="I10"/>
  <c r="K9"/>
  <c r="I9"/>
  <c r="K8"/>
  <c r="I8"/>
  <c r="K7"/>
  <c r="I7"/>
  <c r="K6"/>
  <c r="I6"/>
  <c r="K10" i="19"/>
  <c r="I10"/>
  <c r="K9"/>
  <c r="I9"/>
  <c r="K8"/>
  <c r="I8"/>
  <c r="K7"/>
  <c r="I7"/>
  <c r="K6"/>
  <c r="I6"/>
  <c r="K10" i="4"/>
  <c r="I10"/>
  <c r="K9"/>
  <c r="I9"/>
  <c r="K8"/>
  <c r="I8"/>
  <c r="K7"/>
  <c r="I7"/>
  <c r="K6"/>
  <c r="I6"/>
  <c r="K23" i="3"/>
  <c r="I23"/>
  <c r="K22"/>
  <c r="I22"/>
  <c r="K21"/>
  <c r="I21"/>
  <c r="K20"/>
  <c r="I20"/>
  <c r="K19"/>
  <c r="I19"/>
  <c r="K18"/>
  <c r="I18"/>
  <c r="K17"/>
  <c r="I17"/>
  <c r="K16"/>
  <c r="I16"/>
  <c r="K15"/>
  <c r="I15"/>
  <c r="K14"/>
  <c r="I14"/>
  <c r="K13"/>
  <c r="I13"/>
  <c r="K12"/>
  <c r="I12"/>
  <c r="K11"/>
  <c r="I11"/>
  <c r="K10"/>
  <c r="I10"/>
  <c r="K9"/>
  <c r="I9"/>
  <c r="K8"/>
  <c r="I8"/>
  <c r="K7"/>
  <c r="I7"/>
  <c r="K6"/>
  <c r="I6"/>
  <c r="K27" i="20" l="1"/>
  <c r="I27"/>
</calcChain>
</file>

<file path=xl/sharedStrings.xml><?xml version="1.0" encoding="utf-8"?>
<sst xmlns="http://schemas.openxmlformats.org/spreadsheetml/2006/main" count="4347" uniqueCount="1530">
  <si>
    <t xml:space="preserve">Sr. No. </t>
  </si>
  <si>
    <t>Type of Colelctor</t>
  </si>
  <si>
    <t xml:space="preserve">Place of Installation </t>
  </si>
  <si>
    <t>Capacity in LPD</t>
  </si>
  <si>
    <t>No. of Collector/Dishes</t>
  </si>
  <si>
    <t>Total Collector Area in m2</t>
  </si>
  <si>
    <t>Application</t>
  </si>
  <si>
    <t>Total Cost of System including 5 year AMC</t>
  </si>
  <si>
    <t>Subsidy asked by the ADC office</t>
  </si>
  <si>
    <t xml:space="preserve">State Subsidy </t>
  </si>
  <si>
    <t xml:space="preserve">Date of Installation </t>
  </si>
  <si>
    <t>Supplier Name &amp; TIN No.</t>
  </si>
  <si>
    <t>ETC</t>
  </si>
  <si>
    <t>Shashi Bhushan Nayyar, 240, Sec-14, Faridabad</t>
  </si>
  <si>
    <t>Bathing &amp; Washing</t>
  </si>
  <si>
    <t>28.07.2010</t>
  </si>
  <si>
    <t>M/s Modern Solar Technologies (I), D-1/9, Hauz Khas, New Delhi-16 (Tin No.-………………………..)</t>
  </si>
  <si>
    <t>FPC</t>
  </si>
  <si>
    <t>Sh. Bibhwati Missra, 126 Sec-46, Faridabad</t>
  </si>
  <si>
    <t>do</t>
  </si>
  <si>
    <t>02.12.2010</t>
  </si>
  <si>
    <t>M/s Solochorole  Pvt. Ltd., Parwanoo</t>
  </si>
  <si>
    <t>Sh. Babu Lal Singh, 435/9, Faridabad</t>
  </si>
  <si>
    <t>29.11.2010</t>
  </si>
  <si>
    <t>Pfofile Micro-Tech (06441323278)</t>
  </si>
  <si>
    <t>Smt. Rajesh Kumari, MCF No.IBLB, Faridabad</t>
  </si>
  <si>
    <t>25.11.2010</t>
  </si>
  <si>
    <t>M/s Inter Solar System, Chd. (069319334836</t>
  </si>
  <si>
    <t>Sh. Sanjiv Gupta, 1344/28, Faridabad</t>
  </si>
  <si>
    <t>23.11.2010</t>
  </si>
  <si>
    <t>M/s Medors BIO-Tech Ltd., (07440321203)</t>
  </si>
  <si>
    <t>Sh. D.M. Chabey, 1988/8, Faridabad</t>
  </si>
  <si>
    <t>27.01.2010</t>
  </si>
  <si>
    <t>Sh. Naresh Gupta, 1009/37, Faridabad</t>
  </si>
  <si>
    <t>15.09.2010</t>
  </si>
  <si>
    <t>M/s Bhamn Enterprise, Delhi</t>
  </si>
  <si>
    <t>SH. Nihal Islam</t>
  </si>
  <si>
    <t>30.01.2010</t>
  </si>
  <si>
    <t>M/s Solanand Solar System (06031220829)</t>
  </si>
  <si>
    <t>Sh. Rajkumar Gupta, 597/17, Faridabad</t>
  </si>
  <si>
    <t>03.01.2011</t>
  </si>
  <si>
    <t>Sh. S.K.Jain, 567/46, Faridabad</t>
  </si>
  <si>
    <t>21.07.2010</t>
  </si>
  <si>
    <t>Sh. Prem Kumar Khurana, 484/15, Faridabad</t>
  </si>
  <si>
    <t>31.08.2010</t>
  </si>
  <si>
    <t>Sh. Rakesh Darolia, 108/10, Faridabad</t>
  </si>
  <si>
    <t>15.12.2010</t>
  </si>
  <si>
    <t>Dr. Madhu Nanda, 61/15, Faridabad</t>
  </si>
  <si>
    <t>29.08.2010</t>
  </si>
  <si>
    <t>Sh. Harish Khurana, 484/15, Faridabad</t>
  </si>
  <si>
    <t>Smt. Lata Rani Gupta, 967/17, Faridabad</t>
  </si>
  <si>
    <t>17.12.2010</t>
  </si>
  <si>
    <t>Smt. Naini Rani, 415/28, Faridabad</t>
  </si>
  <si>
    <t>25.12.2010</t>
  </si>
  <si>
    <t>Sh. Tulsi Dass, 274/15, Faridabad</t>
  </si>
  <si>
    <t>23.12.2010</t>
  </si>
  <si>
    <t>M/s Kotok &amp; Service Pvt. Ltd., Delhi (5008051316)</t>
  </si>
  <si>
    <t>Dr. Satvir Gupta, 517/21A, Faridabad</t>
  </si>
  <si>
    <t>04.12.2011</t>
  </si>
  <si>
    <t>M/s Boro Solar System, Delhi</t>
  </si>
  <si>
    <t>12.01.2011</t>
  </si>
  <si>
    <t>04.01.2011</t>
  </si>
  <si>
    <t>12.12.2010</t>
  </si>
  <si>
    <t>V-Guard Industries Pvt. Ltd.,-Cochin</t>
  </si>
  <si>
    <t>08.02.2011</t>
  </si>
  <si>
    <t>Dr. Virender Siwach, Bhattu Road, Fatehbad</t>
  </si>
  <si>
    <t>Mr. Jawahar Chand Sardha, Dhani Jakhan Dadi, Bhuna Road, Ratia (Ftd.)</t>
  </si>
  <si>
    <t>Mr. Joginder Singh, VPO-Hamjapur, Fatehbad</t>
  </si>
  <si>
    <t>Mr. Vedpal, Officers Colony, Near Market Committee, Fatehbad</t>
  </si>
  <si>
    <t>Mrs. Ramdevi W/o Sh. Omparkash, 1057/3, Fatehbad</t>
  </si>
  <si>
    <t>Naresh Kumar S/o Prem Chand, # 12/14, U.E. Karnal</t>
  </si>
  <si>
    <t>30.11.2010</t>
  </si>
  <si>
    <t>M/s Inter Solar Systems (P) Pvt.                                                            (TIN No.-03082035457</t>
  </si>
  <si>
    <t>Dr. Viresh Bhushan S/o Bharat Bhushan, # 599/20, HUDA, Sirsa (080598-00777)</t>
  </si>
  <si>
    <t>28.04.2011</t>
  </si>
  <si>
    <t>M/s Greenforce Renewable Solution                                            (TIN No.-06902915086)</t>
  </si>
  <si>
    <t>Mr. Kamlesh Chahar S/o Sudesh Chahar, # 50/20 HUDA, Sirsa (094164-33999)</t>
  </si>
  <si>
    <t>26.04.2011</t>
  </si>
  <si>
    <t>Mrs. Sunit Goyal, # 24/20, HUDA, Sirsa (92155-10613)</t>
  </si>
  <si>
    <t>Bharat Bhusan, # 599, Ist Floor, Sec-20, HUDA,  (094664-90733)</t>
  </si>
  <si>
    <t>26.05.2011</t>
  </si>
  <si>
    <t>Ram Kishan S/o Mangla Ram, VPO- Panihari, Sirsa</t>
  </si>
  <si>
    <t>24.09.2010</t>
  </si>
  <si>
    <t>Santosh Kumar S/o Sh. Ram Kumar, Ateli (94164-78165)</t>
  </si>
  <si>
    <t>20.12.2010</t>
  </si>
  <si>
    <t>M/s Bhagwati Solar Solutions, NNL (06652410387)</t>
  </si>
  <si>
    <t>Gaj Raj S/o Sh. Narayan Singh, VPO-Kanti</t>
  </si>
  <si>
    <t>30.12.2010</t>
  </si>
  <si>
    <t>Santosh Devi W/o SH. Rao Bahadur Singh, M/Garh</t>
  </si>
  <si>
    <t>31.12.2010</t>
  </si>
  <si>
    <t>Rajinder Singh S/o Sh. Bhim Singh, Kailash Nagar, NNl</t>
  </si>
  <si>
    <t>Ramotar Saini S/o Sh. Nathu Ram, Kailash Nagar, NNl</t>
  </si>
  <si>
    <t>15.11.2010</t>
  </si>
  <si>
    <t>Krishana Devi W/o Sh. Ajit Singh, VPO-Deroli Ahir</t>
  </si>
  <si>
    <t>Dinesh Kumar S/o Sh. Sher Singh, VPO- Deroli</t>
  </si>
  <si>
    <t>Sher Singh S/o Murari Lal, VPO- Deroli Ahir (9416443134)</t>
  </si>
  <si>
    <t>Surender Singh S/o Sh. Hazari Lal, VPO- Deroli Shir</t>
  </si>
  <si>
    <t>Lokesh Kumar S/o Sh. Rajender Kumar, VPO- Deroli Ahir</t>
  </si>
  <si>
    <t>02.01.2011</t>
  </si>
  <si>
    <t>Jaibir Singh S/o Sh. Hosiyar Singh, VPO- Deroli Ahir 94164-16200</t>
  </si>
  <si>
    <t>Tushar S/o Sh. Vijay Aggarwal, VPO-Gujarwas</t>
  </si>
  <si>
    <t>09.01.2011</t>
  </si>
  <si>
    <t>Devinder Kumar S/o Ram Chander, Malviya Nagar, NNL (94160-96887)</t>
  </si>
  <si>
    <t>08.01.2011</t>
  </si>
  <si>
    <t>Hazari Lal S/o Sh Shiv Sahai, Ganesh Colony, NNL</t>
  </si>
  <si>
    <t>Kamlawati W/o Attar Singh, Mehrampur</t>
  </si>
  <si>
    <t>Jagdish S/o Sh. Shimbhu, VPO-Rampura</t>
  </si>
  <si>
    <t>Bimla Devi W/o Sh. Puran Chand Rao Ka NNL</t>
  </si>
  <si>
    <t>Om Parkash S/o Sh. Beh Ram, Narnual</t>
  </si>
  <si>
    <t>28.07.2011</t>
  </si>
  <si>
    <t>Balbir Singh S/o Sh. Hardwari Lal, HUDA, Dec-1, NNL</t>
  </si>
  <si>
    <t>Shiv Hari Bhardwaj S/o Sh. Dashrath Rai Ateli Mandi</t>
  </si>
  <si>
    <t>Vijay Parkash S/o Sh. Hari Ram Purani Mandi, NNL</t>
  </si>
  <si>
    <t>02.03.2011</t>
  </si>
  <si>
    <t>Satbir Singh S/o Sh. Subhash, Narnaul</t>
  </si>
  <si>
    <t>Prem Raj S/o Sh. Khemchand, Narnaul</t>
  </si>
  <si>
    <t>Basdev Mittal S/o Sh. Kishan Lal, NNL</t>
  </si>
  <si>
    <t>01.03.2011</t>
  </si>
  <si>
    <t>Suresh S/o Sh. Shadi Ram, Peeraga, NNL</t>
  </si>
  <si>
    <t>Attar Singh S/o Sh. Kundan Singh, Bass, NNL</t>
  </si>
  <si>
    <t>06.01.2011</t>
  </si>
  <si>
    <t>Santosh W/o Sh. Balwan Singh, Kailash Nagar, NNL</t>
  </si>
  <si>
    <t>Trilok Singh S/o Sh. Guruwachan Singh, Gastiwara, NNL</t>
  </si>
  <si>
    <t>Ram Avtar  S/o Sh. Ghisa Ram, NNL</t>
  </si>
  <si>
    <t>27.01.2011</t>
  </si>
  <si>
    <t>M/s Haryana Engineer, KKR (06072317780)</t>
  </si>
  <si>
    <t>Charan Singh S/o Sh. Jai Ram, Kadipuri</t>
  </si>
  <si>
    <t>Yad Ram S/o Sh. Indraj Singh, Kailash Nagar, NNL</t>
  </si>
  <si>
    <t>Mahender Singh S/o Sh. Jagmal Singh, Govt. Employees Colony, NNL</t>
  </si>
  <si>
    <t>Dharmbir Singh S/o Sh. Indraj, Kailash Nagar, NNL</t>
  </si>
  <si>
    <t>Jag Ram Kalia S/o Sh. Ramji Lal, Mandlana</t>
  </si>
  <si>
    <t>21.01.2011</t>
  </si>
  <si>
    <t>Prabhu Dayal S/o Sh. Tej Ram, Dhani Bass, Kirarod</t>
  </si>
  <si>
    <t>Abhay Singh S/o Raghbir, Vill-Hazipur</t>
  </si>
  <si>
    <t>Ranbir Singh S/o Ram Singh, Vill.-Hazipur</t>
  </si>
  <si>
    <t>Sumitra Devi W/o Satbir Singh, Vill.-Hazipur</t>
  </si>
  <si>
    <t>Ramesh Chand S/o Sh. Dayal Chand Employee Colony, NNL</t>
  </si>
  <si>
    <t>26.06.2011</t>
  </si>
  <si>
    <t>M/s Sunrise Solar Technology Employee Colony, NNL</t>
  </si>
  <si>
    <t>Ramesh Chand S/o Sh. Sohan Lal, Shiv Colony, NNL</t>
  </si>
  <si>
    <t>10.11.2010</t>
  </si>
  <si>
    <t>Sahi Ram S/o Sh. Girdhai Lal</t>
  </si>
  <si>
    <t>10.01.2010</t>
  </si>
  <si>
    <t>Ravinder Mehta,  #172/25, Panchkula</t>
  </si>
  <si>
    <t>15.02.2011</t>
  </si>
  <si>
    <t>M/s Sudersan Saur Shakti Pvt. Ltd.</t>
  </si>
  <si>
    <t>Dr. Ashok Gupta, # 899/9, Pkl</t>
  </si>
  <si>
    <t>07.12.2011</t>
  </si>
  <si>
    <t>Smt. Sarabjeet Kaur, #52/25, Pkl</t>
  </si>
  <si>
    <t>21.07.2011</t>
  </si>
  <si>
    <t>Y.P. Saini, # 989/6, Kamla Nagar, Kalka</t>
  </si>
  <si>
    <t>M/s Solchrom Pvt. Ltd., Solan, H.P. (2020500598)</t>
  </si>
  <si>
    <t>Saleen Minocha, # 786/8, Pkl</t>
  </si>
  <si>
    <t>25.09.2010</t>
  </si>
  <si>
    <t>M/s Sunstorm Devices, Chd. (4440035248)</t>
  </si>
  <si>
    <t>Manish Marya, # 319/11, Pkl</t>
  </si>
  <si>
    <t>19.09.2010</t>
  </si>
  <si>
    <t>Virender Bansal, #556, New Rathpur Colony, Pinjor</t>
  </si>
  <si>
    <t>15.07.2010</t>
  </si>
  <si>
    <t>Sunil Kumar Sood, #143/7, Pkl</t>
  </si>
  <si>
    <t>23.09.2010</t>
  </si>
  <si>
    <t>Anuradha Sood, #304/, G.H.-73, Sec-20, Pkl</t>
  </si>
  <si>
    <t>24.12.2010</t>
  </si>
  <si>
    <t>Keshab Chand Gupta,#766/8, Pkl</t>
  </si>
  <si>
    <t>02.09.2011</t>
  </si>
  <si>
    <t>Mrs. I.M. Anand, #36/6, Pkl</t>
  </si>
  <si>
    <t>16.11.2010</t>
  </si>
  <si>
    <t>Mrs. Pusplata, #1013/7, Pkl</t>
  </si>
  <si>
    <t>15.10.2010</t>
  </si>
  <si>
    <t>Mrs. Harjinder Kaur, #217, Amravati Enclave, Pkl</t>
  </si>
  <si>
    <t>29.03.2011</t>
  </si>
  <si>
    <t>M/s Advance Solar Power Technologies Pvt. Ltd.</t>
  </si>
  <si>
    <t xml:space="preserve">Mrs. Baljit Kaur, #219, Amravati Enclave, Pkl </t>
  </si>
  <si>
    <t>28.03.2011</t>
  </si>
  <si>
    <t>Sh. Chander Shekhar, #237, Amravati Enclave, Pkl</t>
  </si>
  <si>
    <t>Sh. Mr. Jogi Ram, #238, Amravati Enclave, Pkl</t>
  </si>
  <si>
    <t>23.03.2011</t>
  </si>
  <si>
    <t>Mrs. Kamlesh Rani, #239, Amravati Enclave, Pkl</t>
  </si>
  <si>
    <t>Mr. Balkishan, #262/17, Panchkula</t>
  </si>
  <si>
    <t>Mr. K.K. Parmar, #283/4, MDC, Panchkula</t>
  </si>
  <si>
    <t>19.11.2011</t>
  </si>
  <si>
    <t>Mr. O.P. Sheoran, #642/6, Panchkula</t>
  </si>
  <si>
    <t>20.11.2010</t>
  </si>
  <si>
    <t>Chetan Ubroi S/o P.D. Ubroi, #198/, E-Space Nirvana Country, South City-II (9899596684)</t>
  </si>
  <si>
    <t>22.09.2010</t>
  </si>
  <si>
    <t>M/s SNP Water Technologies (P) LTd. (06361824036)</t>
  </si>
  <si>
    <t>Poonam W/o Sh. Rakesh Kataria, # 121/5, Gurgaon (9899988828)</t>
  </si>
  <si>
    <t>05.09.2010</t>
  </si>
  <si>
    <t>M/s Dhruv Energy System, Gurgaon (06841933964)</t>
  </si>
  <si>
    <t>Sushila Yadav W/o Sh. Anil Yadav, # 794/4, Gurgaon (9212733112)</t>
  </si>
  <si>
    <t>14.09.2010</t>
  </si>
  <si>
    <t>Dr. P.K. Kohli S/o Sh. S.N. Rai Kohli, # 33/7, Gurgaon (9711260261)</t>
  </si>
  <si>
    <t>10.12.2010</t>
  </si>
  <si>
    <t>Sunil Bali S/o H D Bali, # 2074/4, Gurgaon (9312888079)</t>
  </si>
  <si>
    <t>04.08.2010</t>
  </si>
  <si>
    <t>Kamal Verma W/o Jai Singh Verma, # 717/4, Gurgaon (981064900)</t>
  </si>
  <si>
    <t>10.07.2010</t>
  </si>
  <si>
    <t>Shela Devi W/o Sh. K K Rathi, # 390/12A, Gurgaon (9215666612)</t>
  </si>
  <si>
    <t>M/s Siwalik Enterprises, Rohtak</t>
  </si>
  <si>
    <t>Dr. Sunita Garg, # 1456/4/5, Ambala Road, Kaithal</t>
  </si>
  <si>
    <t>01.10.2011</t>
  </si>
  <si>
    <t>Ashok Miglani, # 188/20, HUDA, Kaithal</t>
  </si>
  <si>
    <t>Not Eligible</t>
  </si>
  <si>
    <t>26.10.2009</t>
  </si>
  <si>
    <t>Kulwinder Kaur W/o Ranjit Singh, VPO.- Azimgarh (Block- Gulha)</t>
  </si>
  <si>
    <t>21.12.2010</t>
  </si>
  <si>
    <t>M/s Suntech Solar Technologies Systems, Panchkula                               (TIN No.-06262505128)</t>
  </si>
  <si>
    <t>randeep Singh S/o Sahab Singh, VPO-Kashore (Block-Siwan)</t>
  </si>
  <si>
    <t>Rajesh Khurania S/o Sh. Dharamraj Khurania, # 411/20, Near Indus Public School, Kaithal</t>
  </si>
  <si>
    <t>20.10.2010</t>
  </si>
  <si>
    <t>Sudarshan Kumar, # 191/20, HUDA, Kaithal</t>
  </si>
  <si>
    <t>16.02.2010</t>
  </si>
  <si>
    <t>Manisha Goyal, # 412/20, HUDA Kaithal                                     (94168-39007)</t>
  </si>
  <si>
    <t>Vikramjit S/o Gurtej Singh, Vill.-Prempura, PO.-Kwartan, Kaithal</t>
  </si>
  <si>
    <t>Prabhu Dayal S/o Sh. Vijay Dayal, # 9, Rishi Nagar, KUK Road, Kaithal</t>
  </si>
  <si>
    <t>Nidhi Bhatnagar, # 485/20, HUDA U.E., Kaithal</t>
  </si>
  <si>
    <t>Ajmer Singh# H.No. 682/29 Vikas Nagar Sonipat</t>
  </si>
  <si>
    <t>12.01.11</t>
  </si>
  <si>
    <t>KOTO Trade &amp; Services Pvt. Ltd.E 153,Forest Lane, Near Sainik Farms Colony. P.O Neb Sarai New Delhi-110068 TIN-05008051316</t>
  </si>
  <si>
    <t>Dharampakash H.No. 209 Sec-9 Partap School, Kharkhoda, Sonipat</t>
  </si>
  <si>
    <t>15-12-10</t>
  </si>
  <si>
    <t>KOTO Trade &amp; Services Pvt. Ltd.E 153,Forest Lane, Near Sainik Farms Colony. P.O Neb Sarai New Delhi-110068 TIN No. 05008051316</t>
  </si>
  <si>
    <t>Sangeeta H.No. 3534 Sector-15 Part-3 Sonipat</t>
  </si>
  <si>
    <t>KOTO Trade &amp; Services Pvt. Ltd.E 153,Forest Lane, Near Sainik Farms Colony. P.O Neb Sarai New Delhi-110068 TIN - 05008051316</t>
  </si>
  <si>
    <t>Sunita Maan  H.No. B-41 MNNS Campus Rai, Sonipat (0130-2366039)</t>
  </si>
  <si>
    <t>12.12.10</t>
  </si>
  <si>
    <t>V-Guard Industries Pvt. Ltd. Little Flower Church Road Kalloor, Cochin-682017</t>
  </si>
  <si>
    <t>OmWati 193/7 Gyan Nagar Sonipat (</t>
  </si>
  <si>
    <t>Sehdev Ward No. 1 Jatwada Sonipat</t>
  </si>
  <si>
    <t>Smt. Meenakshi Sharma 31 milestone Kundli Sonipat</t>
  </si>
  <si>
    <t>22.01.10</t>
  </si>
  <si>
    <t>Medors Biotech Pvt. Ltd. D-1/3 Rana Partap Bagh N. Delhi 110007 TIN  07440321203</t>
  </si>
  <si>
    <t>DR. Aditi Gupta, Indira Colony Near Rama Hospital Bahal garh Sonipat</t>
  </si>
  <si>
    <t>29-09-10</t>
  </si>
  <si>
    <t>Krishan Kumar Minocha 365K  Akbarpur Bharota Sonipat</t>
  </si>
  <si>
    <t>16.01.11</t>
  </si>
  <si>
    <t>Laxmi Narayan 1841 Sector 23 Sonipat</t>
  </si>
  <si>
    <t>Sanjay Dahiya 89, 8- Marla Sonipat</t>
  </si>
  <si>
    <t>20-02-11</t>
  </si>
  <si>
    <t>Moolchand Dahiya H. No. 564/30 A Shyam Nagar Sonipat</t>
  </si>
  <si>
    <t>26-03-11</t>
  </si>
  <si>
    <t xml:space="preserve">Ishwar Singh Naya Baas Gannaur, </t>
  </si>
  <si>
    <t>Rajkumar Maan Dharam Kanta Jind Road Gohana, Sonipat</t>
  </si>
  <si>
    <t>M/s Inter Solar System Pvt. Ltd, (TIN No.-03082035457)</t>
  </si>
  <si>
    <t>Bharti H.No.1928 Sector 12 Sonipat</t>
  </si>
  <si>
    <t>Hetram Saini 2286 Sector 15 Sonipat</t>
  </si>
  <si>
    <t>Kiran Gupta H.No.240  Model Town Sonipat</t>
  </si>
  <si>
    <t>20-03-11</t>
  </si>
  <si>
    <t>Vishnu Dev Batra 18 Teacher Colony Sonipat</t>
  </si>
  <si>
    <t>Rose  Enterprises 248 Sector 25 Panipat TIN 06422614068</t>
  </si>
  <si>
    <t>Manoj Kumar GT Road Murthal Near Rai Hospital</t>
  </si>
  <si>
    <t>27/06/2011</t>
  </si>
  <si>
    <t>Solanand Solar System Ambala city TIN 06781039754</t>
  </si>
  <si>
    <t>Ramesh Chand VPO Garhi Kesari H.No.436/4 Gannaur</t>
  </si>
  <si>
    <t>18/11/2010</t>
  </si>
  <si>
    <t>Chandan Singh H.No. 540 Ashok Vihar Sonipat</t>
  </si>
  <si>
    <t>Ashok Kumar S/o Sh. Hukum ChandH.No. 28 , Tublewell wali Gali ,Ward No. -5, Ladwa, KKR 9812425873</t>
  </si>
  <si>
    <t>24.06.11</t>
  </si>
  <si>
    <t>Smt. Raj Bala W/o Sh. Rishipal, H.No. 1685, Secor-3, Kurukshetra, 9416912498</t>
  </si>
  <si>
    <t>M/s Sun Glow Enterprises, 286, Industrial Area, Phase -1 Chandigarh/</t>
  </si>
  <si>
    <t>Mrs. Lila Wanti w/o Sh. B.S. Thakur, Jhansa Road, Near Aman Palace , Kurukshetra 01744-235330, 09466067393</t>
  </si>
  <si>
    <t>Ranbir Singh S/o Sh. Gian Chand , H. No. 717, Sector-8, Kurukshetra 9416805558</t>
  </si>
  <si>
    <t>Smt. Usha W/o Sh. Lakhi Ram , H.No. 347, Sector-8, KKR</t>
  </si>
  <si>
    <t>Surender Kumar S/o Birkha Ram , Gali No. -5, Shanti Nagar, Kurukshetra</t>
  </si>
  <si>
    <t>05.09.11</t>
  </si>
  <si>
    <t>Dev Vart S/o Sh. Lehri Singh, H. No. 1642, Sector-3, Kurukshetra 9416038142</t>
  </si>
  <si>
    <t>Dr. Dalel SinghS/o Sh. Sadhu Ram, H. No. 131, Sector-30, Kurukshetra 966257810</t>
  </si>
  <si>
    <t>08.09.11</t>
  </si>
  <si>
    <t>Amir Singh S/o Sh. Darshan Singh, Village Murtjapur, Block Pehowa, Kurukshetra</t>
  </si>
  <si>
    <t>01.09.11</t>
  </si>
  <si>
    <t>Harman Preet Singh S/o Sh.Jagjit  Singh Village Murtjapur, Block Pehowa, Kurukshetra</t>
  </si>
  <si>
    <t>Smt. Kalish Gupta W/o Ramdhari,Viswas Nagar, Part-II, Kurukshetra</t>
  </si>
  <si>
    <t>04.05.11/29.11.10</t>
  </si>
  <si>
    <t xml:space="preserve">M/s Haryana Engineers , SCO No. 240, Sector-10 Kurukshetra /   </t>
  </si>
  <si>
    <t>Kasturi Lal Tuteja H.No. 142, Sector-5, Kurukshetra 9355449240</t>
  </si>
  <si>
    <t>25.06.11</t>
  </si>
  <si>
    <t>Subhash Chand Grover H. No.559, Sector-5, 9416334799</t>
  </si>
  <si>
    <t>04.01.11/</t>
  </si>
  <si>
    <t xml:space="preserve">M/s Navdeep Electronics &amp; Electricals Kurukshetra Shop No. -9, Near Paras Cinima, Kurukshetra </t>
  </si>
  <si>
    <t>Gumeet Singh Serohi, H. No. 523, Sector-3, Kurukshetra 9416017062</t>
  </si>
  <si>
    <t>05.01.11/</t>
  </si>
  <si>
    <t>Sarabjit  Singh, H. No. 2, Gita Colony, Salarpur Road, Kurukshetra 9416017062</t>
  </si>
  <si>
    <t>21.04.11</t>
  </si>
  <si>
    <t>Smt. Rama Singla W/o Sh. Lalit Mohan, H. No. 302, Sector-3, Kurukshetra 9466435715</t>
  </si>
  <si>
    <t>Smt. Kusum Lata W/o Sh. Khushi Ram, H. No. 271, Sector-3, Kurukshetra 9466435715</t>
  </si>
  <si>
    <t>Jasmahinder Singh  S/o Sh. Arjun Singh, H. No.1850, SF , Housing Board,  Sector-8, Kurukshetra 9416191608</t>
  </si>
  <si>
    <t>Dr. Suresh Chander, H. No. 806, Sector-3, Kurukshetra, 916407103</t>
  </si>
  <si>
    <t>20.04.11</t>
  </si>
  <si>
    <t>Dr. Mohit Pal Gupta S/o Sh.Sugan Chand Gupta,                H. No. 1181, Sector-7,  Kurukshetra, 9416170602</t>
  </si>
  <si>
    <t>17.11.11</t>
  </si>
  <si>
    <t xml:space="preserve">M/s Sun Glow Enterprises, 286, Industrial Area, Phase -1 Chandigarh </t>
  </si>
  <si>
    <t>Sh. Narinder Singh Narwal S/o Sh. Randhir Singh, VPO-Joshi, Panipat</t>
  </si>
  <si>
    <t>25.02.2011</t>
  </si>
  <si>
    <t xml:space="preserve">Anil Kumar Puruthi S/o Krishan Lal, 519/24, Panipat </t>
  </si>
  <si>
    <t>Birmi Devi W/o Laxmi Chand Mittal, # A-24B, Yamuna Enclev, PNP</t>
  </si>
  <si>
    <t>02.02.2011</t>
  </si>
  <si>
    <t>Mukhtyar Singh S/o Sh. Takht Singh, 1465/150A, W-4, Idgah Colony, PNP</t>
  </si>
  <si>
    <t>Sh. Om Prakash Arya S/o Chhota Ram, VPO- Kabri, Panipat</t>
  </si>
  <si>
    <t>17.06.2011</t>
  </si>
  <si>
    <t>Ashok Bajaj # 330, Sector-8, Ambala City</t>
  </si>
  <si>
    <t>Sept., 10</t>
  </si>
  <si>
    <t>M/s Inter Solar Syaytems Pvt. Ltd. Chandigarh (Tin No. 03082035457</t>
  </si>
  <si>
    <t>Girdhari Lal # 18 Sector-7 Ambala City 0171-2555268</t>
  </si>
  <si>
    <t>Aug., 10</t>
  </si>
  <si>
    <t>Jai Gopal # 19 Sector-7 Ambala City 0171-2553971</t>
  </si>
  <si>
    <t>Sep.,10</t>
  </si>
  <si>
    <t>Parvinder Singh # 74 Sector-10 Ambala City</t>
  </si>
  <si>
    <t>Sep., 11</t>
  </si>
  <si>
    <t>Amarjit Singh # 74 Sector-10 Ambala City 09215527335</t>
  </si>
  <si>
    <t>Vijay Lakshmi # 113, Phase -II Jaggi Colony Ambala City 09416394624</t>
  </si>
  <si>
    <t>June, 11</t>
  </si>
  <si>
    <t>Lt. Co. J P Sharma # 127/1 Sector-C Ambala Cantt</t>
  </si>
  <si>
    <t>Oct., 11</t>
  </si>
  <si>
    <t>M/s Solanand Solar System, Ambala City (Tin No 06781039754</t>
  </si>
  <si>
    <t>M/s Rose Enterprises, Panipat ( Tin No 06422614068</t>
  </si>
  <si>
    <t>Smt. Daljit Kaur, # 174, Sec-9, Ambala (0171-2530086)</t>
  </si>
  <si>
    <t>29.11.10</t>
  </si>
  <si>
    <t>P.S. Pharma  (TIN No.-0617023066)</t>
  </si>
  <si>
    <t>Smt. Urmil, # 620, Sec-4, Naraingarh, Ambala</t>
  </si>
  <si>
    <t>26.11.2010</t>
  </si>
  <si>
    <t>M/s Inter Solar System (P) Ltd.,(TIN No.-03082035457)</t>
  </si>
  <si>
    <t xml:space="preserve">Sh. Sunil Jain, # 1414, W.No.-4, Patel Road, Ambala </t>
  </si>
  <si>
    <r>
      <t xml:space="preserve">M/s Inter Solar System (P) Ltd.,           </t>
    </r>
    <r>
      <rPr>
        <sz val="8"/>
        <rFont val="Calibri"/>
        <family val="2"/>
        <scheme val="minor"/>
      </rPr>
      <t>(TIN No.-03082035457)</t>
    </r>
  </si>
  <si>
    <t>Dr. Sudhir Kapoor, 6 Civil Line, Near Police, Ambala City (09416014949)</t>
  </si>
  <si>
    <t>M/s Haryana Engineers,  (TIN No.-06072317780)</t>
  </si>
  <si>
    <t>Mr. Vinit Aggarwal S/o Sh. Kimti Aggarwal, # 1244/10 Ambala City (09354703111)</t>
  </si>
  <si>
    <t>17.02.2011</t>
  </si>
  <si>
    <t>Smt. Prerna Tara W/o Sh. D.N. Tara, # 64/1018, Baldev Nagar, Ambala City</t>
  </si>
  <si>
    <t>09.03.2011</t>
  </si>
  <si>
    <r>
      <t xml:space="preserve">Smt. Parmot Kumari w/o Sh. Madan Lal, # 3797, </t>
    </r>
    <r>
      <rPr>
        <sz val="9"/>
        <rFont val="Calibri"/>
        <family val="2"/>
        <scheme val="minor"/>
      </rPr>
      <t>Suramiyan</t>
    </r>
    <r>
      <rPr>
        <sz val="11"/>
        <rFont val="Calibri"/>
        <family val="2"/>
        <scheme val="minor"/>
      </rPr>
      <t xml:space="preserve"> Mohilla, </t>
    </r>
  </si>
  <si>
    <t>28.11.2010</t>
  </si>
  <si>
    <t>M/s Pure Water System, Ambala City (TIN No.-06541041826)</t>
  </si>
  <si>
    <t>Smt. Sunanda Chadha, # 98, Vikas Vihar, Ambala City (094667-62068)</t>
  </si>
  <si>
    <t>Dr. Pushpa Garg</t>
  </si>
  <si>
    <t>22.03.2011</t>
  </si>
  <si>
    <t>M/s Pure Water System, (TIN No.-06541041826)</t>
  </si>
  <si>
    <t>Smt. Mohini Jindal w/o Sh. Naresh Kumar, # 369/8, Ambala City, (09896020257)</t>
  </si>
  <si>
    <t>03.12.2010</t>
  </si>
  <si>
    <t>M/s Solanand Solar Systems, Ambala City                                              (TIN No.-06781039754)</t>
  </si>
  <si>
    <t>Smt. Paramjeet Kaur w/o Sh. GS Labana, # 36/9, Ambala City (098130-76597)</t>
  </si>
  <si>
    <t>12.09.2010</t>
  </si>
  <si>
    <r>
      <t>M/s Solanand Solar Systems, Ambala City                                              (</t>
    </r>
    <r>
      <rPr>
        <sz val="8"/>
        <rFont val="Calibri"/>
        <family val="2"/>
        <scheme val="minor"/>
      </rPr>
      <t>TIN No.-06781039754)</t>
    </r>
  </si>
  <si>
    <t>Lt. Cr. Kewal Krishan Mohin, # 140, Defence Colony, Ambala Cantt.</t>
  </si>
  <si>
    <t>17.01.2011</t>
  </si>
  <si>
    <r>
      <t xml:space="preserve">M/s Pooja Traders, Defence Colony </t>
    </r>
    <r>
      <rPr>
        <sz val="8"/>
        <rFont val="Calibri"/>
        <family val="2"/>
        <scheme val="minor"/>
      </rPr>
      <t>(TIN No.-06971034848)</t>
    </r>
  </si>
  <si>
    <t>Sanjeev Gupta S/o Sh. ML Gupta, # 18-19, C Rani Bagh, Ambala Cantt</t>
  </si>
  <si>
    <t>12.11.2010</t>
  </si>
  <si>
    <r>
      <t xml:space="preserve">M/s Pooja Traders, Defence Colony </t>
    </r>
    <r>
      <rPr>
        <sz val="8"/>
        <rFont val="Calibri"/>
        <family val="2"/>
        <scheme val="minor"/>
      </rPr>
      <t>(TIN No.-06971034848</t>
    </r>
    <r>
      <rPr>
        <sz val="11"/>
        <rFont val="Calibri"/>
        <family val="2"/>
        <scheme val="minor"/>
      </rPr>
      <t>)</t>
    </r>
  </si>
  <si>
    <t>Satpal S/o Sh. Mam Raj, # 241/C Defence Colony, Ambala Cantt. (0171-2670187)</t>
  </si>
  <si>
    <t>Ram Chander S/o Sh. Sheo Ram, # 159, Sec-B, Defence Colony, Ambala Cantt.</t>
  </si>
  <si>
    <t>18.11.2010</t>
  </si>
  <si>
    <t>M/s Pooja Traders, Defence Colony (TIN No.-06971034848)</t>
  </si>
  <si>
    <t>Gurdeep Kaur W/o Sh. Ruminder Singh, # A-90, New Paras Nagar, Ambala Cantt.</t>
  </si>
  <si>
    <t>21.11.2010</t>
  </si>
  <si>
    <t>Ghanshyam Dass Batra, # 27 L, Model Town, Ambala City (0171-2520706)</t>
  </si>
  <si>
    <t>03.02.2011</t>
  </si>
  <si>
    <t>Dr. Ajay Madan S/o Sh. Madan Lal, # 72, Kanshi Nagar Model Town, Ambala City (094160-24751)</t>
  </si>
  <si>
    <t>Smt. Bhagwanti w/o Sh. Krishan Kumar, # 170, Sec-C, Defence Colony, Ambala Cantt.</t>
  </si>
  <si>
    <t>Manju Sachdeva W/o Lalit Sachdeva, # 125, Ambala Cantt, (098120-41420)</t>
  </si>
  <si>
    <t>M/s Rose Enterprise, Panipat (TIN No.-06422614068)</t>
  </si>
  <si>
    <t>Man Singh S/o Sh. Lal Singh, # 573/4, Naraingarh</t>
  </si>
  <si>
    <t>23.06.2011</t>
  </si>
  <si>
    <t>M/s Sun Glow Enterprises, (TIN No.-04700024144)</t>
  </si>
  <si>
    <t>Parveen Kumar Gupta S/o Sh. Babu Ram, # 73/7, Ambala Cantt.</t>
  </si>
  <si>
    <t>15.06.2011</t>
  </si>
  <si>
    <t>M/s solanand Solar Systems, Ambala City (TIN No.-06781039754)</t>
  </si>
  <si>
    <t>30 % of the total cost</t>
  </si>
  <si>
    <t>Eligible for MNRE subsidy</t>
  </si>
  <si>
    <t>Smt. Pushpa Sharma, Vill-Tagra Kangan</t>
  </si>
  <si>
    <t>22.01.11</t>
  </si>
  <si>
    <t>M/s Sunstorm Devices, Chandigarh            (TIN No. 04440035248)</t>
  </si>
  <si>
    <t>Ravinder Mehta, 172, Sec-25, Panchkula</t>
  </si>
  <si>
    <t>15.02.11</t>
  </si>
  <si>
    <t>M/s Sudersan Shakti Saur Pvt. Ltd. (TIN No.-27030333951)</t>
  </si>
  <si>
    <t>R.K. Kapur, 351, Sector--4, MDC, Panchkula</t>
  </si>
  <si>
    <t>27.02.11</t>
  </si>
  <si>
    <t>M/s Silverline Industries, Chanidgarh (TIN No. 04250021142)</t>
  </si>
  <si>
    <t>Mrs. Pushpa Gupta, Vill-Tagra Kaliram, Tagra Kangan</t>
  </si>
  <si>
    <t>M/s Sunstorm Devices, Chandigarh (TIN No. 04440035248)</t>
  </si>
  <si>
    <t>Kanwar Samsher Singh, # 1687, Sec-21, Panchkula</t>
  </si>
  <si>
    <t>07.12.10</t>
  </si>
  <si>
    <t>Smt. Pushpa Gupta, # 69, Vill.-Abhaypur, Panchkula</t>
  </si>
  <si>
    <t>08.12.10</t>
  </si>
  <si>
    <t>M/s PureWater System, Ambala                  (TIN No.-06541041826)</t>
  </si>
  <si>
    <t>Bhupender Singh Grewal, # 35-A, Sec-2, Panchkula</t>
  </si>
  <si>
    <t>23.08.10</t>
  </si>
  <si>
    <t>Narender Singh, # 1314/26, Panchkula</t>
  </si>
  <si>
    <t>24.10.10</t>
  </si>
  <si>
    <t>Smt. Vinod Bala, # 1334/15, Panchkula</t>
  </si>
  <si>
    <t>Sudarshan V erma, # 496/6, MDC, Panchkula</t>
  </si>
  <si>
    <t>Rohtash Kumar, # 51, GHS-07, MDC, Sec-5, Pkl</t>
  </si>
  <si>
    <t>28.11.10</t>
  </si>
  <si>
    <t>B.B. Goyal, # 337, Sec-16, Panchkula</t>
  </si>
  <si>
    <t>28.08.10</t>
  </si>
  <si>
    <t>Smt. Monika Jain, # 106/25, Panchkula</t>
  </si>
  <si>
    <t>14.09.10</t>
  </si>
  <si>
    <t>Pardeep Kumar Bhardwaj, # 7, Tribune Colony, Sec-26, Pkl</t>
  </si>
  <si>
    <t>20.12.10</t>
  </si>
  <si>
    <t>V.G. Chhatralia, # 1664/4, MDC, PKl</t>
  </si>
  <si>
    <t>27.07.10</t>
  </si>
  <si>
    <t>M/s Synergy Solar (TIN No.-04370033492)</t>
  </si>
  <si>
    <t>Krishal Lal, # 695/8, Pkl</t>
  </si>
  <si>
    <t>18.12.10</t>
  </si>
  <si>
    <t>Dinesh Verma, # 483/2, Pkl.</t>
  </si>
  <si>
    <t>18.02.11</t>
  </si>
  <si>
    <t>Parveen Vij, # 337/21, Pkl</t>
  </si>
  <si>
    <t>Arun Dua, 1187/11, Panchkula</t>
  </si>
  <si>
    <t>18.01.11</t>
  </si>
  <si>
    <t>M/s Suntech Solar Technologies Systems, (TIN No.-                    06262505128)</t>
  </si>
  <si>
    <t>Anita Dhawan, 47-P, MDC, Sec-4, Panchkula</t>
  </si>
  <si>
    <t>11.02.11</t>
  </si>
  <si>
    <t>S.K. Sardana, # 16/4, MDC, Panchkula</t>
  </si>
  <si>
    <t>17.05.11</t>
  </si>
  <si>
    <t>Ishwar Singh, # 1807/21, Panchkula</t>
  </si>
  <si>
    <t>08.09.10</t>
  </si>
  <si>
    <t>Vinod Kumar Malohtr, # 268/10, Panchkula</t>
  </si>
  <si>
    <t>17.11.10</t>
  </si>
  <si>
    <t>Vinod Kumar Sharma, #2584/21, Panchkula</t>
  </si>
  <si>
    <t>26.02.11</t>
  </si>
  <si>
    <t>Dr. Chander Kant, # 111/4, MDC. Panchkula</t>
  </si>
  <si>
    <t>26.07.10</t>
  </si>
  <si>
    <t>Anil Mittal, # 98/12, Pkl</t>
  </si>
  <si>
    <t>23.10.10</t>
  </si>
  <si>
    <t>Pankaj Mhajan, # 483/6/ Pkl.</t>
  </si>
  <si>
    <t>30.09.10</t>
  </si>
  <si>
    <t>Kewal Bansal, # 119/7, Pkl</t>
  </si>
  <si>
    <t>26.08.10</t>
  </si>
  <si>
    <t>Munish Kumar, # 50/7, Panchkula</t>
  </si>
  <si>
    <t>13.10.10</t>
  </si>
  <si>
    <t>Arvinder Joshi, # 43/4, MDC, Pkl</t>
  </si>
  <si>
    <t>11.10.10</t>
  </si>
  <si>
    <t>Gaurav Mohanta, 23/6, Pkl.</t>
  </si>
  <si>
    <t>29.07.10</t>
  </si>
  <si>
    <t>Virender Singh, 153, Vill. Shaketri, Pkl.</t>
  </si>
  <si>
    <t>21.03.11</t>
  </si>
  <si>
    <t>Ashok Aggarwal, # 1900/21, Pkl</t>
  </si>
  <si>
    <t>16.02.11</t>
  </si>
  <si>
    <t>Sunita Devi, # 666/16, Pkl</t>
  </si>
  <si>
    <t>16.03.11</t>
  </si>
  <si>
    <t>Rakesh Sharma, #920, Himshika Pinjore, Pkl</t>
  </si>
  <si>
    <t>10.11.10</t>
  </si>
  <si>
    <t>Shamsher Singh, #95-P, Sector-4,MDC, Pkl.</t>
  </si>
  <si>
    <t>11.11.10</t>
  </si>
  <si>
    <t>D.D. Goutam, # 1735/21, Pkl</t>
  </si>
  <si>
    <t>04.03.11</t>
  </si>
  <si>
    <t>Balbir Singh, # 1348/21, Panchkula</t>
  </si>
  <si>
    <t>11.09.10</t>
  </si>
  <si>
    <t>Nitin Bansal, # 1704/21, Panchkula</t>
  </si>
  <si>
    <t>11.07.10</t>
  </si>
  <si>
    <t>Aruna Garg, # 944/2, Panchkula</t>
  </si>
  <si>
    <t>22.08.10</t>
  </si>
  <si>
    <t>Usha Wadhwa, # 724/8, Panchkula</t>
  </si>
  <si>
    <t>16.10.10</t>
  </si>
  <si>
    <t>Mahesh Kumar Sharma, # 374/15, Panchkula</t>
  </si>
  <si>
    <t>14.02.11</t>
  </si>
  <si>
    <r>
      <t>M/s Suntech Solar Technologies Systems, Panchkula (</t>
    </r>
    <r>
      <rPr>
        <sz val="9"/>
        <rFont val="Calibri"/>
        <family val="2"/>
        <scheme val="minor"/>
      </rPr>
      <t>TIN No.-06262505128)</t>
    </r>
  </si>
  <si>
    <t>Smt. Darshan Kaur, # Vill.-Islam Nagar, Near Brham Rishi Ashram</t>
  </si>
  <si>
    <t>M/s Suntech Solar Technologies Systems, (TIN No.-06262505128)</t>
  </si>
  <si>
    <t>Vimal Narula, # 39/25, Panchkula</t>
  </si>
  <si>
    <t>20.08.10</t>
  </si>
  <si>
    <t>Shyam Lal, # 216/2, Panchkula</t>
  </si>
  <si>
    <t>31.03.11</t>
  </si>
  <si>
    <t>M/s Safedot Innovative Automation Pvt. Ltd. (06662507624)</t>
  </si>
  <si>
    <t>Krishan Dhull, # 917/12A, Pkl</t>
  </si>
  <si>
    <t>Gurpartap Singh Lamba, PSEC-19,25, PKl</t>
  </si>
  <si>
    <t>22.11.10</t>
  </si>
  <si>
    <t>Detail of domestic Solar Water Heating Systems install under JNNSM</t>
  </si>
  <si>
    <t>Benificiary List 2010-11 (Distt - Panchkula)</t>
  </si>
  <si>
    <t>Shakuntla Kumari, #200/5, Gurgaon   (09868828281)</t>
  </si>
  <si>
    <t>08.07.10</t>
  </si>
  <si>
    <t>M/s Ambey Enterprises , (TIN No.-06931934836)</t>
  </si>
  <si>
    <t>Pradeep Kapoor S/o Sh. Amar Nath, # 717/15, P-II, Gurgaon (4269717))</t>
  </si>
  <si>
    <t>19.10.10</t>
  </si>
  <si>
    <t>M/s SNP Water Technologies (P) Ltd. (TIN No.-06361824036)</t>
  </si>
  <si>
    <t>Aika Moudgil D/o Daleep Moudgil, # 3351/23, Gurgaon (09711800265)</t>
  </si>
  <si>
    <t>18.11.10</t>
  </si>
  <si>
    <t>M/s Suntron Energy Ltd., (TIN No.-06641936305)</t>
  </si>
  <si>
    <t>Rajbala W/o Sh. Bhim Singh, # 512/5, Part-I, Gurgaon  (9899808396)</t>
  </si>
  <si>
    <t>Mahipal Singh S/o Bhim Singh, # 226/45, Gurgaon (9899366001)</t>
  </si>
  <si>
    <t>10.12.10</t>
  </si>
  <si>
    <t>R.K. Jain, # 691/15, Part-II, Gurgaon                                           (09811174111)</t>
  </si>
  <si>
    <t>13.07.10</t>
  </si>
  <si>
    <t>M/s Ikon Water, Gurgaon (TIN No.-06821535208)</t>
  </si>
  <si>
    <t>Ajay Gupta S/o Sh. B.D. Gupta, # 43/23, Gurgaon (09810094251)</t>
  </si>
  <si>
    <t>31.01.11</t>
  </si>
  <si>
    <t>B.D. Hans, # 1017/15, Part-II, Gurgaon (9818312872)</t>
  </si>
  <si>
    <t>27.11.10</t>
  </si>
  <si>
    <t>M/s North Marketing Associates, Gurgaon (TIN No.-06691928081)</t>
  </si>
  <si>
    <t>Chanderpati Devi W/o Ram Kumar, # 616/15,Part-I, Gurgaon  (------------)</t>
  </si>
  <si>
    <t>09.02.11</t>
  </si>
  <si>
    <t>Naresh Kumar S/o Mukh Ram, 252/55 (09811616565)</t>
  </si>
  <si>
    <t>04.02.11</t>
  </si>
  <si>
    <t>Sujata Jain W/o Madhup Jain, B-44, South City, Phase-I (09811596442)</t>
  </si>
  <si>
    <t>Dinesh Sharma S/o Sh. S.K. Sharma, #3823/23 (9871286750)</t>
  </si>
  <si>
    <t>Kanta Devi W/o Umed Singh, # 271/45 (9818440411)</t>
  </si>
  <si>
    <t>15.12.10</t>
  </si>
  <si>
    <t>Santosh Ahlawat W/o PN Ahlwat, # 1120/4 (9873321200)</t>
  </si>
  <si>
    <t>30.01.11</t>
  </si>
  <si>
    <t>Ramniwas Yadav S/o Gangadhar, # 1084/4, (9873248677)</t>
  </si>
  <si>
    <t>Lajwanti W/o Tejbhan, 1920/4, Gurgaon (9810593601)</t>
  </si>
  <si>
    <t>Mukesh Jain S/o Suresh Chand Jain, 384/12A, (01242300005 &amp;9971022005)</t>
  </si>
  <si>
    <t>Permila Mugdal W/o Vinod, # 977/4 (09899993699)</t>
  </si>
  <si>
    <t>05.08.10</t>
  </si>
  <si>
    <t>M/s Dhruv Energy System, (TIN No.-06841933964)</t>
  </si>
  <si>
    <t>Mrs. Krishana Devi W/o Sh. Rattan Singh, # 1639, Sec-15-II (09250097779)</t>
  </si>
  <si>
    <t>26.09.10</t>
  </si>
  <si>
    <t>Jagpreet Singh S/o Bal Singh, # 752/15-II (09818105555)</t>
  </si>
  <si>
    <t>03.11.10</t>
  </si>
  <si>
    <t>Manoj Kumar S/o Ramesh Gupta, # 716/4 (9818542233)</t>
  </si>
  <si>
    <t>25.11.10</t>
  </si>
  <si>
    <t>Rakesh Rana S/o P.S. Thakur, # 807/4 (09212337144)</t>
  </si>
  <si>
    <t>Manish Paul S/o Prithvi Raj, # 2121/4 (09810361448)</t>
  </si>
  <si>
    <t>09.12.10</t>
  </si>
  <si>
    <t>Mani Ram S/o Sh. Ram Dhan Sharma, # 451/1 IMT Manesar (9810902035)</t>
  </si>
  <si>
    <t>20.10.10</t>
  </si>
  <si>
    <t>Bhagwan Dass Mandan S/o Bhim Lal, # 21/23 (9958585599)</t>
  </si>
  <si>
    <t>16.12.10</t>
  </si>
  <si>
    <t>Dinesh Kumar S/o Sh. Dev Bharat, # 252/15-I (9311951006)</t>
  </si>
  <si>
    <t>06.01.11</t>
  </si>
  <si>
    <t>Mr. Yograj Arora S/o Gobind Ram, # 3964/23 (8800498057)</t>
  </si>
  <si>
    <t>17.08.10</t>
  </si>
  <si>
    <t>M/s Profile Microtech, FBD, (TIN No.-06641323278)</t>
  </si>
  <si>
    <t>Arun Kumar S/o Umed Singh, Dhumaspur Road (9811130421)</t>
  </si>
  <si>
    <t>25.12.10</t>
  </si>
  <si>
    <t>M/s Rose Enterprises, Panipat (TIN No.-06422614068)</t>
  </si>
  <si>
    <t>Sube Singh S/o Ratan Lal, Jai Hind Ki Dhani, Teh. F/Ngr, (9051080500)</t>
  </si>
  <si>
    <t>Chandu Lal S/o Ram Lal, Vill.-Joniawa, Teh.-F/Ngr (9992188688)</t>
  </si>
  <si>
    <t>19.12.10</t>
  </si>
  <si>
    <t>Mariyam Ali W/o Mir Moitez Ali, T-183/2 New Palam Vihar (9871409076)</t>
  </si>
  <si>
    <t>30.12.10</t>
  </si>
  <si>
    <t>Atma Ram S/o Bhudut Rai Sharma, 205, Ward-6, Shiv Colony, Heli Mandi (9355069190)</t>
  </si>
  <si>
    <t>Anjali Chaudhary W/o Sachin Chaudhary, 2872/23 (9711144364)</t>
  </si>
  <si>
    <t>27.01.11</t>
  </si>
  <si>
    <t>Shri Bhagwan S/o Balwant, 162, Vill. Joniwas (9468383742)</t>
  </si>
  <si>
    <t>A.S. Yadav S/o Balwant Singh, 1428/15-P-II (9810521428)</t>
  </si>
  <si>
    <t>Akash Deep Kaushik S/o Radhe Shyam, 1113/23A (9910700687)</t>
  </si>
  <si>
    <t xml:space="preserve">Jai Bhagwan S/o Ram Singh, A-158, P-II New Palam Vihar, </t>
  </si>
  <si>
    <t>Somveer Hooda S/o Raghbir Singh, # 2636A/23 (9891836814)</t>
  </si>
  <si>
    <t>15.01.11</t>
  </si>
  <si>
    <t>Parteek Vats S/o Hari Dutt Vats, # 1, W-7, Heli Mandi (099927-74210)</t>
  </si>
  <si>
    <t>31.12.10</t>
  </si>
  <si>
    <t>Satish Kumar S/o Shiv Singh, Vill.-Dhumaspur Road, Badshahpur, Gurgaon (098111-30421)</t>
  </si>
  <si>
    <t>K.K. Jha S/o A.K. Jha, F-189, New Palam Vihar, Phase-I (09350-636475)</t>
  </si>
  <si>
    <t>Pavita Devi W/o Krisha Kumar, 382, Vill.-Joniwas, F/Ngr, (08059004555)</t>
  </si>
  <si>
    <t>Jayasree Ahuja W/o Rakesh, C-840 A, Sushant Lok, Phase-I, (01244047938)</t>
  </si>
  <si>
    <t>Varsha Sabharwal W/o Ravi Kumar, 647/15, Phase-I ,(09873698210)</t>
  </si>
  <si>
    <t>02.11.2010</t>
  </si>
  <si>
    <t>Jaideep Agarwal S/o Vindo Kumr, 2056, Sec-4, (099103-73333)</t>
  </si>
  <si>
    <t>28.02.11</t>
  </si>
  <si>
    <t>Varinder Kaur Sethi W/o Joginder Singh, #3328/23A (099117-69283)</t>
  </si>
  <si>
    <t>03.02.11</t>
  </si>
  <si>
    <t>M/s Bhambari Enterprise, New Delhi (TIN No.-07780211988)</t>
  </si>
  <si>
    <t>Umed Singh S/o Rishal Singh, #1390/23A,                           (098101-39521</t>
  </si>
  <si>
    <t>24.03.11</t>
  </si>
  <si>
    <t>Anita Kataria W/o Om Parkash Kataria # 402/12A (098100-15057)</t>
  </si>
  <si>
    <t>25.01.11</t>
  </si>
  <si>
    <t>Sanjeev Jain S/o N.C. Jain, A-56, Greenwood City (098106-39259)</t>
  </si>
  <si>
    <t>11.03.11</t>
  </si>
  <si>
    <t>Indra Dhar W/o Rohit Dhar, 686/23,                         (098101-59994)</t>
  </si>
  <si>
    <t>15.03.11</t>
  </si>
  <si>
    <t>Sheela Kumari W/o DV Shidhmukh, 617/45 (098110-35344)</t>
  </si>
  <si>
    <t>03.01.11</t>
  </si>
  <si>
    <t>Dipak Chattaraj S/o S.P., 3218/23 (098107-03197)</t>
  </si>
  <si>
    <t>21.02.11</t>
  </si>
  <si>
    <t>Santosh Kumar S/o Kameshwar, 698/23 (098911-92792)</t>
  </si>
  <si>
    <t>26.03.11</t>
  </si>
  <si>
    <t>Mehar Chand S/o Mir Singh, Vill- Wazirabad (098193-36231)</t>
  </si>
  <si>
    <t>17.01.11</t>
  </si>
  <si>
    <t>DL Mangla S/o Ram Kishan Dass, 664/15, Phase-I (098101-69059)</t>
  </si>
  <si>
    <t>Rajesh Kataria S/o Ram Mehar, B-40, South City-II (098101-19799)</t>
  </si>
  <si>
    <t>Pawan Solanki S/o Rajinder Singh, # 1079, DLF Ph-IV, (078273-99002)</t>
  </si>
  <si>
    <t>29.03.11</t>
  </si>
  <si>
    <t>Ashok Kumar Kukreja S/o Sant Singh, 1709, DLF, Phase-IV,                                (098102-77335</t>
  </si>
  <si>
    <t>13.02.11</t>
  </si>
  <si>
    <t>Roshan Lal S/o Kundan Lal, 10/15, Phase-I,                      (098103-33125)</t>
  </si>
  <si>
    <t>02.02.11</t>
  </si>
  <si>
    <t>Anand Pal Garg S/o Ishwar Dyal Gupta, #870/4 (09871533541)</t>
  </si>
  <si>
    <t>B.K. Gopal S/o Rattan Parkash, Prajapat Brahm Kumaris Ashram Kakrola (09311737776)</t>
  </si>
  <si>
    <t>08.03.11</t>
  </si>
  <si>
    <t>Balbir Kaur W/o Rasham Singh, 638/15, Phase-I, (4033895)</t>
  </si>
  <si>
    <t>M/s Sunglow Enterprises, (Tin No.-04700024144)</t>
  </si>
  <si>
    <t>Dr. Shri Ram Garg. C 206, Florence Marvel, Sushant Lok, Phase-II (----------)</t>
  </si>
  <si>
    <t>M/s Advance Solar Power Technologies (TIN No.-06961332822)</t>
  </si>
  <si>
    <t>Amar Singh S/o Bhagwan Singh, Vill.- Sarai Allwardi, PO-Palam Vihar (09910700687)</t>
  </si>
  <si>
    <t>Anita Gupta W/o S.K. Gupta, #137, New Palam Vihar (09312209405)</t>
  </si>
  <si>
    <t>Rishu Gupta S/o Payare lal, Vill Bajghera, PO.- Palam Vihar (------------)</t>
  </si>
  <si>
    <t>Meva Ram S/o Sodagarmal, # 595, Gali No.-1, Ashok Vihar, Railway Road, Gurgaon</t>
  </si>
  <si>
    <t>Mahabir Singh S/o Bhim Singh, Vill.-Sekhupur Majri (099910-82545)</t>
  </si>
  <si>
    <t>20.09.10</t>
  </si>
  <si>
    <t>M/s The Sky Enterprises, (TIN No.-06372825798)</t>
  </si>
  <si>
    <t>Benificiary List 2010-11 (Distt - Gurgaon)</t>
  </si>
  <si>
    <t xml:space="preserve">Akash Singh S/o Nanak Chand, # 415, Prakash Vihar, </t>
  </si>
  <si>
    <t>M/s MR Solar &amp; Environment Systems                                    (TIN No.-06031220829)</t>
  </si>
  <si>
    <t>Jagbir Singh S/o Dharam Singh, # 561, Ward-14, Patwari Mohalla, Gharuanda (93549-04269)</t>
  </si>
  <si>
    <t>M/s Rose Enterprises,           (Tin No.-06812234632)</t>
  </si>
  <si>
    <t>Balbir Singh S/o Braham Dass, Tubwell No.-6, Sec-13 Ext. Karnal (98129-99485)</t>
  </si>
  <si>
    <t>10.02.11</t>
  </si>
  <si>
    <t>Reshi Mittal W/o Rakesh Mittal, # 123/5, HUDA, Karnal (90341-11688)</t>
  </si>
  <si>
    <t>17.10.10</t>
  </si>
  <si>
    <t>Rajiv Singla S/o Ved Parkash, #2238/7 Karnal (92157-50100)</t>
  </si>
  <si>
    <t>Raj Kumar S/o Jagmal, #1, Ram Bagh Colony, Kunjpura Road, Karnal (98160-03333)</t>
  </si>
  <si>
    <t>21.10.10</t>
  </si>
  <si>
    <t>Manorma Gupta W/o Prem Chand Gupta, # 716/13, Karnal (94168-20993)</t>
  </si>
  <si>
    <t>Smt. Gian Kaur W/o Amrik Singh, # 81, Ward No.-13, Tarori (90340-16900)</t>
  </si>
  <si>
    <t>27.10.10</t>
  </si>
  <si>
    <t>Smt. Sunita Rani W/o Amer Singh, # 1364/6, Karnal (98962-00522)</t>
  </si>
  <si>
    <t>Sanjay Kumar S/o Nank Chand, # 2182/7, Karnal (98130-81453)</t>
  </si>
  <si>
    <t>Ravinder Singh S/o Bhupinder Pal, Natha Singh nagar, Tarori                                        (92159-42606)</t>
  </si>
  <si>
    <t>12.11.10</t>
  </si>
  <si>
    <t>Surender Singh S/o Ran Singh, # 930/9 Karnal                      (99911-00003)</t>
  </si>
  <si>
    <t>Kuldeep Singh S/o Ram Singh, # 399/8-9, Part-II, Karnal                                                      (94161-19555)</t>
  </si>
  <si>
    <t>Ram Avatar Mittal S/o Ramsaroop Mittal,                                        # 2219/7, Karnal                                                            (0184-228359)</t>
  </si>
  <si>
    <t>09.11.10</t>
  </si>
  <si>
    <t>Yashwant Singh S/o Raj Singh, # 17 P, Sec-8, Karnal (9991099998)</t>
  </si>
  <si>
    <t>15.11.10</t>
  </si>
  <si>
    <t>Gainda Ram S/o Rulia Ram, # 104, Ward-6, Nilokheri (99921-51111)</t>
  </si>
  <si>
    <t>Anil Kumar S/o Ram Pal, # 153/7, Karnal                                (94661-64111)</t>
  </si>
  <si>
    <t>13.11.10</t>
  </si>
  <si>
    <t>Kuldeep Sharma S/o Chiranji Lal Sharma, # 936/9, Karnal (94162-07700)</t>
  </si>
  <si>
    <t>01.11.10</t>
  </si>
  <si>
    <t>M/s Tata BP Solar India ltd., (TIN No.-06072317780)</t>
  </si>
  <si>
    <t>Rameshwar Sngh S/o Jeet Singh, # 150, Narsi Village, Karnal (94164-80460)</t>
  </si>
  <si>
    <t>27.03.2010</t>
  </si>
  <si>
    <t>Balwant Singh S/o Tarsem Singh, # 299/8, Part-II, Karnal (94162-01533)</t>
  </si>
  <si>
    <t>14.12.10</t>
  </si>
  <si>
    <t>Pavinder Singh S/o Harbhajan Singh,#476 C, Model Town, Karnal                        (94160-34303</t>
  </si>
  <si>
    <t>17.03.10</t>
  </si>
  <si>
    <t>Jagjit Rai S/o Harbans Singh, # 292, SP Colony, Karnal (98132-35034)</t>
  </si>
  <si>
    <t>Surender Pal S/o Avtar Singh, # 529, Model Town, Karnal (92156-24029)</t>
  </si>
  <si>
    <t>Vivek Sharma &amp; Rekha Sharma, # 672, Narsi Village, Karnal (94166-51314)</t>
  </si>
  <si>
    <t xml:space="preserve">Gurmeet Singh S/o Preetam Singh, L-186-C, Model Town, </t>
  </si>
  <si>
    <t>06.10.10</t>
  </si>
  <si>
    <t>M/s Shabji Solar, (TIN No. 06602618916</t>
  </si>
  <si>
    <t>Shammi Bansal S/o R.K. Bansal, 3 - Indra Colony, Libirty House, Karnal                          (93541-00041)</t>
  </si>
  <si>
    <t>M/s Su Solar- tech Systems (P) ltd.                                                              (TIN N o.-04590016299)</t>
  </si>
  <si>
    <t>Dhan Singh S/o Munsi Ram, # 10, Ranjeet Enclave, Kunjpura Road, Karnal (94665-87202)</t>
  </si>
  <si>
    <t>17.12.10</t>
  </si>
  <si>
    <t>Guddi Devi W/o Birbal Singh, # 301/8, Part-II, Karnal (0184-2291642)</t>
  </si>
  <si>
    <t>Hotel Aroma, Bhanu Mal Nagar, Model Town, Karnal (92156-24029)</t>
  </si>
  <si>
    <t>Ajay Bhatia, 733/3 Jarnailly Colony, Partap Public School, (98964-49999)</t>
  </si>
  <si>
    <t>02.03.11</t>
  </si>
  <si>
    <t>Anil Kumar, 172/A, Ward-9, Tarori (98960-42766)</t>
  </si>
  <si>
    <t>Maharana Partap Samriti Bhawan, Sec-8, Karnal (94161-95788)</t>
  </si>
  <si>
    <t>Benificiary List 2010-11 (Distt - Karnal)</t>
  </si>
  <si>
    <t>FTC</t>
  </si>
  <si>
    <t>Smt. Rupender Kaur w/o Balraj Singh, VPO.- Dhani Kalan Singh                                         (94164-90411)</t>
  </si>
  <si>
    <t>22.12.10</t>
  </si>
  <si>
    <t>Smt. Parminder Kaur W/o Gurtej Singh, Dhani Kalan Singh</t>
  </si>
  <si>
    <t>Sh. Rishi Kumar Sharma S/o Chhatu Ram. Near D.A.V. Public, Ellanabad                              (94162-84606</t>
  </si>
  <si>
    <t>Gurucharn Singh S/o Bakhtawar Singh, VPO-Himayun Khera                               (98135-00105)</t>
  </si>
  <si>
    <t>Manish Kumar S/o Jagdish Rai, 91, RSD Colony, Sirsa                   (01666-237736)</t>
  </si>
  <si>
    <t>Ramesh Kumar Jindgar S/o Vishwa Nath Jindgar, # 24, Gali Seth Nand Lal wali, PNB Chandni Chowk, Nohtiya Bazar , Sirsa (01666-236931)</t>
  </si>
  <si>
    <t>23.09.10</t>
  </si>
  <si>
    <t>Gurdeep Singh S/o Bhajan Singh, Behind Sukhija Petrol Pump, Rania Road, Sirsa (01666-240403)</t>
  </si>
  <si>
    <t xml:space="preserve">Rajinder Kumar S/o Om Parkash, 9, C-Block, Sirsa        </t>
  </si>
  <si>
    <t>28.09.10</t>
  </si>
  <si>
    <t>Kewal Singh S/o Om Parkash 8, C-Block, Sirsa (92540-00242)</t>
  </si>
  <si>
    <t>Shyam Lal S/o Jetha Ram, VPO-Kelnia (94164-90316)</t>
  </si>
  <si>
    <t>10.01.11</t>
  </si>
  <si>
    <t>Kartik S/o Bharat Bhushan, 140, A-Block, Sirsa (93542-10076)</t>
  </si>
  <si>
    <t>02.01.11</t>
  </si>
  <si>
    <t>Jagminder Singh, C-14, Era Laural Garden, Barnal Road, Sirsa (94164-90366)</t>
  </si>
  <si>
    <t>Dr. Govind Gupta S/o R.D. Gupta, 93, C-Block, Sirsa (94164-14149)</t>
  </si>
  <si>
    <t>Vijay Kumar S/o Om Parkash, 9-B, C-Block, Sirsa</t>
  </si>
  <si>
    <t>27.09.10</t>
  </si>
  <si>
    <t>Benificiary List 2010-11 (Distt - Sirsa)</t>
  </si>
  <si>
    <t>Surender Singh, # 2253 Sec-3, Rohtak             Mobile No.----------</t>
  </si>
  <si>
    <t>M/s Tata B.P. India Ltd (Hind Elect., Geeta Complex, Rohtak)</t>
  </si>
  <si>
    <t>Balraj Shepran, # 1208, Sec-3, Rohtak</t>
  </si>
  <si>
    <t>24.02.11</t>
  </si>
  <si>
    <t>Vinod Kumar, # 698, Sec-34, Krishana Colony, Rohtak</t>
  </si>
  <si>
    <t>05.01.11</t>
  </si>
  <si>
    <t>M/s Solanand Solar System (Sangwan Energy System, Sonepat)</t>
  </si>
  <si>
    <t>Sataynarayan, # 4, Gali No.-1, Hakakati Nagar, Rohtak</t>
  </si>
  <si>
    <t>21.01.11</t>
  </si>
  <si>
    <t>Satwanti w/o Jai bhagwan, Kishapura, Rohtak</t>
  </si>
  <si>
    <t>Sheela Devi w/o Rajinder, # 735/23, DLF Colony, Rohtak</t>
  </si>
  <si>
    <t>M/s Suntech Solar Tenchno (Cooling Centre Rohtak)</t>
  </si>
  <si>
    <t>Ranjit Singh, # 33, Sector-4, Rohtak</t>
  </si>
  <si>
    <t>Zile Singh/ Chhotan Lal # 384/1, Rohtak</t>
  </si>
  <si>
    <t>21.11.10</t>
  </si>
  <si>
    <t>M/s Sunglow Enterprises, Industrial Area, Phase-1, Chandigarh</t>
  </si>
  <si>
    <t>Raj Singh, #742/29, Tilak Nagar, Rohtak</t>
  </si>
  <si>
    <t>19.01.11</t>
  </si>
  <si>
    <t>M/s Rose Enterprise, Sec-25, Panipat</t>
  </si>
  <si>
    <t>Kiran Devi/Dilbag Singh, #2495/1, Rohtak</t>
  </si>
  <si>
    <t>M/s Medros Biotech Pvt. Ltd. Rana Partak, Delhi</t>
  </si>
  <si>
    <t>Inder Singh Mansa Ram, #388/25, Titalk Nagar, Rohtak</t>
  </si>
  <si>
    <t>09.09.10</t>
  </si>
  <si>
    <t>M/s Solanand Solar System (SKY Energy  System, Rohtak)</t>
  </si>
  <si>
    <t>Badam Singh/Ram Singh, #86/22, Kishanpur, Rohtak</t>
  </si>
  <si>
    <t>07.11.10</t>
  </si>
  <si>
    <t>K.S. Chopra/Chandu Ram, #2458/1, Rohtak</t>
  </si>
  <si>
    <t>10.07.10</t>
  </si>
  <si>
    <t>Rajbala/Mahender Singh, #137/9, Gali No.-1, Basant Vihar, Rohtak</t>
  </si>
  <si>
    <t>Sunil Kumar/ Jaiparkash, # 696/29, Tilak Nagar, Rohtak</t>
  </si>
  <si>
    <t>18.10.10</t>
  </si>
  <si>
    <t>Sushil Kumar/ Omparkash, #1323/3, Rohtak</t>
  </si>
  <si>
    <t>27.12.10</t>
  </si>
  <si>
    <t>Jayanti Devi, # 425/14, Rohtak</t>
  </si>
  <si>
    <t>12.10.10</t>
  </si>
  <si>
    <t>M/s Koto Trade &amp; Service Pvt. Ltd., Delhi (Siwalik , Enterprise, Rohtak)</t>
  </si>
  <si>
    <t>Krishana Devi, #576/10, Ram Gopal Colony, Rohtak</t>
  </si>
  <si>
    <t>Ajad Singh, Shri Chhou Ram Colony, Rohtak</t>
  </si>
  <si>
    <t>05.12.10</t>
  </si>
  <si>
    <t>Ajmer Singh, # 19/33, Housing Board, Rohtak</t>
  </si>
  <si>
    <t>Rajbala/ Ramniwas, #600/11, Uttam Vihar, Rohtak</t>
  </si>
  <si>
    <t>Kamla Devi/Satay Prakash, Jind Road, Sunderpur, Rohtak</t>
  </si>
  <si>
    <t>Rajinder Prashad, Near Indus British School, Rohtak</t>
  </si>
  <si>
    <t>20.01.11</t>
  </si>
  <si>
    <t>Sant Ram Kharb, #2022/2 (P), Rohtak</t>
  </si>
  <si>
    <t>30.02.11</t>
  </si>
  <si>
    <t>Benificiary List 2010-11 (Distt - Rohtak)</t>
  </si>
  <si>
    <t>Benificiary List 2010-11 (Distt - Ambala)</t>
  </si>
  <si>
    <t>Benificiary List 2010-11 (Distt -Faridabad)</t>
  </si>
  <si>
    <t>Benificiary List 2010-11 (Distt - Fatehbad)</t>
  </si>
  <si>
    <t>Benificiary List 2010-11 (Distt - Jind)</t>
  </si>
  <si>
    <t>Benificiary List 2010-11 (Distt - Kaithal)</t>
  </si>
  <si>
    <t>Benificiary List 2010-11 (Distt - Kurukshetra)</t>
  </si>
  <si>
    <t>Benificiary List 2010-11 (Distt - Mahindergarh)</t>
  </si>
  <si>
    <t>Benificiary List 2010-11 (Distt - Palwal)</t>
  </si>
  <si>
    <t>Benificiary List 2010-11 (Distt - Panipat)</t>
  </si>
  <si>
    <t>Benificiary List 2010-11 (Distt - Rewari)</t>
  </si>
  <si>
    <t>Benificiary List 2010-11 (Distt - Sonipat)</t>
  </si>
  <si>
    <t>Benificiary List 2010-11 (Distt - Yamuna Nagar)</t>
  </si>
  <si>
    <t>Sr. No.</t>
  </si>
  <si>
    <t>Ratan Lal Mittal s/o K.L. Mittal # 970 Sec. 25-II HUDA PNP</t>
  </si>
  <si>
    <t>Domestic</t>
  </si>
  <si>
    <t>10.10.11</t>
  </si>
  <si>
    <t>Ramesh Kumar s/o Madan Lal C-401 Yamuna Enclave PNP</t>
  </si>
  <si>
    <t>7.11.11</t>
  </si>
  <si>
    <t>Sahab Ji Solar Idgah Road Panipat 06602618916</t>
  </si>
  <si>
    <t xml:space="preserve">Rose Enterprises Panipat </t>
  </si>
  <si>
    <t>B.S. Raheja s/o Ram Lal B-457 Yamuna Encleve PNP</t>
  </si>
  <si>
    <t>19.11.11</t>
  </si>
  <si>
    <t>Sita Rani w/o Lt. Sh. Bhagat Ram # 1410 Sec 12 PNP</t>
  </si>
  <si>
    <t>28.9.11</t>
  </si>
  <si>
    <t>Satish Kumar s/o Tej Bhan # 493-R Model Town PNP</t>
  </si>
  <si>
    <t>8.11.11</t>
  </si>
  <si>
    <t>Ajit Singh s/o Baru Ram # 313 Sec 6 PNP</t>
  </si>
  <si>
    <t>5.11.11</t>
  </si>
  <si>
    <t>Neena Bansal w/o Dinesh bansal # 574 Sec-12 PNP</t>
  </si>
  <si>
    <t>28.12.11</t>
  </si>
  <si>
    <t>Krishna Electrical Rly Road Panipat TIN No. 06712603675</t>
  </si>
  <si>
    <t>Satbir Singh s/o Bal Krishan # 357-L Model Town PNP</t>
  </si>
  <si>
    <t>11.1.12</t>
  </si>
  <si>
    <t>Sita Arora w/o Ramsaran Arora # A-57, Sushant City PNP</t>
  </si>
  <si>
    <t>05.9.11</t>
  </si>
  <si>
    <t>Haryana Engg. Kurukshetra TIN No. 06072317780</t>
  </si>
  <si>
    <t>Total Collector Area in sq. m</t>
  </si>
  <si>
    <t>MNRE subsidy Rs. 3300/- per sq. m in FPC &amp; Rs. 3000/- per sq. m. in ETC Type</t>
  </si>
  <si>
    <t>30% of the cost as RC HAREDA (FPC)</t>
  </si>
  <si>
    <t>Eligible  MNRE subsidy</t>
  </si>
  <si>
    <t>Vijay Garg     706, Sector-8,Panchkula</t>
  </si>
  <si>
    <t>24.11.10</t>
  </si>
  <si>
    <t xml:space="preserve">M/s Inter Solar Systems (P) Ltd. Chandigarh </t>
  </si>
  <si>
    <t>Mr. Hardeep Singh Jagdeep Singh #66, Sector-2,Panchkula</t>
  </si>
  <si>
    <t>M/s Sudersan Saur Shakti, Pvt. Ltd. Aurangabad</t>
  </si>
  <si>
    <t>Mrs. Nirmal Dhiman         # 1372, Sec-15, Panchkula</t>
  </si>
  <si>
    <t>Smt. Jarnail Kaur          Vill- Batorh, Nr. Power House, Barwala</t>
  </si>
  <si>
    <t>16-12-10</t>
  </si>
  <si>
    <r>
      <t>M/s Mangla Bros.,Sector-12A,</t>
    </r>
    <r>
      <rPr>
        <sz val="10"/>
        <color rgb="FF222222"/>
        <rFont val="Arial"/>
        <family val="2"/>
      </rPr>
      <t>Panchkula</t>
    </r>
  </si>
  <si>
    <t>Mr. Anurag Gupta         # 206, Sector-6,Panchkula</t>
  </si>
  <si>
    <t>31-03-11</t>
  </si>
  <si>
    <t>M/s Pargati Industrial Care, Mohali (Dealer of RACOLD Thermo Ltd., ) </t>
  </si>
  <si>
    <t>Sh. Sunil Sachdev            # 157, Sector-4, MDC,Panchkula</t>
  </si>
  <si>
    <t>14-06-11</t>
  </si>
  <si>
    <t>Sh. Surender Sharma         # 90, Tribune Colony, Ramgarh, Pkl</t>
  </si>
  <si>
    <t>30-04-11</t>
  </si>
  <si>
    <t>Smt. Nirmala Devi            # 672, Sector-6, Panchkula</t>
  </si>
  <si>
    <t>M/s Inter Solar Systems Pvt. Ltd., Chandigarh</t>
  </si>
  <si>
    <t>Sh. Manish Singla # 1595, Sec-15,Panchkula</t>
  </si>
  <si>
    <t>15-03-11</t>
  </si>
  <si>
    <t>Sh. Rakesh Kalia #205, Sector-10,Panchkula</t>
  </si>
  <si>
    <t>19-08-10</t>
  </si>
  <si>
    <t>Sh. Avinash Sharma  # 799, Sector-8,Panchkula</t>
  </si>
  <si>
    <t>24-01-11</t>
  </si>
  <si>
    <t>Sh. Suresh Gupta # 174, Sec-09,Panchkula</t>
  </si>
  <si>
    <t>25-09-10</t>
  </si>
  <si>
    <t>Sh. Vishal Jain # 845, Sector-12,Panchkula</t>
  </si>
  <si>
    <t>Sh. Rajesh Ahuja #63, Sector-06,Panchkula</t>
  </si>
  <si>
    <t>300  </t>
  </si>
  <si>
    <t>16-01-12</t>
  </si>
  <si>
    <t>Sh. Jatinder #13-B, Sector-2,Panchkula</t>
  </si>
  <si>
    <t>20-01-12</t>
  </si>
  <si>
    <t>Harpreet Singh #61, Sector-06,Panchkula</t>
  </si>
  <si>
    <t>Mr. Amit Pal Chahal # 61, Sector-6,Panchkula</t>
  </si>
  <si>
    <t>Sh. Parshotam Lal #476, Sector-4,Panchkula</t>
  </si>
  <si>
    <t>15-11-11</t>
  </si>
  <si>
    <t>M/s Sun Storm Devices, Chandigarh</t>
  </si>
  <si>
    <t>Mr. Alok Kumar Varshney # 03, Sector-25 , Panchkula</t>
  </si>
  <si>
    <t>30-09-2010</t>
  </si>
  <si>
    <t>Mrs. Surekha Jindal # 904, Sector-8,Panchkula</t>
  </si>
  <si>
    <t>15-02-2012</t>
  </si>
  <si>
    <r>
      <t>M/s Suntech Solar Technology, </t>
    </r>
    <r>
      <rPr>
        <sz val="10"/>
        <color rgb="FF222222"/>
        <rFont val="Arial"/>
        <family val="2"/>
      </rPr>
      <t>Panchkula</t>
    </r>
  </si>
  <si>
    <t>Smt. Parminder kaur # 1832, Vasant Vihar, Kalka</t>
  </si>
  <si>
    <t>Smt. Gayatri Mittal #137, Sector-2,Panchkula</t>
  </si>
  <si>
    <t>30-11-11</t>
  </si>
  <si>
    <t>M/s Sunglow Enterprises, Chandigarh; VAT no. 04700024144</t>
  </si>
  <si>
    <t>M/S Sunglow Enterprises Chandigarh</t>
  </si>
  <si>
    <t>M/s Solanand Solar Systems, Ambala City</t>
  </si>
  <si>
    <t>M/s SNP Water Technologies (P) Ltd.; TIN:06361824036</t>
  </si>
  <si>
    <t xml:space="preserve">M/s Racold Thermo Ltd., Pune </t>
  </si>
  <si>
    <t>Advanced Solar Power Technologies (P) Ltd., Faridabad,06961332822</t>
  </si>
  <si>
    <t>M/s SUNTRON Energy Ltd, Gurgaon, TIN: 06641936305</t>
  </si>
  <si>
    <t>30.05.11</t>
  </si>
  <si>
    <t>M/s RACOLD Thermo Ltd. Pune</t>
  </si>
  <si>
    <t>M/s Roop Arinna Fabricators (P) ltd.. Gurgaon</t>
  </si>
  <si>
    <t>Medors Biotech (P) Ltd.Delhi; TIN:07440321203</t>
  </si>
  <si>
    <t>06.12.10</t>
  </si>
  <si>
    <t>15.10.10</t>
  </si>
  <si>
    <t>M/s Besure HealthCare (P) Ltd. New Delhi</t>
  </si>
  <si>
    <t xml:space="preserve">M/s Racold Termo Ltd. </t>
  </si>
  <si>
    <t>M/s TATA BP Solar</t>
  </si>
  <si>
    <t>20.8.11</t>
  </si>
  <si>
    <t>M/s Jain Irrigation System, New  Delhi; TIN: 27860246922V</t>
  </si>
  <si>
    <t>M/s Supreme Solar Systems, New Delhi</t>
  </si>
  <si>
    <t>15.10.11</t>
  </si>
  <si>
    <t>20.12.11</t>
  </si>
  <si>
    <t>28.11.11</t>
  </si>
  <si>
    <t>M/s Photon Solar Energy System</t>
  </si>
  <si>
    <t xml:space="preserve">M/s Racold Thermo Ltd. </t>
  </si>
  <si>
    <t>02.12.11</t>
  </si>
  <si>
    <t>M/s Sunson Energy Devices (P) Ltd., New Delhi; TIN:07452014866</t>
  </si>
  <si>
    <t>M/s Photon Energy System</t>
  </si>
  <si>
    <t>M/s Modern Solar Rechnologies (I), New Delhi, TIN: 07320342997</t>
  </si>
  <si>
    <t>M/s delton Infra (P) Ltd., Faridabad, TIN: 06191334813</t>
  </si>
  <si>
    <t>M/s Kotak Urja Banglore</t>
  </si>
  <si>
    <t>M/s Suntech Solar Technologies, Panchkula, TIN:06262505128</t>
  </si>
  <si>
    <t>M/s Greetek India (P) Ltd., Secundrabad</t>
  </si>
  <si>
    <t>M/s Supreme Solar System, Banglore</t>
  </si>
  <si>
    <t>M/s Medors Biotech (P) Ltd.Delhi</t>
  </si>
  <si>
    <t>Anil Duggal S/o VP Duggal, 1604B, Beuerly Park II, DLF-II, Gurgaon</t>
  </si>
  <si>
    <t>15.02.12</t>
  </si>
  <si>
    <t>Anju Anand W/o Rajesh, A2, Suncity, Sector 54, Gurgaon</t>
  </si>
  <si>
    <t>18.10.11</t>
  </si>
  <si>
    <t>JK verma S/o DN Verma, 17, Arjun Marg, Gurgaon</t>
  </si>
  <si>
    <t>Rajiv Mlohtra S/o ML Malhotra, Dearwood 35, Nirwana, South City II, Gurgaon</t>
  </si>
  <si>
    <t>Madhu Anand W/o Subhash Anand, J-33, South City-I, Gurgaon</t>
  </si>
  <si>
    <t>28.02.12</t>
  </si>
  <si>
    <t>M/s Ambey Enterprises Gurgaon
TIN:06931934836</t>
  </si>
  <si>
    <t>Inter Solar Systems Pvt. Ltd.  Chandigarh</t>
  </si>
  <si>
    <t>Dyanand Yadav S/o Roshan Lal, 14, Sectir 15-I, Gurgaon</t>
  </si>
  <si>
    <t>Subhash Chander Sehgal S/o Satpal Sehgal, HN 7-8, Mohila Towan, Gurgaon</t>
  </si>
  <si>
    <t>Prem Trehan S/o Sushil Kumar, 30, South City-I, Gurgaon</t>
  </si>
  <si>
    <t>11.11.11</t>
  </si>
  <si>
    <t>M/s Theme Solar System, Noida, TIN: 09666002387</t>
  </si>
  <si>
    <t>Ashish Agarwal S/o Amrit Garg, J-132, Centre Coest, Sector 50, Gurgaon</t>
  </si>
  <si>
    <t>04.03.12</t>
  </si>
  <si>
    <t>Ranjit Singh S/o Jagbir Singh, 144, Sector 39, Gurgaon</t>
  </si>
  <si>
    <t>07.03.12</t>
  </si>
  <si>
    <t>Mrs. Ashas Sharma W/o Sh. Bhunesh Sharma, Shiv Colony, Narnaul</t>
  </si>
  <si>
    <t>Theme Solar Systems    09266002130</t>
  </si>
  <si>
    <t>TATA BP Banglore</t>
  </si>
  <si>
    <t>Pushkar Mal Verma S/o Sh. Ram Chandra , Shiv Colony, Narnaul</t>
  </si>
  <si>
    <t>Rattan Singh S/o Sh. Jai Singh, Employee Colony, Narnaul</t>
  </si>
  <si>
    <t>bank loan case after 1-4-2011</t>
  </si>
  <si>
    <t>Bhagwati Solar Solutions NNL 6652410387</t>
  </si>
  <si>
    <t>Rose Enterprises Panipat</t>
  </si>
  <si>
    <t>Champa Devi W/o Sh. Nitya Nand Village Kheri</t>
  </si>
  <si>
    <t>Solanand Solar Systems Ambala</t>
  </si>
  <si>
    <t>Prem Chand S/o Sh. Ram Jas Mal Ward No. 8 Narnaul</t>
  </si>
  <si>
    <t>Om Parkash S/o Sh. Udmi Ram Kailash Nangar, Narnaul</t>
  </si>
  <si>
    <t>Puran Prabha W/o Sh. Hemant Kumar, Sector 1 HUDA, Narnaul</t>
  </si>
  <si>
    <t>Balbir Singh S/o Sh. Bhagwan Singh, Hazipur</t>
  </si>
  <si>
    <t>Kishori Lal Saini S/o Sh Gopi Ram Village Niwaznagar</t>
  </si>
  <si>
    <t>Panna Lal S/o Sh. Bashashar Dayal, Shivaji Nagar,Narnaul</t>
  </si>
  <si>
    <t>Sahi Ram S/o Sh. Girdhari Lal, Narnaul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</si>
  <si>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</si>
  <si>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Dalip Singh s/o chander Bhan M/garh Road , Narnaul</t>
  </si>
  <si>
    <t>supreme solar, New delhi</t>
  </si>
  <si>
    <t>Parmod Kumar Kaushik S/o Sh. Prema, H.No. 8, Sector-3, KKR</t>
  </si>
  <si>
    <t>04.05.11</t>
  </si>
  <si>
    <t>M/s Haryana Engineers , SCO No. 240, Sector-10 Kurukshetra /   M/s Tata BP Solar India Limited Bangalore TIN 06072317780</t>
  </si>
  <si>
    <t>Surinder Chaudhary      H. No. 53-54, Vishwash Nagar Phase-II, VIP Road , Kurukshetra</t>
  </si>
  <si>
    <t>02.01.12</t>
  </si>
  <si>
    <t>M/s Sun Glow Enterprises, 286, Industrial Area, Phase -1 Chandigarh/M/s Solchrome System Pvt Ltd. 61, Sector-5, Parwanoo (HP) TIN 04700024144</t>
  </si>
  <si>
    <t>Kulwant Singh S/o Sh. Mangal Singh Pandha Enclave, Amin Road Kurukshetra</t>
  </si>
  <si>
    <t>7.12.2011</t>
  </si>
  <si>
    <t>M/s Super Electrical Engineers, Chandigarh Road, Baldev Nagar, Ambala City/ M/s Solanand Solar Systems Kehra Chowk , Railway Road , Ambala City TIN 06091041734</t>
  </si>
  <si>
    <t>Jaswant  Singh S/o Sh. Mangal Singh Pandha Enclave, Amin Road Kurukshetra</t>
  </si>
  <si>
    <t>5.11.2011</t>
  </si>
  <si>
    <t>Bhupinder Singh S/o Sh. Mangal Singh Pandha Enclave, Amin Road Kurukshetra</t>
  </si>
  <si>
    <t>10.11.2011</t>
  </si>
  <si>
    <t>Lakhwinder Singh S/o Sh. Mangal Singh Pandha Enclave, Amin Road Kurukshetra</t>
  </si>
  <si>
    <t>20.11.2011</t>
  </si>
  <si>
    <t>Bhundu Ram S/o Sh. Shankar Ram H. No. 124,Sector-30, Kurukshetra</t>
  </si>
  <si>
    <t>2.12.2010</t>
  </si>
  <si>
    <t>M/s Suraj Power Solution Systems(India)Plot No. 284/9 Shastri Nagar, Ganaur, District Sonipat/M/s V-Guard Industries Limited 428/38,Pyramid House, Rajeev Colony, 35KM Stone, NH-8, Near Rajeev Chowk, Gurgaon. TIN 06373013008</t>
  </si>
  <si>
    <t xml:space="preserve">Balwant Singh s/o Gopal Singh Vill. Talheri </t>
  </si>
  <si>
    <t>25.1.12</t>
  </si>
  <si>
    <t>Benificiary List 2010-11 &amp; 2011-12 (Distt - Hisar)</t>
  </si>
  <si>
    <t>Name &amp; Address of Beneficiary</t>
  </si>
  <si>
    <t>Type of Systems</t>
  </si>
  <si>
    <t>No. of collectors/ dishes</t>
  </si>
  <si>
    <t>Total collector area in sq. m.</t>
  </si>
  <si>
    <t>Application/Use</t>
  </si>
  <si>
    <t>Total cost of system/unit including AMC for 5 years (in Rs.)</t>
  </si>
  <si>
    <t>Subsidy asked by ADC office</t>
  </si>
  <si>
    <t xml:space="preserve">Eligible capital Subsidy </t>
  </si>
  <si>
    <t>Installation Date</t>
  </si>
  <si>
    <t>Suppliers  name &amp; TIN No.</t>
  </si>
  <si>
    <t>If supplier is dealer, Name of manufacturer</t>
  </si>
  <si>
    <t>Krishan Kumar S/o FPC Balu Ram, H. No. 1478, Sec-16-17, Hisar, Mob.9813248141</t>
  </si>
  <si>
    <t>Bathing, washing</t>
  </si>
  <si>
    <t>22.08.11</t>
  </si>
  <si>
    <t>Andy Solar Pvt. Ltd. Plot No. 75, Industrial Area, Phase-2, Panchkula  &amp; 06802507838</t>
  </si>
  <si>
    <t>Roop Arinna Fabricators Pvt. Ltd., Plot No. 30, Sec-3, IMT Manesar, Gurgaon.</t>
  </si>
  <si>
    <t>Smt. Suman Lata W/o Satywan Dhankhad, H. No. 7, Lajpat Nagar, Hisar. Mob. 9996782612</t>
  </si>
  <si>
    <t>25.08.11</t>
  </si>
  <si>
    <t>Andy Solar Pvt. Ltd. . Plot No. 75, Industrial Area, Phase-2, Panchkula &amp; 06802507838</t>
  </si>
  <si>
    <t>Sh. Sham Lal S/o Sh. Lakh Ram, VPO Mirzapur, Teh &amp; Distt. Hisar. Mob.9896767746</t>
  </si>
  <si>
    <t>23.08.11</t>
  </si>
  <si>
    <t>Smt. Preeti W/o Suresh Kumar,       H. No. 1064, Sec-16-17, Hisar Mob.9813539055</t>
  </si>
  <si>
    <t>Nand Ram S/o Banwari Lal, H. No. 58, Saket Colony, Hisar. Mob.</t>
  </si>
  <si>
    <t>6.02.2012</t>
  </si>
  <si>
    <t xml:space="preserve">Andy Solar Pvt. Ltd. . Plot No. 75, Industrial Area, Phase-2, Panchkula &amp; 06802507838 </t>
  </si>
  <si>
    <t>Keshav Chand S/o Sudan Singh, H. No. 109, Friends Colony, Hisar. Mob.</t>
  </si>
  <si>
    <t>5.12.2011</t>
  </si>
  <si>
    <t>Anil Kr. S/o Amar Singh, H. No. 1878, Sec-14, Hisar</t>
  </si>
  <si>
    <t>Smt. Sarita Gupta W/o  H. No.1228, Sec-14, Hisar</t>
  </si>
  <si>
    <t>Mr. Rishikesh Garg S/o Magni Ram Garg, H. No. 1943, Sec. 14-P, Hisar Mob.9416340638</t>
  </si>
  <si>
    <t xml:space="preserve">Availed </t>
  </si>
  <si>
    <t>20.10.2011</t>
  </si>
  <si>
    <t>MNM Trading Company, Shop No. 1, Ganpati Complex, Old Delhi Road, Sector-14, Gurgaon &amp; 06681937641</t>
  </si>
  <si>
    <t>Smt. Chand Tari Devi W/o Niranjan Lal, Sector-50, Ward No. 3, Hisar</t>
  </si>
  <si>
    <t>Sh. Nirmal Boora , H. No. 1062, Sector-16-17, Hisar</t>
  </si>
  <si>
    <t>22.08.2011</t>
  </si>
  <si>
    <t>Devender Kumar S/o Ram Niwas  , H. No. 1046, Sec-14, Hisar</t>
  </si>
  <si>
    <t>12.09.11</t>
  </si>
  <si>
    <t>Raj pipes&amp; Plastics Industries, Plot No. 94, Sector-27-28, Industrial Area &amp;06871527663</t>
  </si>
  <si>
    <t>Solchrom India (P) Ltd., Plot No 61, Sec-5 Parwanoo (HP)</t>
  </si>
  <si>
    <t>Mr. Daljit Singh s/o Om Parkash H. No. 1063 P, Sec- 16-17, Hisar. Mob.9355997495</t>
  </si>
  <si>
    <t>19.06.11</t>
  </si>
  <si>
    <t>Sun Glow enterprises, Plot No. 286, Industrial Area-I, Chandigarh,  &amp; 04700024144</t>
  </si>
  <si>
    <t>Mrs. Meera Devi W/o Inder Singh, H. No. 1879, Sec-14 P, Hisar. Mob.9416526444</t>
  </si>
  <si>
    <t>20.06.11</t>
  </si>
  <si>
    <t>Sh. Dalbir Singh Jakhar s/o Lt. Bal Mukund, H. No. 113, Defence Colony, Near Sapra Hospital, Hisar. Mob.9416755995</t>
  </si>
  <si>
    <t>Sh. Sataynarain S/o Maida Ram, H. No. 974, Sec-14, Hisar. Mob.9416294292</t>
  </si>
  <si>
    <t>11.07.11</t>
  </si>
  <si>
    <t>Nirmal Enterprises,Gandhi Chowk,Hisar &amp;06321519284</t>
  </si>
  <si>
    <t>Inter Solar Systems (P) Ltd., 901-A, Indl. Area Phase-II, Chandigarh.</t>
  </si>
  <si>
    <t>Ajay Gupta S/o raj Kumar, H. No. 1877, Sec-14, Hisar. Mob.9896055989</t>
  </si>
  <si>
    <t>10.05.11</t>
  </si>
  <si>
    <t>Dr. Sunita Poonia  W/o Dr. Dharampal, H. No. 1035, Sec-16-17, Hisar. Mob.9416168904.</t>
  </si>
  <si>
    <t>Swami Uma Nand Ji, Sewarth Asharam, Kaimari Road, Hisar</t>
  </si>
  <si>
    <t>24.12.11</t>
  </si>
  <si>
    <t>Mukesh Goyal , H. No. 1887, Sec-14, Hisar</t>
  </si>
  <si>
    <t>08.01.12</t>
  </si>
  <si>
    <t>Kaushalya Devi W/o Subhash Jain, H. No. 34, Sec-9-11, Hisar. Mob.9813234234</t>
  </si>
  <si>
    <t>Vishwakarma Power Solution, Nirankari Bhawan Dabra Chowk, Hisar &amp; 06271536626</t>
  </si>
  <si>
    <t>TATA Bp Solar India Ltd., Plot No. 78, Hosur Road, Electronics City, Phase-I, Bangalore</t>
  </si>
  <si>
    <t xml:space="preserve">Subhash Chander S/o Sh. Har Lal, H. No. 1121, Sec-14, Hisar. </t>
  </si>
  <si>
    <t>1.10.11</t>
  </si>
  <si>
    <t>Shammi Nagpal S/o Ram Chander, H. No. 7, Sec-13, Hisar</t>
  </si>
  <si>
    <t>Godhu Ram S/o Phoola Ram, H. No. 927, Sec-16-17, Hisar</t>
  </si>
  <si>
    <t>Mohit Aggarwal S/o Rakesh Rattan, H. No. 1455, Sec-14, Hisar</t>
  </si>
  <si>
    <t>Solchrom India (P) Ltd.,</t>
  </si>
  <si>
    <t>Yogesh Mittal S/o Ram Avtar, H. No. 789, PLA, Hisar</t>
  </si>
  <si>
    <t>2.11.11</t>
  </si>
  <si>
    <t>D.P. Sharda, H. No. 113, UE-II, Hisar</t>
  </si>
  <si>
    <t>5.12.11</t>
  </si>
  <si>
    <t>Pooja Singh,  H. No. 173-N, Model Town, Hisar</t>
  </si>
  <si>
    <t>Mahesh Gupta,  H. No. 992, Sec-14, Hisar</t>
  </si>
  <si>
    <t>22.12.11</t>
  </si>
  <si>
    <t>Vinay Gupta S/o Madan Lal, H. No. 991, Sec-14, Hisar</t>
  </si>
  <si>
    <t>Wazir Singh S/o Saroop Singh, H. No. 135, Sec-15, Hisar</t>
  </si>
  <si>
    <t>26.12.11</t>
  </si>
  <si>
    <t>Sunny Mittal S/o Ram Avtar, H. No. 789, PLA, Hisar</t>
  </si>
  <si>
    <t>27.12.11</t>
  </si>
  <si>
    <t>E.R. Prsonby, H. No. 1085, Sec-16-17, Hisar</t>
  </si>
  <si>
    <t>Bharat Bhushan S/o Sh. Gulab Rai, # 1498, sector-14, Hisar. Mob.9034756053</t>
  </si>
  <si>
    <t>19.04.11</t>
  </si>
  <si>
    <t>SunTech Solar Tech.Panchkula &amp; 06262505128</t>
  </si>
  <si>
    <t>Mrs. Yogita Bansal W/o Sh. Arvind Bansal, H. No. 1851, Sec. 14, Hisar.</t>
  </si>
  <si>
    <t>17.10.11</t>
  </si>
  <si>
    <t>Mani Ram S/o Ranjeet Singh # 1535, Sec-14, Hisar</t>
  </si>
  <si>
    <t>5.02.12</t>
  </si>
  <si>
    <t>Smt. Seema Gupta W/o # 19, Sector-9/11, Hisar</t>
  </si>
  <si>
    <t>10.02.2012</t>
  </si>
  <si>
    <t>Smt. Sudha Gupta W/o #20, Sector-9/11, Hisar</t>
  </si>
  <si>
    <t>Pradeep Bansal S/o Mohan Lal, # 1627, Sector-13, Hisar</t>
  </si>
  <si>
    <t>02 .01.2012</t>
  </si>
  <si>
    <t>Smt. Seema W/o Surender Singh # 2358, Sector-9/11, Hisar</t>
  </si>
  <si>
    <t>05.01.2012</t>
  </si>
  <si>
    <t xml:space="preserve">Bhushan Kumar S/o  Ram Nath #1552, Sec-14, Hisar </t>
  </si>
  <si>
    <t>10.01.2012</t>
  </si>
  <si>
    <t>Sh. Satyavir Singh S/o Lala Ram, # 1096, Sec-16/17, Hisar</t>
  </si>
  <si>
    <t>16.01.2012</t>
  </si>
  <si>
    <t>Bharat Bhushan S/o Lajpat Rai, Rishi Nagar, Bharat Medical, Hisar</t>
  </si>
  <si>
    <t>Smt. Usha Goyal W/o Prem Kumar, #1511, Sec-14, Hisar</t>
  </si>
  <si>
    <t>30.01.2012</t>
  </si>
  <si>
    <t>Sanjay Kumar S/o Bhola Nath, # 696, PLA, Hisar</t>
  </si>
  <si>
    <t>23.01.2012</t>
  </si>
  <si>
    <t>Kamal Kumar S/o Raj Kumar, # 790, PLA, Hisar</t>
  </si>
  <si>
    <t>Sanjay S/o Raj Kumar, # 790, PLA, Hisar</t>
  </si>
  <si>
    <t>Smt. Asha Chadha, 1625, Sec-13, Hisar</t>
  </si>
  <si>
    <t>19.01.2012</t>
  </si>
  <si>
    <t>Raj Kumar Dewan S/o Sham Parkash Dewan, H. No.647, PLA, Hisar</t>
  </si>
  <si>
    <t>10.03.2012</t>
  </si>
  <si>
    <t>Meera Verma , H. No. 660, PLA, Hisar</t>
  </si>
  <si>
    <t>25.02.2012</t>
  </si>
  <si>
    <t>Anita Verma, H. No. 661, PLA, Hisar</t>
  </si>
  <si>
    <t>Madhu Rani, H. No. 759, PLA, Hisar</t>
  </si>
  <si>
    <t>02.03.2012</t>
  </si>
  <si>
    <t>Sharda Devi , H. No. 181/2, Devi Bhawan Road, Hisar</t>
  </si>
  <si>
    <t>15.03.2012</t>
  </si>
  <si>
    <t>Champa Devi, H. No. 1894, Sec-14, Hisar</t>
  </si>
  <si>
    <t>Manjeet Kaur , H. No. 662, PLA, Hisar</t>
  </si>
  <si>
    <t>17.03.2012</t>
  </si>
  <si>
    <t>Mrs. Ranjana Sharma, H. No.967, Sector-14, Hisar. Mob. 9466685676</t>
  </si>
  <si>
    <t>Availed</t>
  </si>
  <si>
    <t>04.01.2012</t>
  </si>
  <si>
    <t>Raghav Enterprises,,33Chandan Nagar, Balasmand Road, Hisar&amp;06891538904.</t>
  </si>
  <si>
    <t>Smt. Saroj Gupta, H. No. 15, Sector-14, Hisar Mob.9050100086</t>
  </si>
  <si>
    <t>20.09.2011</t>
  </si>
  <si>
    <t>Nirmal Enterprises, Azad Gali, Gandhi Chowk,Hisar&amp;06321519284</t>
  </si>
  <si>
    <t>Sh. Naveen Sehtiya, H. No. 1264, Sec-14, Hisar. Mob.787660001</t>
  </si>
  <si>
    <t>Raghav Enterprises,,33Chandan Nagar, Balasmand Road, Hisar&amp;06891538904</t>
  </si>
  <si>
    <t xml:space="preserve">Rakesh Sharma , H. No. 1628, U.E-II, Hisar </t>
  </si>
  <si>
    <t>08.02.2012</t>
  </si>
  <si>
    <t>M/s Jadia Pipes (India), H. No. 125, Sec-15, Hisar</t>
  </si>
  <si>
    <t>Mrs. Anita Jain, H. No. 995, Sec-14, Hisar.</t>
  </si>
  <si>
    <t>Sh. Parveen, H. No. 646, PLA, Hisar Mob.9254260900</t>
  </si>
  <si>
    <t>16.05.2012</t>
  </si>
  <si>
    <t xml:space="preserve">Shukantla Devi, H.No. 1904, Sec-14, Hisar  </t>
  </si>
  <si>
    <t>Bathing Washing</t>
  </si>
  <si>
    <t>07.03.2012</t>
  </si>
  <si>
    <t>Shalini Sharma , H.No. 1450, Sector-14, Hisar.</t>
  </si>
  <si>
    <t>21.02.2012</t>
  </si>
  <si>
    <t>Ghansyam Dass,H.No. 1444, sector-14, Hisar</t>
  </si>
  <si>
    <t>Khajan Singh , VPO Masoodpur, The. Hansi, Hisar</t>
  </si>
  <si>
    <t xml:space="preserve">Bathing Washing </t>
  </si>
  <si>
    <t>7.11.2011</t>
  </si>
  <si>
    <t>Narayan Dutt Vats 758-A, PLA, Hisar</t>
  </si>
  <si>
    <t>20.04.2012</t>
  </si>
  <si>
    <t>Mr.Omparkash, H. No. 613 PLA, Hisar. Mob.9466449885</t>
  </si>
  <si>
    <t>7.05.11</t>
  </si>
  <si>
    <t>Sai Solar systems 24-U.G.F. Neel Kanth Complex, Camp Chowk &amp; 06971538181</t>
  </si>
  <si>
    <t>Solanand Solar Systems, Khera Chowk, Railway Road, Ambala City-134003</t>
  </si>
  <si>
    <t xml:space="preserve">M/s Utsuk Dairy Pvt. Ltd. , Village Shadwa, Hisar </t>
  </si>
  <si>
    <t>12.07.11</t>
  </si>
  <si>
    <t>M/s S.K (India) Marketing, Dealer &amp; 06902915086</t>
  </si>
  <si>
    <r>
      <t>Prachi International Pvt. Ltd., A-14,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Floor, Wazirpur Indl. Area, Ring Road, Delhi-52</t>
    </r>
  </si>
  <si>
    <t>Harish Kumar S/o Om Parkash, H. No. 678/13, Mohl. Dogran, Hisar Mob.9416177200</t>
  </si>
  <si>
    <t>14.11.11</t>
  </si>
  <si>
    <t>Kamal singh H.No. 2, Sec. 6P, HUDA , Hansi Mob.9355401818</t>
  </si>
  <si>
    <t>26.09.11</t>
  </si>
  <si>
    <t>Mrs. Barkha Devi W/o Sh. Sanjay Kr., H. No. 1262, Sec-14, Hisar Mob.9416343110</t>
  </si>
  <si>
    <t>10.09.11</t>
  </si>
  <si>
    <t>Rajesh Kumar , H. No. 1227-A, Sec-14, Hisar</t>
  </si>
  <si>
    <t>Ashok Kumar Godara S/o Sh. Hanuman Singh H. No. 110, Lajpat Nagar, Hisar Mob.9466760205</t>
  </si>
  <si>
    <t>Smt. Kiran W/o  Raj Kr. H. No. 1484, Sec-14, Hisar</t>
  </si>
  <si>
    <t>3.05.11</t>
  </si>
  <si>
    <t xml:space="preserve">Smt. Krishna w/o Sh. Ramsawroop, H. No. 1491, Sec-14, Hisar </t>
  </si>
  <si>
    <t>4.05.11</t>
  </si>
  <si>
    <t>Hariom Singla S/o Rameshwar Dass, # 9, Sec-6, Hansi. Mob.9996128990</t>
  </si>
  <si>
    <t>4.04.11</t>
  </si>
  <si>
    <t>Smt. Pushpa Rani W/o Rajbir Singh, H. No. 372 PLA, Hisar. Mob.8059521900</t>
  </si>
  <si>
    <t>Mrs. Komal W/o Naresh Kumar, H. No. 1267, Sector-14, Hisar</t>
  </si>
  <si>
    <t xml:space="preserve">Dr. Ram Niwas S/o Nathu Ram, Jain Gali, Hansi </t>
  </si>
  <si>
    <t>2.04.11</t>
  </si>
  <si>
    <t>Vinod Kumar Tiparia S/o Tara Chand, H. no. 1554, Sec- 14, Hisar</t>
  </si>
  <si>
    <t>22.11.11</t>
  </si>
  <si>
    <t>Krishan Kumar S/o Ran Singh , H. No. 612, Sec. 6P HUDA, Hansi</t>
  </si>
  <si>
    <t>23.11.11</t>
  </si>
  <si>
    <t>Smt. Sunita Rani W/o Kashmiri Lal , H. No. 1550, Sec-14, Hisar</t>
  </si>
  <si>
    <t>24.01.2012</t>
  </si>
  <si>
    <t xml:space="preserve">Smt. Alka Kaushik W/o Devender Kaushik, H. No. 203, UE-II, Hisar </t>
  </si>
  <si>
    <t>15.12.2011</t>
  </si>
  <si>
    <t>Monika Devi H,N.-17 New Aggarwal Colony DN College Road Hisar 9354324730</t>
  </si>
  <si>
    <t>28.10.10</t>
  </si>
  <si>
    <t>Sunglow Enterprises, Plot No 286, Indl. Are Phase-I Chandiagrh 4700024144</t>
  </si>
  <si>
    <t>Solchrom India (P) Ltd., Plot No 61 Sec-5 Parwanoo (HP)</t>
  </si>
  <si>
    <t>Bhrat Bhushan 1051, Sec.-14P Hisar</t>
  </si>
  <si>
    <t>22-1-11</t>
  </si>
  <si>
    <t>Raj Pipes &amp; Plastic Industries, 94, Sec 27-28, Delhi Road Hisar 6871527663</t>
  </si>
  <si>
    <t>Mahender Singh S/o Ratti Ram, 109 RamNagar Near Navdeep Colony, Hisar 941612337</t>
  </si>
  <si>
    <t>Ved Prakash Sharma H.N. 251 Sec-16 Hisar 9466215901</t>
  </si>
  <si>
    <t>29.10.10</t>
  </si>
  <si>
    <t>Roop chand H.N. 1772 Sec-14 Hisar, 9253025984</t>
  </si>
  <si>
    <t>Rahul Khurana H.N. 276 Model Town Near Kali Devi Mandir Hansi, 9215660551</t>
  </si>
  <si>
    <t>20.11.10</t>
  </si>
  <si>
    <t>Lucky Khurana H.N. 276 Model Town Hansi, 9215660551</t>
  </si>
  <si>
    <t>200L</t>
  </si>
  <si>
    <t>Raj Singh Malik H.N, 54Nand Vihar Colony Azad Nagar Hisar, 9813364655</t>
  </si>
  <si>
    <t>Krishan Lal Saini, H.No. 499/2, Laxman Chautra, Hansi, 9812514475</t>
  </si>
  <si>
    <t>SAI Solar System 24-UGF Neelkanth Complex, Camp Chowk Hisar</t>
  </si>
  <si>
    <t>Mr. Krishan Kumar Chhabara H.N. 1421 Urbane State Hisar, 9215378200</t>
  </si>
  <si>
    <t>Birender Singh H.N. 1448 Sec-14 Hisar, 9416432579</t>
  </si>
  <si>
    <t>19.11.10</t>
  </si>
  <si>
    <t>S.N Goyal H.N. 1531, Sec- 14 Hisar, 9315830511</t>
  </si>
  <si>
    <t>30.11.10</t>
  </si>
  <si>
    <t>Rajender Prasad H. N. 1542 Sec-14 Hisar, 9215304100</t>
  </si>
  <si>
    <t>Wazir Singh H. N.1313 Sec-16-17 Hisar, 9466638437</t>
  </si>
  <si>
    <t>29.12.10</t>
  </si>
  <si>
    <t>Ramesh Kaushik C/o Gour Hospital Barwala Hisar, 9050986483</t>
  </si>
  <si>
    <t>23.12.10</t>
  </si>
  <si>
    <t>Smt. Salini Tayal H. N. 1050,Sec-14 Hisar, 9416039055</t>
  </si>
  <si>
    <t>25.09.10</t>
  </si>
  <si>
    <t>Nirmal Enterprises, Azad Street Gandhi Chowk, Hisar, 631519284</t>
  </si>
  <si>
    <t>Sh.Om Kumar Aggarwal H.N. 652-P PLA, Hisar, 9896095678</t>
  </si>
  <si>
    <t>6.10.10</t>
  </si>
  <si>
    <t>Sh. Ram Rai, H.N. 853,VPO Kharam Pur, Mandi Adampur, 9467707226</t>
  </si>
  <si>
    <t>1.12.10</t>
  </si>
  <si>
    <t>Sh. Ramesh Singh,VPO Singuwa khas Teh. Hansi, Distt. Hisar, 9991890222</t>
  </si>
  <si>
    <t>Shivalik Enterprises, Near HAFED Chowk, New Bus Stand Rohtak, 6262825810</t>
  </si>
  <si>
    <t xml:space="preserve">KOTO Trade &amp; Services Pvt. Ltd., E-153, Forest Lane, Near Sainik Farm, Country Club, P.O. Neb Sarai, New Delhi- 110068 </t>
  </si>
  <si>
    <t>Anil Jain, House No.675 PLA, Hisar, 9416471393</t>
  </si>
  <si>
    <t>21.12.10</t>
  </si>
  <si>
    <t>Sh. Om Prakash, VPO, Mirzapur, Distt. Hisar</t>
  </si>
  <si>
    <t xml:space="preserve">Sh.Sajjan Kumar, S/o Bali Ram, Mirza Pur Dhani, VPO, Mirzapur, Hisar </t>
  </si>
  <si>
    <t>Sh. A.C.Sharma,  H.N. 70, Ram Nagar, New Sakat Colony, Azad Nagar, Hisar, 9812571122</t>
  </si>
  <si>
    <t>Sh.Vijay Kansal, Ward No. 3. Main Bazaar Barwala, 9995605343</t>
  </si>
  <si>
    <t>24.12.10</t>
  </si>
  <si>
    <t>Suntech Solar Technology, 170 Indl. Area Phase-I Panchkula, 6262505128</t>
  </si>
  <si>
    <t>Smt. Kaushalaya Devi, W/o Dhoop Singh, H No. 267, Sec-9-11, 9729067707</t>
  </si>
  <si>
    <t>Vijay Garg, H. No. 1515, Sec-14, Hisar</t>
  </si>
  <si>
    <t>Sh.Kamal Kishore H. No. 270, Model Town, Hisar</t>
  </si>
  <si>
    <t>Raj Pipes &amp; Plastic Industries, 94, Sec 27-28, Delhi Road Hisar, 6871527663</t>
  </si>
  <si>
    <t>Sarwan Kumar, H. N. 770, PLA, Hisar</t>
  </si>
  <si>
    <t>1.01.11</t>
  </si>
  <si>
    <t>Sushil Goyal, H. N. 1048, Sec-14, Hisar</t>
  </si>
  <si>
    <t>01.01.11</t>
  </si>
  <si>
    <t>Hari Prakash Gupta, H. N. 1460, Sec-14, Hisar</t>
  </si>
  <si>
    <t>2.01.11</t>
  </si>
  <si>
    <t>Kailash Rani Kathuria, H, No. 40-C, sec-14, Hisar</t>
  </si>
  <si>
    <t>Rishal Singh Jangra, VPO, Arya Nagar, Hisar, 9416779808</t>
  </si>
  <si>
    <t xml:space="preserve">FPC </t>
  </si>
  <si>
    <t>14.01.11</t>
  </si>
  <si>
    <t>Usha Rani, H. N. 1441, Sec-14, Hisar</t>
  </si>
  <si>
    <t>1.10.10</t>
  </si>
  <si>
    <t>Sita ram Kajla, H. N. 990, Sec-14, Hisar</t>
  </si>
  <si>
    <t>02.10.10</t>
  </si>
  <si>
    <t>Anil Munjal H. N. 1123, Sec-14, Hisar</t>
  </si>
  <si>
    <t>Sajjan Gupta, H. N. 964, Sec-14, Hisar</t>
  </si>
  <si>
    <t>21.09.10</t>
  </si>
  <si>
    <t>Ranjana Shardha, H. N. 108, Model Town, Hisar</t>
  </si>
  <si>
    <t>4.11.10</t>
  </si>
  <si>
    <t>Shipra Bansal, H. N. 1591, Sec-13, Hisar</t>
  </si>
  <si>
    <t>2.11.10</t>
  </si>
  <si>
    <t xml:space="preserve"> Mahabir Singh S/o Lakhi Ram VPO Saharwa, Hisar, 9416838094</t>
  </si>
  <si>
    <t>A.R. Saini, 145-PLA, Hisar, 9896338264</t>
  </si>
  <si>
    <t>22.2.11</t>
  </si>
  <si>
    <t>Muskan Energy, Nai Sarai, Mahaveer Chowk, Narnaul</t>
  </si>
  <si>
    <t>K K Gupta 255, UE-II Hisar</t>
  </si>
  <si>
    <t>Krishnan Devi, 1458,Sec. 14P, Hisar</t>
  </si>
  <si>
    <t>09.01.11</t>
  </si>
  <si>
    <t>Dr. Amit Mehta 65, UE-11 Hisar</t>
  </si>
  <si>
    <t>8.01.11</t>
  </si>
  <si>
    <t>Ashok Kumar Gaudara, 110, Lajpat Nagar, Hisar, 9466760205</t>
  </si>
  <si>
    <t>28.12.10</t>
  </si>
  <si>
    <t>SAI Solar System, 24-UGF Neel Kanth Comples, Camp Chowk, Hisar 6971538181</t>
  </si>
  <si>
    <t>Hawa Singh,H/No. 744, Sector 16, Hisar</t>
  </si>
  <si>
    <t>Raj Kumar, Gali Pandit Ramji Lal, Barwala, Hisar</t>
  </si>
  <si>
    <t>6.01.11</t>
  </si>
  <si>
    <t>Suresh Nagpal 52, Sec.-13 hisar</t>
  </si>
  <si>
    <t>Anjali Narang 1437 SEC. -14 Hisar</t>
  </si>
  <si>
    <t>24-1-11</t>
  </si>
  <si>
    <t>Dalbir Singh 48-P Sector-13, Hisar</t>
  </si>
  <si>
    <t>Vijay Kr. Garib Park, Hisar</t>
  </si>
  <si>
    <t>14.03.11</t>
  </si>
  <si>
    <t>Ramparkash H/N 1872, Sec.-14, Hisar</t>
  </si>
  <si>
    <t>Nirmal Enterprises Azad Street Gandhi Chowk Hisar 6321519284</t>
  </si>
  <si>
    <t>Arya Kumar Soni, H/no.16, Sector-6HUDA, Hansi</t>
  </si>
  <si>
    <t>23.02.11</t>
  </si>
  <si>
    <t>Mrs. Sandhya Mittal. H/No. 24 Sec.6 Hansi</t>
  </si>
  <si>
    <t>Shashi Kumar, H.no.1023, Sec-14, Hisar</t>
  </si>
  <si>
    <t>Om Parkash s/o Banwari lal # 14/77 Ram Colony, Sirsa</t>
  </si>
  <si>
    <t>Prachi International Pvt Ltd TIN No 06902915086</t>
  </si>
  <si>
    <t>Kanwaljeet Singh s/o Amrik Singh # 113, A block Sirsa</t>
  </si>
  <si>
    <t>19.9.11</t>
  </si>
  <si>
    <t>Tara Devi w/o Daleep Singh Gali Bhagat Singh Park Wali Sirsa</t>
  </si>
  <si>
    <t>Bajrangi Lal s/o Banshi Dhar # 342 Gali Dhana Katli Wali Sirsa</t>
  </si>
  <si>
    <t>23.9.11</t>
  </si>
  <si>
    <t>Ajay Kumar s/o Mohan Lal Luna Factory Wali Gali W.No. 10 Dabwali</t>
  </si>
  <si>
    <t>04.12.11</t>
  </si>
  <si>
    <t>Supereme Solar Systems Banglore TIN No. 03622072117</t>
  </si>
  <si>
    <t>Nand Lal s/o Chunni Lal Publich Health Wali Gali Near Anaj Mandi</t>
  </si>
  <si>
    <t>Gurcharan Singh s/o Gian Singh # 462 Sec 20 Sirsa</t>
  </si>
  <si>
    <t>Dinesh Godara # 148, C Block Sirsa</t>
  </si>
  <si>
    <t>25.11.11</t>
  </si>
  <si>
    <t>Lalit Mohan s/o Bal Chand # 153 B C Block Sirsa</t>
  </si>
  <si>
    <t>Jasbir Kaur w/o Palwinder Pal Singh # 64 Sec 20 II Sirsa</t>
  </si>
  <si>
    <t>19.1.12</t>
  </si>
  <si>
    <t>Jagat Singh s/o Kirpa Ram W No. 12 Colony Road Dabwali</t>
  </si>
  <si>
    <t>Synergy Solar Systems, Chandigarh</t>
  </si>
  <si>
    <t>Dharminder Singh s/o Jagat Singh Jyani Hospital Chautala Road</t>
  </si>
  <si>
    <t>Rajender Kumar s/o om Parkash Gali Luna Factory Wali Dabwali</t>
  </si>
  <si>
    <t>15.8.11</t>
  </si>
  <si>
    <t>Arun Kumar s/o Puran Chand Gali Baba Ramdev Wali Meena Bazar</t>
  </si>
  <si>
    <t>13.9.11</t>
  </si>
  <si>
    <t>Medors Biotech (P) Ltd. New Delhi</t>
  </si>
  <si>
    <t>BRIJ MOHAN BEDI, # 22 Sec-4 Panchkula</t>
  </si>
  <si>
    <t>23-03-2012</t>
  </si>
  <si>
    <t>SOLANAND SOLAR SYSTEM, AMBALA TIN No. 6781039754</t>
  </si>
  <si>
    <t>DR. SATVIR CHODHARY, # 664 Sec-12 Panchkula</t>
  </si>
  <si>
    <t>24-08-2011</t>
  </si>
  <si>
    <t>ANDY SOLAR PVT. LTD., PANCHKULA TIN No. 6802507838</t>
  </si>
  <si>
    <t>RAJESH SOOD # 533 Sec 16 Panchkula</t>
  </si>
  <si>
    <t>20-01-2012</t>
  </si>
  <si>
    <t>SUNTECH SOLAR TECH., PANCHKULA TIN No 6262505128</t>
  </si>
  <si>
    <t>DR. LALIT KAUSHAL # 239 Sec 10 Panchkula</t>
  </si>
  <si>
    <t>31-03-2012</t>
  </si>
  <si>
    <t>RATTAN DEVI # 1001 Sec 7 Panchkula</t>
  </si>
  <si>
    <t>28-02-2012</t>
  </si>
  <si>
    <t>DR. ROHIT SAHNI # 291-P Sec 4 Panchkula</t>
  </si>
  <si>
    <t>RACOLD TERMO LTD. PUNE TIN No 3732027097</t>
  </si>
  <si>
    <t>AARTI BANSAL # 54-P Sec 12 Panchkula</t>
  </si>
  <si>
    <t>31-01-2012</t>
  </si>
  <si>
    <t>M/S SURYA SHAKTI, CHANDIGARH TIN No 4700012213</t>
  </si>
  <si>
    <t>BULBUL GHOSH# 976 Sec 9 Panchkula</t>
  </si>
  <si>
    <t>20-02-2012</t>
  </si>
  <si>
    <t>SURINDER PAL KAUR VPO Barwala, Panchkula</t>
  </si>
  <si>
    <t>MANJEET KAUR # 1843 Sec 21 Panchkula</t>
  </si>
  <si>
    <t>OM PARKASH KHARBANDA # 1197 Sec 7 Panchkula</t>
  </si>
  <si>
    <t>Ram Niwas s/o Sita Ram Vill. Jant 9467643945</t>
  </si>
  <si>
    <t>Bhawati Solar Soluction Tin No. 00652410387</t>
  </si>
  <si>
    <t>Rose Enterprises, Panipat</t>
  </si>
  <si>
    <t>Ved Parkash Yadav s/o Lela Ram Vill. Kolana</t>
  </si>
  <si>
    <t>17.1.12</t>
  </si>
  <si>
    <t>Solarway Marketing Pvt. Ltd Rewari 06572707348</t>
  </si>
  <si>
    <t>Roop Arina Fabricators Pvt. Ltd.</t>
  </si>
  <si>
    <t>Ranbir Singh s/o Dariya Singh Plot No 275 HSIDC Bawal Rewari</t>
  </si>
  <si>
    <t>24.1.12</t>
  </si>
  <si>
    <t>Total</t>
  </si>
  <si>
    <t>Dilbag Singh # 1451/21, Prem Nagar, Rohtak</t>
  </si>
  <si>
    <t>Bathing</t>
  </si>
  <si>
    <t>M/s Andy Solar Pvt., Panchkula TIN 06802507838</t>
  </si>
  <si>
    <t>NA</t>
  </si>
  <si>
    <t>Satbir Singh # 1165/21 Prem Nagar, Rohtak</t>
  </si>
  <si>
    <t>7.12.11</t>
  </si>
  <si>
    <t>Satish Kumar # 796A/29 Kamal Colony Rohtak</t>
  </si>
  <si>
    <t>Sudesh w/o  Sandeep # R144 Sector 2 Rohtak</t>
  </si>
  <si>
    <t>4.11.11</t>
  </si>
  <si>
    <t>Angoori Devi w/o Inder # 1120 Sector-2, Rohtak</t>
  </si>
  <si>
    <t>30.11.11</t>
  </si>
  <si>
    <t>M/s Medors Biotech Pvt. Ltd. New Delhi  07440321203</t>
  </si>
  <si>
    <t>Ashok s/o Raj Singh # 621/21/Azad Garh, Rohtak</t>
  </si>
  <si>
    <t>10.3.12</t>
  </si>
  <si>
    <t>M/s Koto Trade &amp; Service Pvt. Ltd. New Delhi  06262825810</t>
  </si>
  <si>
    <t>Shivalik Enterprises, Rohtak,   06262825810</t>
  </si>
  <si>
    <t>Rajendera s/o Tekan # 36, Makroli Khurd, Rohtak</t>
  </si>
  <si>
    <t>1.3.12</t>
  </si>
  <si>
    <t>Ms Supreme Solar Systems</t>
  </si>
  <si>
    <t>MR Solar Environment System TIN 06031220829</t>
  </si>
  <si>
    <t>Rahul Gupta, H. No. 42/21B Faridabad</t>
  </si>
  <si>
    <t>Ms Aksons Solar Equipments Pvt. Ltd.</t>
  </si>
  <si>
    <t>Emax Engineerig Pvt Ltd TIN 06231214026</t>
  </si>
  <si>
    <t>Rita Devi H.No.29, Malerna village Ballabhgarh</t>
  </si>
  <si>
    <t>Ms Bhambri Enterprises</t>
  </si>
  <si>
    <t>Kailash Virmani House No. 2A/84 NIT Faridabad</t>
  </si>
  <si>
    <t>Ms Solanand Solar Systems</t>
  </si>
  <si>
    <t>28-02-12</t>
  </si>
  <si>
    <t>Neelam Dahiya House No. 92 Sector-9  Faridabad</t>
  </si>
  <si>
    <t>M/s Tata BP Solar India ltd., (TIN -06072317780)</t>
  </si>
  <si>
    <t>13.11.2011</t>
  </si>
  <si>
    <t>Naresh Bhatia Ashoka Nursery Kunjpura Road Karnal</t>
  </si>
  <si>
    <t>M/s Tata BP Solar India ltd., (TIN-06072317780)</t>
  </si>
  <si>
    <t>6.10.2011</t>
  </si>
  <si>
    <t>Ravi Bhushan Gupta # 1143 Sector 13 Karnal</t>
  </si>
  <si>
    <t>28.7.2011</t>
  </si>
  <si>
    <t>Dr. VK Puri # 933 Sector 9 Karnal</t>
  </si>
  <si>
    <t>10.10.2011</t>
  </si>
  <si>
    <t>Amita Gupta # 358 Sector 13 Karnal</t>
  </si>
  <si>
    <t>Vinod Sangwan # 488 Sector 5 Karnal</t>
  </si>
  <si>
    <t>17.9.2011</t>
  </si>
  <si>
    <t>Mahender Singh # 1703 Sector-7 Karnal</t>
  </si>
  <si>
    <t>Sahabji Complex SCO No. 717/20 Model Towm Panipat      6602618916</t>
  </si>
  <si>
    <t>26.12.2011</t>
  </si>
  <si>
    <t>Talwinder Singh Ward No. 9, Darshan Colony Nissing</t>
  </si>
  <si>
    <t>Solar Piont GNG Road Chhoti Line Near Sukhsagar Place Yamuna Nagar -637161848</t>
  </si>
  <si>
    <t>06.7.2011</t>
  </si>
  <si>
    <t>Ram Chander s/o Amar Singh # 284 Dayanand Colony Model Town Karnal</t>
  </si>
  <si>
    <t>Satish Kumar opp DAV College for boys, Purshotam Niwas, The Mail Karnal</t>
  </si>
  <si>
    <t>J S Dhayia # 56 Sec 14 Faridabad 9810132856</t>
  </si>
  <si>
    <t>14.9.2011</t>
  </si>
  <si>
    <t>M/s Modern Solar Technologies (I), D-1/9, Hauz Khas, New Delhi-16 (Tin No.-07320342997)</t>
  </si>
  <si>
    <t>Santosh W/o Ranbir Singh Malik, # 1193, Sec - 25, Panipat</t>
  </si>
  <si>
    <t>30 tubes</t>
  </si>
  <si>
    <t>Bathing/ Washing</t>
  </si>
  <si>
    <t>07.10.10</t>
  </si>
  <si>
    <t>M/s Rose Enterprises, Panipat, TIN No.06422614068</t>
  </si>
  <si>
    <t>Ram Kumar Gupta, S/o Sadhu Ram, # 676R/MT PNP</t>
  </si>
  <si>
    <t>20 tubes</t>
  </si>
  <si>
    <t>26.11.10</t>
  </si>
  <si>
    <t>Gysan Mal, S.o Hajari Lal, Raj Nagar, PNP</t>
  </si>
  <si>
    <t>Vivek Kaushal, S/o Surender Kaushal, A-197, Yamuna Enclave, PNP</t>
  </si>
  <si>
    <t>Dixit Goel, S/o Narender Kumar, 341 L, MT, PNP</t>
  </si>
  <si>
    <t>Devraj, S/o Jai Dayal, DC-425, W-3, Samalkha</t>
  </si>
  <si>
    <t>Rajinderpal, S/o Kalu Ram, 738, Sec - 11, PNP</t>
  </si>
  <si>
    <t>07.03.11</t>
  </si>
  <si>
    <t>Sudip Singh, 284, Sec - 25, PNP</t>
  </si>
  <si>
    <t>Alka Gupta, W/o Vijay Gupta, 906, Sec - 12, PNP</t>
  </si>
  <si>
    <t>Renu Ginghal W/o Suresh Singhal, 157, Sec - 11, PNP</t>
  </si>
  <si>
    <t>7.01.11</t>
  </si>
  <si>
    <t>Sudesh Devi, W/o Ashok Kumar, # 960/1, Hari Nagar, PNP</t>
  </si>
  <si>
    <t>Smt. Promila Bansal, H No. 21/6, Gandhi Nagar, Jind, Mob:9355172066</t>
  </si>
  <si>
    <t>M/s Sunglow Enterprises, Pvt. Ltd., 286, Industrial Area, Chandigarh, TIN No. 04700024144</t>
  </si>
  <si>
    <t>Sh. Butta Singh Punia, # 4239, Defence Colony, Jind, Mob:9416556553</t>
  </si>
  <si>
    <t>08.02.11</t>
  </si>
  <si>
    <t>Sh. Om Parkash Kundu, # 4264, Defence Colony, Jind, Mob:9416614601</t>
  </si>
  <si>
    <t>Sh. Hari Ward No.29, Near Arya Samaj Mandir, Rohtak Road, Jind, Mob: 9992007982</t>
  </si>
  <si>
    <t>Kamaldeep Singh Redhu, Vill - Bohat Wala, Distt - Jind, Mob:9355272977</t>
  </si>
  <si>
    <t>Smt. Rekha Madan, # 1030, Sec - 17, HUDA, Jagadhari, Mob:9355252631</t>
  </si>
  <si>
    <t>28.2.11</t>
  </si>
  <si>
    <t>M/s Solar Point, GNG Road, Y.nagar</t>
  </si>
  <si>
    <t>Dr. Vipin Goel, Behhind Mahindra Petrol Pump, Yamunanagar, Mob:09812067580</t>
  </si>
  <si>
    <t>26.2.11</t>
  </si>
  <si>
    <t>Sri R.K. Sangwan,  # 40, Bharat Colony, Lal Dwara, Yamunanagar, Mob:09034214767</t>
  </si>
  <si>
    <t>Sh. Ramesh Jhamba, 963, Sec - 17, HUDA, Jagadhari, mob:09416023019</t>
  </si>
  <si>
    <t>Sh. Ashwani Kaushik, # 1750, sec - 17, HUDA, Jagadhari, Mob: 09416021399</t>
  </si>
  <si>
    <t>Sh. Om Parkash, S/oSh. Kanwar Bhan, # 1/193, Netaji Subhash Gali, VPO - Chhachrauli, (09812826000)</t>
  </si>
  <si>
    <t>SDH. H.R. Singla, #253, Sector-12, Panchkula</t>
  </si>
  <si>
    <t>31.03.10</t>
  </si>
  <si>
    <t>M/s Inter Solar System Pvt. Ltd. , Chandigarh (TIN No.-03082035457)</t>
  </si>
  <si>
    <t xml:space="preserve">Jog Dhayan S/o Sh. Kartara Ram, # 852 W.No.-5, Ladwa </t>
  </si>
  <si>
    <t>Mani Ram &amp; Smt. Pooja Sharma W/o Sh. Kali Ram Sharma, # 517/3, KKR</t>
  </si>
  <si>
    <t>22.10.10</t>
  </si>
  <si>
    <t>Anju Bala D/o Sh. Ram Chander, #2071/4, KKR</t>
  </si>
  <si>
    <t>Sakuntla W/o SH. Shiv Ram, #123/3, KKR</t>
  </si>
  <si>
    <t>Smt. Meena Kumari W/o Sh. Balbir Singh, # 332/8, KKR</t>
  </si>
  <si>
    <t>Raj Kumar Gera S/o Ganda Ram, #961/8, KKR</t>
  </si>
  <si>
    <t>Sakuntla Devi W/o SH. Nand Kishor Gupta # 1721, W.O.-8,Vishnu Colony, KKR</t>
  </si>
  <si>
    <t>M/s Navdeep Electronic &amp; Electrical, Kurukeshtra, (Akshay Urja Shop) M/s Inder Solar System  Pvt. Ltd. Chandigarh</t>
  </si>
  <si>
    <t>Amrik Singh S/o Kartar Singh, # 924/5, KKR</t>
  </si>
  <si>
    <t>04.01.11</t>
  </si>
  <si>
    <t>Jaipal Sharma S/o Jagan Nath, # 259/3, KKR</t>
  </si>
  <si>
    <t>23.11.10</t>
  </si>
  <si>
    <t>M/s Inder Solar System  Pvt. Ltd. Chandigarh</t>
  </si>
  <si>
    <t>Ranjeev Agarwal S/o Sh. Rajkumar, # 631/3, KKR</t>
  </si>
  <si>
    <t>30.10.10</t>
  </si>
  <si>
    <t>M/s Gita Gopal &amp; Sons, Ambala Cantt., (M/s Inder Solar System  Pvt. Ltd. Chandigarh)</t>
  </si>
  <si>
    <t>Jasbir Kaur W/o Vir Bahadur Singh, # 113/30, KKR</t>
  </si>
  <si>
    <t>05.10.10</t>
  </si>
  <si>
    <t>Ashok Chaudhary S/o Sh. Bharat Bhushan, # 639/5, KKR</t>
  </si>
  <si>
    <t>10.09.10</t>
  </si>
  <si>
    <t>Dr. Lakhwinder Singh S/o Sh. Ranjeet, # 793/5, KKR</t>
  </si>
  <si>
    <t>Roshani Devi W/o Nathu Ram, # 946/3, KKR</t>
  </si>
  <si>
    <t>Mamraj S/o Gurdita Singh, Vill.- Birmathna</t>
  </si>
  <si>
    <t>Gurmeet Singh S/o Ajmer Singh, #432/4, KKR</t>
  </si>
  <si>
    <t>14.11.10</t>
  </si>
  <si>
    <t>Virna Devi W/o Prem Chand, #242, WN.-13, Ladwa</t>
  </si>
  <si>
    <t>Satay Pal S/o Harlal, #737/30, KKR</t>
  </si>
  <si>
    <t>17.03.11</t>
  </si>
  <si>
    <t>Bal Singh S/o Multan Singh, #738/30, KKR</t>
  </si>
  <si>
    <t>25.02.11</t>
  </si>
  <si>
    <t>Ravinder Singh S/o Sh. Narender Singh, #1196/4, KKR</t>
  </si>
  <si>
    <t>B.S. Nain S/o Bhag Singh, #535/3, KKR</t>
  </si>
  <si>
    <t>Harikesh S/o Dalel Singh, # 368/30, KKR</t>
  </si>
  <si>
    <t>Satender Pal Singh S/o Kishan Singh, #12/3, KKR</t>
  </si>
  <si>
    <t>M/s Haryana Engineers, KKR (M/s Tata BP Solar India Ltd. Banglore</t>
  </si>
  <si>
    <t>Tarawati W/o Phool Singh, # 171/3, KKR</t>
  </si>
  <si>
    <t>Mahant Parbhat Puri, Sathnesawar Mandir, Jhansa Road, KKR</t>
  </si>
  <si>
    <t>Ram lal S/o Bal Mukand, # 717, Wn.-12, Ram Nagar, Thanesar</t>
  </si>
  <si>
    <t>Krishan Chand Gopal, Rajinder Nagar, Near Paras Cinema, KKR</t>
  </si>
  <si>
    <t>Narender Kumar S/o Ved Prakash, Gouran Kunj, WN.-5, Ladwa</t>
  </si>
  <si>
    <t>25.10.10</t>
  </si>
  <si>
    <t>Amit Kumar S/o Har Bhagwan, VIP Colony, Ladwa</t>
  </si>
  <si>
    <t>Naib Singh S/o Sunder Lal, Vill.- Gadli (Block Ladwa)</t>
  </si>
  <si>
    <t>Gurdeep Kau S/o P.L. Saini, # 561/2, KKR</t>
  </si>
  <si>
    <t>Sukhjinder Singh S/o Bir Singh, # 555/3, KKR</t>
  </si>
  <si>
    <t>07.02.11</t>
  </si>
  <si>
    <t>Rattan Lal S/o Havela Singh, #01, Model Town, Pranchi Road, Pehowa</t>
  </si>
  <si>
    <t>30.03.11</t>
  </si>
  <si>
    <t>Mrs. Aruna Dhadwal, # 53, Sec 4 MDC Panchkula</t>
  </si>
  <si>
    <t>M/s Synergy Soalar (P) Ltd. chandigarh Tin 4370033492</t>
  </si>
  <si>
    <t>Sh. Desh Raj Sharma, # 1293, B-!, Rathpur Colony, Pinjore</t>
  </si>
  <si>
    <t>28-03-2011</t>
  </si>
  <si>
    <t>M/s United Solar Engg. &amp; Technology, Firojpur (Pb.) Tin 3532058926</t>
  </si>
  <si>
    <t>Sh. Ram Niwas, # 1333, B-1 Abdullah Pur Colony Pinjore</t>
  </si>
  <si>
    <t>27-05-2011</t>
  </si>
  <si>
    <t>Mrs. Sheetal Kaur, # 1381 Sec 25, Panchkula</t>
  </si>
  <si>
    <t>26-06-2011</t>
  </si>
  <si>
    <t>M/s Solanand Solar System’s, Ambala Tin 6781039754</t>
  </si>
  <si>
    <t>Sh. Ramparshad, # 208, Sec 23, Panchkula</t>
  </si>
  <si>
    <t>14-10-2011</t>
  </si>
  <si>
    <t>M/s Suntech Solar Technology, Panchkula Tin 6262505128</t>
  </si>
  <si>
    <t>Sh. Bhoop Singh, # 939 A-32 Sec 12 A Panchkula</t>
  </si>
  <si>
    <t>17-10-2011</t>
  </si>
  <si>
    <t>Sh. Ajay Gupta # 103 GHS 104 B Sec 20 Panchkula</t>
  </si>
  <si>
    <t>24-03-2011</t>
  </si>
  <si>
    <t>M/s Mangla Bros.,Sector-12A, Panchkula Tin 6922506996</t>
  </si>
  <si>
    <t>Sh. Subhash Garg, Shiv Colony Dharampur Pinjore</t>
  </si>
  <si>
    <t>30-06-2011</t>
  </si>
  <si>
    <t>M/s Sun Storm Devices, Chandigarh Tin 4440035248</t>
  </si>
  <si>
    <t>Dr. Maya Rathi, # 26 Sec 8 Panchkula</t>
  </si>
  <si>
    <t>12.10.11</t>
  </si>
  <si>
    <t>Mr. Ashok Sharma, # 111/P Sec 25 Panchkula</t>
  </si>
  <si>
    <t>23-01-2011</t>
  </si>
  <si>
    <t>Mr. Ashish Nagpal, # 658 Sec 11 Panchkula</t>
  </si>
  <si>
    <t>Lt. Col. Sushil Kumar Bhardwaj S/o Sh. Laxmi Narain, 104, Sec-9A, Gurgaon</t>
  </si>
  <si>
    <t>05.04.11</t>
  </si>
  <si>
    <t>M/s Sunglow Enterprises, Chandigarh TIN NO.-04700024144</t>
  </si>
  <si>
    <t>Bhushan Arora S/o Sh. Som Nath, 675/23, Gurgaon</t>
  </si>
  <si>
    <t>M/s Dhruv Energy Systems, Gurgaon, Tin No.-06841933964</t>
  </si>
  <si>
    <t>SK Arora S/o JK Arora, B-114, South City-II, Gurgaon</t>
  </si>
  <si>
    <t>05.05.11</t>
  </si>
  <si>
    <t>M/s SNP Water Technologies (P) Ltd., TIN NO.-06361824036</t>
  </si>
  <si>
    <t>M/s Racold Thermo Ltd., Pune</t>
  </si>
  <si>
    <t>Ashok Kakar S/o RS Kakar, I-83 A, South City-II, Gurgaon</t>
  </si>
  <si>
    <t>Nikhil Sharma S/o VK Sharma, 3324/23, Gurgaon3</t>
  </si>
  <si>
    <t>01.05.11</t>
  </si>
  <si>
    <t>Fazal Hussain S/o Sh. Tyyab Husain, 1105/14, Gurgaon</t>
  </si>
  <si>
    <t>30.04.11</t>
  </si>
  <si>
    <t>Hemant Wassan S/o Sh. SH Wassan, Plot No.-30/38 Gurgaon</t>
  </si>
  <si>
    <t>Shanta Dada W/o Ghanshyam Daga, 1339 P/23A, Gurgaon</t>
  </si>
  <si>
    <t>08.05.11</t>
  </si>
  <si>
    <t>Rinku Yadav S/o Satbir Singh, 23/10, Gurgaon</t>
  </si>
  <si>
    <t>M/s Advance Solar Power Technologies (P) Ltd., Gurgaon, Tin No.-0696133282</t>
  </si>
  <si>
    <t xml:space="preserve">Yamini K Lyer W/o Manish Lyer, 194/55, Gurgaon </t>
  </si>
  <si>
    <t>22.04.11</t>
  </si>
  <si>
    <t>M/s Suntron Energy Ltd. Gurgaon, TIN No.-06641936305</t>
  </si>
  <si>
    <t>Vikas Dudeja S/o Krishan Kumar, 61/9A, Gurgaon</t>
  </si>
  <si>
    <t>02.04.11</t>
  </si>
  <si>
    <t>VC Hoon S/ Nirmal Chand, 185 P/5, Gurgaon</t>
  </si>
  <si>
    <t>24.05.11</t>
  </si>
  <si>
    <t>Sushma Yadav W/o Ishwar Yadav, 1797/10A, Gurgaon</t>
  </si>
  <si>
    <t>Kiran D Seerani D/o Kishinchand, 192 P / 55, Gurgaon</t>
  </si>
  <si>
    <t>03.06.11</t>
  </si>
  <si>
    <t>M/s IKON Water, Gurgaon, TIN No.-06821535208</t>
  </si>
  <si>
    <t>Anil Jain, 614/15-I, Gurgaon</t>
  </si>
  <si>
    <t>M/s Roop Arinna Fabricators (P) Ltd., Gurgaon, TIN NO.-06941932454</t>
  </si>
  <si>
    <t>Arun Sawhney S/o JM Sawhney, 5638, DLF-4, Gurgaon</t>
  </si>
  <si>
    <t>28.05.11</t>
  </si>
  <si>
    <t>Yashpal Singh Yadav S/o Maj. Ramji Lal, 108/10A, Gurgaon.</t>
  </si>
  <si>
    <t>M/s Medors Biotech (P) Ltd., Delhi, TIN NO.-07440321203</t>
  </si>
  <si>
    <t>Brig. Lal Singh S/o Chet Ram, 75, Arjun Marg, DLF Qutub Enclave, Phase-I, Gurgaon</t>
  </si>
  <si>
    <t>Rakesh Jain S/o SK Jain, S_90,G/F, Uppal South Road End, Sohna Road, Gurgaon</t>
  </si>
  <si>
    <t>Pramod Kumar S/o Sh. Sunil Kumar, C-77, Rajemdra Park, Gurgaon</t>
  </si>
  <si>
    <t>Geetika W/o Sanjay Raj, 5919, DLF City, Gurgaon</t>
  </si>
  <si>
    <t>13.12.10</t>
  </si>
  <si>
    <t>Rajnish Piplani, 158/9, Gurgaon</t>
  </si>
  <si>
    <t>Nupur Roy W/o G. Roy, 561, Sarawati Vihar, MG Road, Gurgaon</t>
  </si>
  <si>
    <t>14.05.11</t>
  </si>
  <si>
    <t>M/s Amdak Solar Solution, Nodia, TIN No.-09265711758</t>
  </si>
  <si>
    <t>M/s Besure Health Care (P) Ltd., New Delhi</t>
  </si>
  <si>
    <t>Meenu Kataria W/o Harminder Singh, B1/15, DLF-1, Gurgaon</t>
  </si>
  <si>
    <t>18.05.11</t>
  </si>
  <si>
    <t>Pulkit Mohan S/o YM Singh, 1030/4, Gurgaon</t>
  </si>
  <si>
    <t>28.06.11</t>
  </si>
  <si>
    <t>Narender Kumar S/o Om Prakash Pahuja, 169/5, Gurgaon</t>
  </si>
  <si>
    <t>27.06.11</t>
  </si>
  <si>
    <t>Rohit Bhargwa S/o Madan Mohan, A-45, Greenwood City, Sec-45, Gurgaon</t>
  </si>
  <si>
    <t>Suparn Kumar S/o Ved Partap, 242/55, Gurgaon</t>
  </si>
  <si>
    <t>10.04.11</t>
  </si>
  <si>
    <t>Sushma Yadav W/o Vivek Yadav, 534/27, Gurgaon</t>
  </si>
  <si>
    <t>Rahul Manchanda S/o Surinder Kumar, 1643/15-II, Gurgaon</t>
  </si>
  <si>
    <t>22.07.11</t>
  </si>
  <si>
    <t>M/s MNM Trading Co., Gurgaon Tin No.-09665701074</t>
  </si>
  <si>
    <t>Pankaj Jain S/o Jai Parkash Jain, 50 South City-II Gurgaon</t>
  </si>
  <si>
    <t>25.7.11</t>
  </si>
  <si>
    <t>M/s Sunson Energy Devices (P) Ltd. Noida Tin 09665701074</t>
  </si>
  <si>
    <t>Om Parkash Khokher s/o Hukum Chand, A-607, Sushant Lok-I Gurgaon</t>
  </si>
  <si>
    <t>24.7.11</t>
  </si>
  <si>
    <t>M/s Dhruv Energy Systems, Gurgaon Tin 06841933964</t>
  </si>
  <si>
    <t>M/s Solanand Solar System, Ambala City</t>
  </si>
  <si>
    <t>Veena Sharma w/o Ramesh Sharma, 1867 Sec-4, Gurgaon</t>
  </si>
  <si>
    <t>04.8.11</t>
  </si>
  <si>
    <t>M/s MNM Trading Co. Gurgaon Tin 06681937641</t>
  </si>
  <si>
    <t>M/s Roop Arina Fabricators (P)P Ltd. Gurgaon</t>
  </si>
  <si>
    <t>Kanwal Singh s/o RM Singh, F-2622 Palam Vihar Gurgaon</t>
  </si>
  <si>
    <t>Alka Kaushik w/o Arun Kaushik, 637 Sec 21 Gurgaon</t>
  </si>
  <si>
    <t>M/s Jain Irrigation System New Delhi, Tin 27860246922V</t>
  </si>
  <si>
    <t>Renu Mattoo w/o Ashok Kumar, K-1487, Palam Vihar, Gurgaon</t>
  </si>
  <si>
    <t>19.8.11</t>
  </si>
  <si>
    <t>Virender Singh s/o Balbir Singh, 902 Sec 17 B Gurgaon</t>
  </si>
  <si>
    <t>28.7.11</t>
  </si>
  <si>
    <t>Sarla Devi w/o Bharmaswaroop, 753, Sec-15-II Gurgaon</t>
  </si>
  <si>
    <t>Rajesh Kumar Chaudhary s/o Shish Ram, 1967 Sec-4 Gurgaon</t>
  </si>
  <si>
    <t>17.8.11</t>
  </si>
  <si>
    <t>Gurjeet Kaur w/o Harbhajan Singh, 727 Sec-23A Gurgaon</t>
  </si>
  <si>
    <t>28.8.11</t>
  </si>
  <si>
    <t>Davender Yadav s/o Chander Singh, 340, Sec-21 Gurgaon</t>
  </si>
  <si>
    <t>25.9.11</t>
  </si>
  <si>
    <t>M/s Suntron Energy Ltd. Gurgaon, Tin 06641936305</t>
  </si>
  <si>
    <t>Rajin Ojha s/o BS Ojha 4P Sec 31 Gurgaon</t>
  </si>
  <si>
    <t>Anjana Sharma w/o Rajesh, 1034 Sec 40 Gurgaon</t>
  </si>
  <si>
    <t>13.10.11</t>
  </si>
  <si>
    <t>M/s Supreme Solar System, New Delhi Tin07290390010</t>
  </si>
  <si>
    <t>Daljit Singh Sood s/o G S Sood, A-48/39 A DLF Ph-I, Gurgaon</t>
  </si>
  <si>
    <t>14.10.11</t>
  </si>
  <si>
    <t>M/s Roop Arina Fabricators (P)P Ltd. Gurgaon Tin 06941932454</t>
  </si>
  <si>
    <t>Ashok Kumar s/o Mahabir VPO Manesar</t>
  </si>
  <si>
    <t>8.10.11</t>
  </si>
  <si>
    <t>M/s Solarway Marketing India (P) Ltd. Rewari</t>
  </si>
  <si>
    <t>Surendra Sharma s/o Gopal Sharma HN 17, Sec 10A Gurgaon</t>
  </si>
  <si>
    <t>23.10.11</t>
  </si>
  <si>
    <t>M/s Medors Biotech (P) Ltd. Delhi Tin 07440321203</t>
  </si>
  <si>
    <t>Charu Jain w/o Pardeep Jain E-3/9 DLF City Ph-I Gurgaon</t>
  </si>
  <si>
    <t>Vipul Jain s/o Sriyans Kumar Jain, E-64, Greenwood City Gurgaon</t>
  </si>
  <si>
    <t>M/s SNP Water Technologies (P) Ltd. Tin 06361824036</t>
  </si>
  <si>
    <t>M/s Racold Termo Ltd.</t>
  </si>
  <si>
    <t>Vipul Jain s/o Sriyans Kumar Jain, E-65, Greenwood City Gurgaon</t>
  </si>
  <si>
    <t>Sanjeev Anand s/o Kailash Chander, 25, Sec 31 Gurgaon</t>
  </si>
  <si>
    <t>11.10.11</t>
  </si>
  <si>
    <t>Bhagwan Gupta s/o Suraj Bhan, 1868, Sec-4 Gurgaon</t>
  </si>
  <si>
    <t>M/s SBD Logistics &amp; Distrition (India) Pvt. Ltd. Gurgaon Tin 06641936305</t>
  </si>
  <si>
    <t>Rajpal Singh s/o Bhagwan Singh 1235A, Maruti Vihar Vhakarpur,MG Road Gurgaon</t>
  </si>
  <si>
    <t>Ajay Parkash Sharma s/o Dinesh Parkash 439 Sec-22 Gurgaon</t>
  </si>
  <si>
    <t>RK Mangla s/o Giasi Ram 842 Sec 15-II Gurgaon</t>
  </si>
  <si>
    <t>30.12.11</t>
  </si>
  <si>
    <t>Sanjeev Tognatta s/o Mohan Lal Tognatta, E Space-93, Nirwana</t>
  </si>
  <si>
    <t>M/s Sunson Energy Devices (P) Ltd. New Delhi Tin 07452014866</t>
  </si>
  <si>
    <t>Veene Aggarwal w/o A K Jain, B 172 A Sushant Lok Phase -I Gurgaon</t>
  </si>
  <si>
    <t>Ageel Ahmed Khan s/o Basir Ahmed Khan 12/3 Gurgaon</t>
  </si>
  <si>
    <t>Swarn Lata w/o Surat Singh 19 Sector 38 Gurgaon</t>
  </si>
  <si>
    <t>05.2.12</t>
  </si>
  <si>
    <t>Modern Solar Rechologies (I) New Delhi</t>
  </si>
  <si>
    <t>Krishan Lal Sethi s/o Hari Ram 142 Sec-39 Gurgaon</t>
  </si>
  <si>
    <t>M/s Delton Infa (P) Ltd Faridabad Tin 06191334813</t>
  </si>
  <si>
    <t>Aditya Bhardwaj s/o Ashok Bhardwaj 30 B-5 Malibu Town Gurgaon</t>
  </si>
  <si>
    <t>M/s Suntech Solar Technologies Panchkula</t>
  </si>
  <si>
    <t>Rohit Bhatia s/o SP Bhatia, 446 Sec 39 Gurgaon</t>
  </si>
  <si>
    <t>25.2.12</t>
  </si>
  <si>
    <t>M/s ARC Renewables (P) Ltd. Gurgaon Tin 06871938361</t>
  </si>
  <si>
    <t>M/s Greetek India (P) Ltd. Secundrabad</t>
  </si>
  <si>
    <t>Ram Singh Chauhan s/o Reghuwar Singh Chauhan A351 Gurgaon</t>
  </si>
  <si>
    <t>Dimple Sachdeva w/o Somanth, A 35/6 DLF City Ph-I Gurgaon</t>
  </si>
  <si>
    <t>Ravinder Kumar Hora s/o Madan Lal 645 Sec 31 Gurgaon</t>
  </si>
  <si>
    <t>14.3.12</t>
  </si>
  <si>
    <t>M/s Supreme Solar System, Banglore Tin 072903900100</t>
  </si>
  <si>
    <t xml:space="preserve">Raj Narain Yadav s/o Harsham 68-P Sec 45, Gurgaon </t>
  </si>
  <si>
    <t>Paramjeet Singh s/o Om Sucha Singh Vill No 26 Sec 48 Sohna</t>
  </si>
  <si>
    <t>20.10.11</t>
  </si>
  <si>
    <t>IFFCO Sec 17 Gurgaon</t>
  </si>
  <si>
    <t>22.8.12</t>
  </si>
  <si>
    <t>Desi Energy Solutions India Pvt. Ltd., New Delhi Tin 07870382901</t>
  </si>
  <si>
    <t>Supreme Solar Systems Bangalore</t>
  </si>
  <si>
    <t>M/s North Marketing Associates, Ggn (TIN No.-06691928081)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</si>
</sst>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9"/>
      <name val="Arial"/>
      <family val="2"/>
    </font>
    <font>
      <sz val="10"/>
      <color theme="1"/>
      <name val="Times New Roman"/>
      <family val="1"/>
    </font>
    <font>
      <b/>
      <sz val="10"/>
      <color rgb="FF595959"/>
      <name val="Times New Roman"/>
      <family val="1"/>
    </font>
    <font>
      <sz val="10"/>
      <color rgb="FF595959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top" wrapText="1"/>
    </xf>
    <xf numFmtId="1" fontId="0" fillId="2" borderId="1" xfId="0" applyNumberFormat="1" applyFont="1" applyFill="1" applyBorder="1" applyAlignment="1">
      <alignment horizontal="center" vertical="top" wrapText="1"/>
    </xf>
    <xf numFmtId="0" fontId="0" fillId="2" borderId="1" xfId="0" quotePrefix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1" fontId="0" fillId="0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/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Border="1"/>
    <xf numFmtId="1" fontId="9" fillId="0" borderId="1" xfId="0" applyNumberFormat="1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13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1" fontId="0" fillId="0" borderId="1" xfId="0" applyNumberFormat="1" applyBorder="1"/>
    <xf numFmtId="0" fontId="1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7" fillId="0" borderId="1" xfId="0" applyFont="1" applyBorder="1"/>
    <xf numFmtId="0" fontId="5" fillId="0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1" fontId="17" fillId="0" borderId="1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Fill="1" applyBorder="1" applyAlignment="1">
      <alignment vertical="top" wrapText="1"/>
    </xf>
    <xf numFmtId="1" fontId="0" fillId="0" borderId="5" xfId="0" applyNumberFormat="1" applyFont="1" applyFill="1" applyBorder="1" applyAlignment="1">
      <alignment horizontal="center" vertical="top" wrapText="1"/>
    </xf>
    <xf numFmtId="1" fontId="2" fillId="0" borderId="5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0" fillId="2" borderId="0" xfId="0" applyFill="1"/>
    <xf numFmtId="0" fontId="0" fillId="2" borderId="1" xfId="0" applyFill="1" applyBorder="1"/>
    <xf numFmtId="1" fontId="18" fillId="0" borderId="1" xfId="0" applyNumberFormat="1" applyFont="1" applyBorder="1" applyAlignment="1">
      <alignment vertical="top" wrapText="1"/>
    </xf>
    <xf numFmtId="14" fontId="18" fillId="0" borderId="1" xfId="0" applyNumberFormat="1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1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1" fontId="0" fillId="2" borderId="1" xfId="0" applyNumberFormat="1" applyFill="1" applyBorder="1"/>
    <xf numFmtId="0" fontId="1" fillId="2" borderId="1" xfId="0" applyFont="1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1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Font="1"/>
    <xf numFmtId="0" fontId="18" fillId="4" borderId="1" xfId="0" applyFont="1" applyFill="1" applyBorder="1" applyAlignment="1">
      <alignment vertical="top" wrapText="1"/>
    </xf>
    <xf numFmtId="0" fontId="0" fillId="0" borderId="1" xfId="0" applyFont="1" applyBorder="1"/>
    <xf numFmtId="0" fontId="18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horizontal="center" vertical="top" wrapText="1"/>
    </xf>
    <xf numFmtId="1" fontId="12" fillId="2" borderId="1" xfId="0" applyNumberFormat="1" applyFont="1" applyFill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justify" vertical="top" wrapText="1"/>
    </xf>
    <xf numFmtId="0" fontId="12" fillId="2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right" vertical="top" wrapText="1"/>
    </xf>
    <xf numFmtId="0" fontId="18" fillId="0" borderId="1" xfId="0" applyFont="1" applyFill="1" applyBorder="1" applyAlignment="1">
      <alignment horizontal="right" vertical="top" wrapText="1"/>
    </xf>
    <xf numFmtId="1" fontId="18" fillId="0" borderId="1" xfId="0" applyNumberFormat="1" applyFont="1" applyFill="1" applyBorder="1" applyAlignment="1">
      <alignment horizontal="right" vertical="top" wrapText="1"/>
    </xf>
    <xf numFmtId="0" fontId="18" fillId="0" borderId="1" xfId="0" applyFont="1" applyBorder="1"/>
    <xf numFmtId="0" fontId="13" fillId="0" borderId="1" xfId="0" applyFont="1" applyBorder="1" applyAlignment="1">
      <alignment vertical="top" wrapText="1"/>
    </xf>
    <xf numFmtId="14" fontId="20" fillId="4" borderId="1" xfId="0" applyNumberFormat="1" applyFont="1" applyFill="1" applyBorder="1" applyAlignment="1">
      <alignment vertical="top" wrapText="1"/>
    </xf>
    <xf numFmtId="0" fontId="21" fillId="0" borderId="1" xfId="0" applyFont="1" applyBorder="1"/>
    <xf numFmtId="0" fontId="0" fillId="0" borderId="1" xfId="0" quotePrefix="1" applyFont="1" applyFill="1" applyBorder="1" applyAlignment="1">
      <alignment horizontal="center" vertical="top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5"/>
  <sheetViews>
    <sheetView tabSelected="1" workbookViewId="0">
      <selection activeCell="M40" sqref="M40"/>
    </sheetView>
  </sheetViews>
  <sheetFormatPr defaultRowHeight="15"/>
  <cols>
    <col min="1" max="1" width="4.42578125" customWidth="1"/>
    <col min="3" max="3" width="24.28515625" customWidth="1"/>
    <col min="4" max="4" width="6.28515625" customWidth="1"/>
    <col min="5" max="5" width="8.85546875" customWidth="1"/>
    <col min="13" max="13" width="8.85546875" customWidth="1"/>
    <col min="14" max="14" width="11" customWidth="1"/>
    <col min="15" max="15" width="23.28515625" customWidth="1"/>
  </cols>
  <sheetData>
    <row r="2" spans="1:15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5">
      <c r="B3" s="105" t="s">
        <v>713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5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31" t="s">
        <v>751</v>
      </c>
      <c r="M5" s="1" t="s">
        <v>367</v>
      </c>
      <c r="N5" s="1" t="s">
        <v>10</v>
      </c>
      <c r="O5" s="1" t="s">
        <v>11</v>
      </c>
    </row>
    <row r="6" spans="1:15" ht="45">
      <c r="A6" s="2">
        <v>1</v>
      </c>
      <c r="B6" s="2" t="s">
        <v>17</v>
      </c>
      <c r="C6" s="2" t="s">
        <v>299</v>
      </c>
      <c r="D6" s="2">
        <v>300</v>
      </c>
      <c r="E6" s="2">
        <v>3</v>
      </c>
      <c r="F6" s="2">
        <v>6</v>
      </c>
      <c r="G6" s="2" t="s">
        <v>14</v>
      </c>
      <c r="H6" s="2">
        <v>49585</v>
      </c>
      <c r="I6" s="2">
        <v>14875</v>
      </c>
      <c r="J6" s="2"/>
      <c r="K6" s="27">
        <f>(30*H6/100)</f>
        <v>14875.5</v>
      </c>
      <c r="L6" s="28"/>
      <c r="M6" s="2">
        <v>14875</v>
      </c>
      <c r="N6" s="2" t="s">
        <v>300</v>
      </c>
      <c r="O6" s="2" t="s">
        <v>301</v>
      </c>
    </row>
    <row r="7" spans="1:15" ht="45">
      <c r="A7" s="2">
        <v>2</v>
      </c>
      <c r="B7" s="2" t="s">
        <v>17</v>
      </c>
      <c r="C7" s="2" t="s">
        <v>302</v>
      </c>
      <c r="D7" s="2">
        <v>400</v>
      </c>
      <c r="E7" s="2">
        <v>4</v>
      </c>
      <c r="F7" s="2">
        <v>8</v>
      </c>
      <c r="G7" s="2" t="s">
        <v>14</v>
      </c>
      <c r="H7" s="2">
        <v>71740</v>
      </c>
      <c r="I7" s="2">
        <v>21522</v>
      </c>
      <c r="J7" s="2"/>
      <c r="K7" s="2">
        <f t="shared" ref="K7:K34" si="0">(30*H7/100)</f>
        <v>21522</v>
      </c>
      <c r="L7" s="28"/>
      <c r="M7" s="2">
        <v>21522</v>
      </c>
      <c r="N7" s="2" t="s">
        <v>303</v>
      </c>
      <c r="O7" s="2" t="s">
        <v>301</v>
      </c>
    </row>
    <row r="8" spans="1:15" ht="45">
      <c r="A8" s="2">
        <v>3</v>
      </c>
      <c r="B8" s="2" t="s">
        <v>17</v>
      </c>
      <c r="C8" s="2" t="s">
        <v>304</v>
      </c>
      <c r="D8" s="2">
        <v>400</v>
      </c>
      <c r="E8" s="2">
        <v>4</v>
      </c>
      <c r="F8" s="2">
        <v>8</v>
      </c>
      <c r="G8" s="2" t="s">
        <v>14</v>
      </c>
      <c r="H8" s="2">
        <v>71740</v>
      </c>
      <c r="I8" s="2">
        <v>21522</v>
      </c>
      <c r="J8" s="2"/>
      <c r="K8" s="2">
        <f t="shared" si="0"/>
        <v>21522</v>
      </c>
      <c r="L8" s="28"/>
      <c r="M8" s="2">
        <v>21522</v>
      </c>
      <c r="N8" s="2" t="s">
        <v>305</v>
      </c>
      <c r="O8" s="2" t="s">
        <v>301</v>
      </c>
    </row>
    <row r="9" spans="1:15" ht="45">
      <c r="A9" s="2">
        <v>4</v>
      </c>
      <c r="B9" s="2" t="s">
        <v>12</v>
      </c>
      <c r="C9" s="2" t="s">
        <v>306</v>
      </c>
      <c r="D9" s="2">
        <v>300</v>
      </c>
      <c r="E9" s="2">
        <v>30</v>
      </c>
      <c r="F9" s="2">
        <v>4.5</v>
      </c>
      <c r="G9" s="2" t="s">
        <v>14</v>
      </c>
      <c r="H9" s="2">
        <v>45944</v>
      </c>
      <c r="I9" s="2">
        <v>13500</v>
      </c>
      <c r="J9" s="2"/>
      <c r="K9" s="27">
        <f t="shared" si="0"/>
        <v>13783.2</v>
      </c>
      <c r="L9" s="28"/>
      <c r="M9" s="2">
        <v>13500</v>
      </c>
      <c r="N9" s="2" t="s">
        <v>307</v>
      </c>
      <c r="O9" s="2" t="s">
        <v>313</v>
      </c>
    </row>
    <row r="10" spans="1:15" ht="45">
      <c r="A10" s="2">
        <v>5</v>
      </c>
      <c r="B10" s="2" t="s">
        <v>12</v>
      </c>
      <c r="C10" s="2" t="s">
        <v>308</v>
      </c>
      <c r="D10" s="2">
        <v>300</v>
      </c>
      <c r="E10" s="2">
        <v>30</v>
      </c>
      <c r="F10" s="2">
        <v>4.5</v>
      </c>
      <c r="G10" s="2" t="s">
        <v>14</v>
      </c>
      <c r="H10" s="2">
        <v>45944</v>
      </c>
      <c r="I10" s="2">
        <v>13500</v>
      </c>
      <c r="J10" s="2"/>
      <c r="K10" s="27">
        <f t="shared" si="0"/>
        <v>13783.2</v>
      </c>
      <c r="L10" s="28"/>
      <c r="M10" s="2">
        <v>13500</v>
      </c>
      <c r="N10" s="2" t="s">
        <v>307</v>
      </c>
      <c r="O10" s="2" t="s">
        <v>313</v>
      </c>
    </row>
    <row r="11" spans="1:15" ht="46.5" customHeight="1">
      <c r="A11" s="2">
        <v>6</v>
      </c>
      <c r="B11" s="2" t="s">
        <v>17</v>
      </c>
      <c r="C11" s="2" t="s">
        <v>309</v>
      </c>
      <c r="D11" s="2">
        <v>300</v>
      </c>
      <c r="E11" s="2">
        <v>3</v>
      </c>
      <c r="F11" s="2">
        <v>6</v>
      </c>
      <c r="G11" s="2" t="s">
        <v>14</v>
      </c>
      <c r="H11" s="2">
        <v>64060</v>
      </c>
      <c r="I11" s="2">
        <v>19218</v>
      </c>
      <c r="J11" s="2"/>
      <c r="K11" s="2">
        <f t="shared" si="0"/>
        <v>19218</v>
      </c>
      <c r="L11" s="28"/>
      <c r="M11" s="2">
        <v>19218</v>
      </c>
      <c r="N11" s="2" t="s">
        <v>310</v>
      </c>
      <c r="O11" s="2" t="s">
        <v>301</v>
      </c>
    </row>
    <row r="12" spans="1:15" ht="45">
      <c r="A12" s="2">
        <v>7</v>
      </c>
      <c r="B12" s="2" t="s">
        <v>12</v>
      </c>
      <c r="C12" s="2" t="s">
        <v>311</v>
      </c>
      <c r="D12" s="2">
        <v>300</v>
      </c>
      <c r="E12" s="2">
        <v>20</v>
      </c>
      <c r="F12" s="2">
        <v>4.5</v>
      </c>
      <c r="G12" s="2" t="s">
        <v>14</v>
      </c>
      <c r="H12" s="2">
        <v>50520</v>
      </c>
      <c r="I12" s="2">
        <v>13500</v>
      </c>
      <c r="J12" s="2"/>
      <c r="K12" s="2">
        <f t="shared" si="0"/>
        <v>15156</v>
      </c>
      <c r="L12" s="28"/>
      <c r="M12" s="2">
        <v>13500</v>
      </c>
      <c r="N12" s="2" t="s">
        <v>312</v>
      </c>
      <c r="O12" s="2" t="s">
        <v>314</v>
      </c>
    </row>
    <row r="13" spans="1:15" ht="45">
      <c r="A13" s="2">
        <v>8</v>
      </c>
      <c r="B13" s="25" t="s">
        <v>17</v>
      </c>
      <c r="C13" s="1" t="s">
        <v>315</v>
      </c>
      <c r="D13" s="25">
        <v>200</v>
      </c>
      <c r="E13" s="25">
        <v>2</v>
      </c>
      <c r="F13" s="25">
        <v>4</v>
      </c>
      <c r="G13" s="25" t="s">
        <v>14</v>
      </c>
      <c r="H13" s="25">
        <v>42626</v>
      </c>
      <c r="I13" s="25">
        <v>13200</v>
      </c>
      <c r="J13" s="25"/>
      <c r="K13" s="27">
        <f t="shared" si="0"/>
        <v>12787.8</v>
      </c>
      <c r="L13" s="28"/>
      <c r="M13" s="26">
        <v>12788</v>
      </c>
      <c r="N13" s="25" t="s">
        <v>316</v>
      </c>
      <c r="O13" s="1" t="s">
        <v>317</v>
      </c>
    </row>
    <row r="14" spans="1:15" ht="45">
      <c r="A14" s="2">
        <v>9</v>
      </c>
      <c r="B14" s="25" t="s">
        <v>17</v>
      </c>
      <c r="C14" s="1" t="s">
        <v>318</v>
      </c>
      <c r="D14" s="25">
        <v>200</v>
      </c>
      <c r="E14" s="25">
        <v>2</v>
      </c>
      <c r="F14" s="25">
        <v>4</v>
      </c>
      <c r="G14" s="25" t="s">
        <v>14</v>
      </c>
      <c r="H14" s="25">
        <v>42727</v>
      </c>
      <c r="I14" s="25">
        <v>13200</v>
      </c>
      <c r="J14" s="25"/>
      <c r="K14" s="27">
        <f t="shared" si="0"/>
        <v>12818.1</v>
      </c>
      <c r="L14" s="28"/>
      <c r="M14" s="26">
        <v>12818</v>
      </c>
      <c r="N14" s="25" t="s">
        <v>319</v>
      </c>
      <c r="O14" s="1" t="s">
        <v>320</v>
      </c>
    </row>
    <row r="15" spans="1:15" ht="45">
      <c r="A15" s="2">
        <v>10</v>
      </c>
      <c r="B15" s="25" t="s">
        <v>17</v>
      </c>
      <c r="C15" s="1" t="s">
        <v>321</v>
      </c>
      <c r="D15" s="25">
        <v>200</v>
      </c>
      <c r="E15" s="25">
        <v>2</v>
      </c>
      <c r="F15" s="25">
        <v>4</v>
      </c>
      <c r="G15" s="25" t="s">
        <v>14</v>
      </c>
      <c r="H15" s="25">
        <v>45787</v>
      </c>
      <c r="I15" s="25">
        <v>13200</v>
      </c>
      <c r="J15" s="25"/>
      <c r="K15" s="27">
        <f t="shared" si="0"/>
        <v>13736.1</v>
      </c>
      <c r="L15" s="28"/>
      <c r="M15" s="26">
        <v>13200</v>
      </c>
      <c r="N15" s="25" t="s">
        <v>170</v>
      </c>
      <c r="O15" s="1" t="s">
        <v>322</v>
      </c>
    </row>
    <row r="16" spans="1:15" ht="45">
      <c r="A16" s="2">
        <v>11</v>
      </c>
      <c r="B16" s="25" t="s">
        <v>17</v>
      </c>
      <c r="C16" s="1" t="s">
        <v>323</v>
      </c>
      <c r="D16" s="25">
        <v>500</v>
      </c>
      <c r="E16" s="25">
        <v>5</v>
      </c>
      <c r="F16" s="25">
        <v>10</v>
      </c>
      <c r="G16" s="25" t="s">
        <v>14</v>
      </c>
      <c r="H16" s="25">
        <v>108000</v>
      </c>
      <c r="I16" s="25">
        <v>33000</v>
      </c>
      <c r="J16" s="25"/>
      <c r="K16" s="2">
        <f t="shared" si="0"/>
        <v>32400</v>
      </c>
      <c r="L16" s="28"/>
      <c r="M16" s="26">
        <v>32400</v>
      </c>
      <c r="N16" s="25" t="s">
        <v>64</v>
      </c>
      <c r="O16" s="1" t="s">
        <v>324</v>
      </c>
    </row>
    <row r="17" spans="1:15" ht="60">
      <c r="A17" s="2">
        <v>12</v>
      </c>
      <c r="B17" s="25" t="s">
        <v>17</v>
      </c>
      <c r="C17" s="1" t="s">
        <v>325</v>
      </c>
      <c r="D17" s="25">
        <v>300</v>
      </c>
      <c r="E17" s="25">
        <v>3</v>
      </c>
      <c r="F17" s="25">
        <v>6</v>
      </c>
      <c r="G17" s="25" t="s">
        <v>14</v>
      </c>
      <c r="H17" s="25">
        <v>68000</v>
      </c>
      <c r="I17" s="25">
        <v>19800</v>
      </c>
      <c r="J17" s="25"/>
      <c r="K17" s="2">
        <f t="shared" si="0"/>
        <v>20400</v>
      </c>
      <c r="L17" s="28"/>
      <c r="M17" s="26">
        <v>19800</v>
      </c>
      <c r="N17" s="25" t="s">
        <v>326</v>
      </c>
      <c r="O17" s="1" t="s">
        <v>324</v>
      </c>
    </row>
    <row r="18" spans="1:15" ht="60">
      <c r="A18" s="2">
        <v>13</v>
      </c>
      <c r="B18" s="25" t="s">
        <v>17</v>
      </c>
      <c r="C18" s="1" t="s">
        <v>327</v>
      </c>
      <c r="D18" s="25">
        <v>300</v>
      </c>
      <c r="E18" s="25">
        <v>4</v>
      </c>
      <c r="F18" s="25">
        <v>6</v>
      </c>
      <c r="G18" s="25" t="s">
        <v>14</v>
      </c>
      <c r="H18" s="25">
        <v>55000</v>
      </c>
      <c r="I18" s="25">
        <v>19800</v>
      </c>
      <c r="J18" s="25"/>
      <c r="K18" s="2">
        <f t="shared" si="0"/>
        <v>16500</v>
      </c>
      <c r="L18" s="28"/>
      <c r="M18" s="26">
        <v>16500</v>
      </c>
      <c r="N18" s="25" t="s">
        <v>328</v>
      </c>
      <c r="O18" s="1" t="s">
        <v>324</v>
      </c>
    </row>
    <row r="19" spans="1:15" ht="45">
      <c r="A19" s="2">
        <v>14</v>
      </c>
      <c r="B19" s="25" t="s">
        <v>12</v>
      </c>
      <c r="C19" s="1" t="s">
        <v>329</v>
      </c>
      <c r="D19" s="25">
        <v>200</v>
      </c>
      <c r="E19" s="25"/>
      <c r="F19" s="25">
        <v>3</v>
      </c>
      <c r="G19" s="25" t="s">
        <v>14</v>
      </c>
      <c r="H19" s="25">
        <v>31575</v>
      </c>
      <c r="I19" s="25">
        <v>9000</v>
      </c>
      <c r="J19" s="25"/>
      <c r="K19" s="27">
        <f t="shared" si="0"/>
        <v>9472.5</v>
      </c>
      <c r="L19" s="28"/>
      <c r="M19" s="26">
        <v>9000</v>
      </c>
      <c r="N19" s="25" t="s">
        <v>330</v>
      </c>
      <c r="O19" s="1" t="s">
        <v>331</v>
      </c>
    </row>
    <row r="20" spans="1:15" ht="45">
      <c r="A20" s="2">
        <v>15</v>
      </c>
      <c r="B20" s="25" t="s">
        <v>12</v>
      </c>
      <c r="C20" s="1" t="s">
        <v>332</v>
      </c>
      <c r="D20" s="25">
        <v>200</v>
      </c>
      <c r="E20" s="25"/>
      <c r="F20" s="25">
        <v>3</v>
      </c>
      <c r="G20" s="25" t="s">
        <v>14</v>
      </c>
      <c r="H20" s="25">
        <v>31575</v>
      </c>
      <c r="I20" s="25">
        <v>9000</v>
      </c>
      <c r="J20" s="25"/>
      <c r="K20" s="27">
        <f t="shared" si="0"/>
        <v>9472.5</v>
      </c>
      <c r="L20" s="28"/>
      <c r="M20" s="26">
        <v>9000</v>
      </c>
      <c r="N20" s="25" t="s">
        <v>46</v>
      </c>
      <c r="O20" s="1" t="s">
        <v>331</v>
      </c>
    </row>
    <row r="21" spans="1:15" ht="45">
      <c r="A21" s="2">
        <v>16</v>
      </c>
      <c r="B21" s="25" t="s">
        <v>12</v>
      </c>
      <c r="C21" s="1" t="s">
        <v>333</v>
      </c>
      <c r="D21" s="25">
        <v>300</v>
      </c>
      <c r="E21" s="25"/>
      <c r="F21" s="25">
        <v>4.5</v>
      </c>
      <c r="G21" s="25" t="s">
        <v>14</v>
      </c>
      <c r="H21" s="25">
        <v>47363</v>
      </c>
      <c r="I21" s="25">
        <v>13500</v>
      </c>
      <c r="J21" s="25"/>
      <c r="K21" s="27">
        <f t="shared" si="0"/>
        <v>14208.9</v>
      </c>
      <c r="L21" s="28"/>
      <c r="M21" s="26">
        <v>13500</v>
      </c>
      <c r="N21" s="25" t="s">
        <v>334</v>
      </c>
      <c r="O21" s="1" t="s">
        <v>335</v>
      </c>
    </row>
    <row r="22" spans="1:15" ht="60">
      <c r="A22" s="2">
        <v>17</v>
      </c>
      <c r="B22" s="25" t="s">
        <v>12</v>
      </c>
      <c r="C22" s="1" t="s">
        <v>336</v>
      </c>
      <c r="D22" s="25">
        <v>300</v>
      </c>
      <c r="E22" s="25"/>
      <c r="F22" s="25">
        <v>4.5</v>
      </c>
      <c r="G22" s="25" t="s">
        <v>14</v>
      </c>
      <c r="H22" s="25">
        <v>45994</v>
      </c>
      <c r="I22" s="25">
        <v>13500</v>
      </c>
      <c r="J22" s="25"/>
      <c r="K22" s="27">
        <f t="shared" si="0"/>
        <v>13798.2</v>
      </c>
      <c r="L22" s="28"/>
      <c r="M22" s="26">
        <v>13500</v>
      </c>
      <c r="N22" s="25" t="s">
        <v>337</v>
      </c>
      <c r="O22" s="1" t="s">
        <v>338</v>
      </c>
    </row>
    <row r="23" spans="1:15" ht="60">
      <c r="A23" s="2">
        <v>18</v>
      </c>
      <c r="B23" s="25" t="s">
        <v>12</v>
      </c>
      <c r="C23" s="1" t="s">
        <v>339</v>
      </c>
      <c r="D23" s="25">
        <v>500</v>
      </c>
      <c r="E23" s="25"/>
      <c r="F23" s="25">
        <v>7.5</v>
      </c>
      <c r="G23" s="25" t="s">
        <v>14</v>
      </c>
      <c r="H23" s="25">
        <v>57887</v>
      </c>
      <c r="I23" s="25">
        <v>22500</v>
      </c>
      <c r="J23" s="25"/>
      <c r="K23" s="27">
        <f t="shared" si="0"/>
        <v>17366.099999999999</v>
      </c>
      <c r="L23" s="28"/>
      <c r="M23" s="26">
        <v>17366</v>
      </c>
      <c r="N23" s="25" t="s">
        <v>340</v>
      </c>
      <c r="O23" s="1" t="s">
        <v>341</v>
      </c>
    </row>
    <row r="24" spans="1:15" ht="45">
      <c r="A24" s="2">
        <v>19</v>
      </c>
      <c r="B24" s="25" t="s">
        <v>12</v>
      </c>
      <c r="C24" s="1" t="s">
        <v>342</v>
      </c>
      <c r="D24" s="25">
        <v>200</v>
      </c>
      <c r="E24" s="25"/>
      <c r="F24" s="25">
        <v>3</v>
      </c>
      <c r="G24" s="25" t="s">
        <v>14</v>
      </c>
      <c r="H24" s="25">
        <v>33680</v>
      </c>
      <c r="I24" s="25">
        <v>9000</v>
      </c>
      <c r="J24" s="25"/>
      <c r="K24" s="2">
        <f t="shared" si="0"/>
        <v>10104</v>
      </c>
      <c r="L24" s="28"/>
      <c r="M24" s="26">
        <v>9000</v>
      </c>
      <c r="N24" s="25" t="s">
        <v>343</v>
      </c>
      <c r="O24" s="1" t="s">
        <v>344</v>
      </c>
    </row>
    <row r="25" spans="1:15" ht="45">
      <c r="A25" s="2">
        <v>20</v>
      </c>
      <c r="B25" s="25" t="s">
        <v>12</v>
      </c>
      <c r="C25" s="1" t="s">
        <v>345</v>
      </c>
      <c r="D25" s="25">
        <v>200</v>
      </c>
      <c r="E25" s="25"/>
      <c r="F25" s="25">
        <v>3</v>
      </c>
      <c r="G25" s="25" t="s">
        <v>14</v>
      </c>
      <c r="H25" s="25">
        <v>27000</v>
      </c>
      <c r="I25" s="25">
        <v>9000</v>
      </c>
      <c r="J25" s="25"/>
      <c r="K25" s="2">
        <f t="shared" si="0"/>
        <v>8100</v>
      </c>
      <c r="L25" s="28"/>
      <c r="M25" s="26">
        <v>8100</v>
      </c>
      <c r="N25" s="25" t="s">
        <v>346</v>
      </c>
      <c r="O25" s="1" t="s">
        <v>347</v>
      </c>
    </row>
    <row r="26" spans="1:15" ht="60">
      <c r="A26" s="2">
        <v>21</v>
      </c>
      <c r="B26" s="25" t="s">
        <v>12</v>
      </c>
      <c r="C26" s="1" t="s">
        <v>348</v>
      </c>
      <c r="D26" s="25">
        <v>200</v>
      </c>
      <c r="E26" s="25"/>
      <c r="F26" s="25">
        <v>3</v>
      </c>
      <c r="G26" s="25" t="s">
        <v>14</v>
      </c>
      <c r="H26" s="25">
        <v>33680</v>
      </c>
      <c r="I26" s="25">
        <v>9000</v>
      </c>
      <c r="J26" s="25"/>
      <c r="K26" s="2">
        <f t="shared" si="0"/>
        <v>10104</v>
      </c>
      <c r="L26" s="28"/>
      <c r="M26" s="26">
        <v>9000</v>
      </c>
      <c r="N26" s="25" t="s">
        <v>182</v>
      </c>
      <c r="O26" s="1" t="s">
        <v>344</v>
      </c>
    </row>
    <row r="27" spans="1:15" ht="60">
      <c r="A27" s="2">
        <v>22</v>
      </c>
      <c r="B27" s="25" t="s">
        <v>12</v>
      </c>
      <c r="C27" s="1" t="s">
        <v>349</v>
      </c>
      <c r="D27" s="25">
        <v>200</v>
      </c>
      <c r="E27" s="25"/>
      <c r="F27" s="25">
        <v>3</v>
      </c>
      <c r="G27" s="25" t="s">
        <v>14</v>
      </c>
      <c r="H27" s="25">
        <v>27000</v>
      </c>
      <c r="I27" s="26">
        <v>9000</v>
      </c>
      <c r="J27" s="26"/>
      <c r="K27" s="2">
        <f t="shared" si="0"/>
        <v>8100</v>
      </c>
      <c r="L27" s="28"/>
      <c r="M27" s="26">
        <v>8100</v>
      </c>
      <c r="N27" s="25" t="s">
        <v>350</v>
      </c>
      <c r="O27" s="1" t="s">
        <v>351</v>
      </c>
    </row>
    <row r="28" spans="1:15" ht="60">
      <c r="A28" s="2">
        <v>23</v>
      </c>
      <c r="B28" s="25" t="s">
        <v>12</v>
      </c>
      <c r="C28" s="1" t="s">
        <v>352</v>
      </c>
      <c r="D28" s="25">
        <v>200</v>
      </c>
      <c r="E28" s="25"/>
      <c r="F28" s="25">
        <v>3</v>
      </c>
      <c r="G28" s="25" t="s">
        <v>14</v>
      </c>
      <c r="H28" s="25">
        <v>33680</v>
      </c>
      <c r="I28" s="26">
        <v>9000</v>
      </c>
      <c r="J28" s="26"/>
      <c r="K28" s="2">
        <f t="shared" si="0"/>
        <v>10104</v>
      </c>
      <c r="L28" s="28"/>
      <c r="M28" s="26">
        <v>9000</v>
      </c>
      <c r="N28" s="25" t="s">
        <v>353</v>
      </c>
      <c r="O28" s="1" t="s">
        <v>351</v>
      </c>
    </row>
    <row r="29" spans="1:15" ht="60">
      <c r="A29" s="2">
        <v>24</v>
      </c>
      <c r="B29" s="25" t="s">
        <v>12</v>
      </c>
      <c r="C29" s="1" t="s">
        <v>354</v>
      </c>
      <c r="D29" s="25">
        <v>100</v>
      </c>
      <c r="E29" s="25"/>
      <c r="F29" s="25">
        <v>1.5</v>
      </c>
      <c r="G29" s="25" t="s">
        <v>14</v>
      </c>
      <c r="H29" s="25">
        <v>15787</v>
      </c>
      <c r="I29" s="26">
        <v>4500</v>
      </c>
      <c r="J29" s="26"/>
      <c r="K29" s="27">
        <f t="shared" si="0"/>
        <v>4736.1000000000004</v>
      </c>
      <c r="L29" s="28"/>
      <c r="M29" s="26">
        <v>4500</v>
      </c>
      <c r="N29" s="25" t="s">
        <v>355</v>
      </c>
      <c r="O29" s="1" t="s">
        <v>338</v>
      </c>
    </row>
    <row r="30" spans="1:15" ht="75">
      <c r="A30" s="2">
        <v>25</v>
      </c>
      <c r="B30" s="25" t="s">
        <v>12</v>
      </c>
      <c r="C30" s="1" t="s">
        <v>356</v>
      </c>
      <c r="D30" s="25">
        <v>200</v>
      </c>
      <c r="E30" s="25"/>
      <c r="F30" s="25">
        <v>3</v>
      </c>
      <c r="G30" s="25" t="s">
        <v>14</v>
      </c>
      <c r="H30" s="25">
        <v>29470</v>
      </c>
      <c r="I30" s="26">
        <v>9000</v>
      </c>
      <c r="J30" s="26"/>
      <c r="K30" s="2">
        <f t="shared" si="0"/>
        <v>8841</v>
      </c>
      <c r="L30" s="28"/>
      <c r="M30" s="26">
        <v>8841</v>
      </c>
      <c r="N30" s="25" t="s">
        <v>23</v>
      </c>
      <c r="O30" s="1" t="s">
        <v>331</v>
      </c>
    </row>
    <row r="31" spans="1:15" ht="60">
      <c r="A31" s="2">
        <v>26</v>
      </c>
      <c r="B31" s="25" t="s">
        <v>12</v>
      </c>
      <c r="C31" s="1" t="s">
        <v>357</v>
      </c>
      <c r="D31" s="25">
        <v>100</v>
      </c>
      <c r="E31" s="25"/>
      <c r="F31" s="25">
        <v>1.5</v>
      </c>
      <c r="G31" s="25" t="s">
        <v>14</v>
      </c>
      <c r="H31" s="25">
        <v>14735</v>
      </c>
      <c r="I31" s="26">
        <v>4500</v>
      </c>
      <c r="J31" s="26"/>
      <c r="K31" s="27">
        <f t="shared" si="0"/>
        <v>4420.5</v>
      </c>
      <c r="L31" s="28"/>
      <c r="M31" s="26">
        <v>4421</v>
      </c>
      <c r="N31" s="25" t="s">
        <v>205</v>
      </c>
      <c r="O31" s="1" t="s">
        <v>351</v>
      </c>
    </row>
    <row r="32" spans="1:15" ht="45">
      <c r="A32" s="2">
        <v>27</v>
      </c>
      <c r="B32" s="25" t="s">
        <v>12</v>
      </c>
      <c r="C32" s="1" t="s">
        <v>358</v>
      </c>
      <c r="D32" s="25">
        <v>300</v>
      </c>
      <c r="E32" s="25"/>
      <c r="F32" s="25">
        <v>4.5</v>
      </c>
      <c r="G32" s="25" t="s">
        <v>14</v>
      </c>
      <c r="H32" s="25">
        <v>46285</v>
      </c>
      <c r="I32" s="26">
        <v>13500</v>
      </c>
      <c r="J32" s="26"/>
      <c r="K32" s="27">
        <f t="shared" si="0"/>
        <v>13885.5</v>
      </c>
      <c r="L32" s="28"/>
      <c r="M32" s="26">
        <v>13500</v>
      </c>
      <c r="N32" s="25" t="s">
        <v>137</v>
      </c>
      <c r="O32" s="1" t="s">
        <v>359</v>
      </c>
    </row>
    <row r="33" spans="1:15" ht="45">
      <c r="A33" s="2">
        <v>28</v>
      </c>
      <c r="B33" s="25" t="s">
        <v>12</v>
      </c>
      <c r="C33" s="1" t="s">
        <v>360</v>
      </c>
      <c r="D33" s="25">
        <v>200</v>
      </c>
      <c r="E33" s="25"/>
      <c r="F33" s="25">
        <v>3</v>
      </c>
      <c r="G33" s="25" t="s">
        <v>14</v>
      </c>
      <c r="H33" s="25">
        <v>44000</v>
      </c>
      <c r="I33" s="26">
        <v>13200</v>
      </c>
      <c r="J33" s="26"/>
      <c r="K33" s="2">
        <f t="shared" si="0"/>
        <v>13200</v>
      </c>
      <c r="L33" s="28"/>
      <c r="M33" s="26">
        <v>13200</v>
      </c>
      <c r="N33" s="25" t="s">
        <v>361</v>
      </c>
      <c r="O33" s="1" t="s">
        <v>362</v>
      </c>
    </row>
    <row r="34" spans="1:15" ht="45">
      <c r="A34" s="2">
        <v>29</v>
      </c>
      <c r="B34" s="25" t="s">
        <v>12</v>
      </c>
      <c r="C34" s="1" t="s">
        <v>363</v>
      </c>
      <c r="D34" s="25">
        <v>600</v>
      </c>
      <c r="E34" s="25"/>
      <c r="F34" s="25">
        <v>9</v>
      </c>
      <c r="G34" s="25" t="s">
        <v>14</v>
      </c>
      <c r="H34" s="25">
        <v>94275</v>
      </c>
      <c r="I34" s="26">
        <v>27000</v>
      </c>
      <c r="J34" s="26"/>
      <c r="K34" s="27">
        <f t="shared" si="0"/>
        <v>28282.5</v>
      </c>
      <c r="L34" s="28"/>
      <c r="M34" s="26">
        <v>27000</v>
      </c>
      <c r="N34" s="25" t="s">
        <v>364</v>
      </c>
      <c r="O34" s="1" t="s">
        <v>365</v>
      </c>
    </row>
    <row r="35" spans="1:15">
      <c r="A35" s="28"/>
      <c r="B35" s="28"/>
      <c r="C35" s="1" t="s">
        <v>1225</v>
      </c>
      <c r="D35" s="28">
        <f>SUM(D6:D34)</f>
        <v>8000</v>
      </c>
      <c r="E35" s="28">
        <f t="shared" ref="E35:M35" si="1">SUM(E6:E34)</f>
        <v>112</v>
      </c>
      <c r="F35" s="28">
        <f t="shared" si="1"/>
        <v>135.5</v>
      </c>
      <c r="G35" s="28">
        <f t="shared" si="1"/>
        <v>0</v>
      </c>
      <c r="H35" s="28">
        <f t="shared" si="1"/>
        <v>1375659</v>
      </c>
      <c r="I35" s="28">
        <f t="shared" si="1"/>
        <v>414037</v>
      </c>
      <c r="J35" s="28">
        <f t="shared" si="1"/>
        <v>0</v>
      </c>
      <c r="K35" s="48">
        <f t="shared" si="1"/>
        <v>412697.69999999995</v>
      </c>
      <c r="L35" s="28">
        <f t="shared" si="1"/>
        <v>0</v>
      </c>
      <c r="M35" s="28">
        <f t="shared" si="1"/>
        <v>402171</v>
      </c>
      <c r="N35" s="28"/>
      <c r="O35" s="28"/>
    </row>
  </sheetData>
  <mergeCells count="2">
    <mergeCell ref="B2:O2"/>
    <mergeCell ref="B3:O3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9"/>
  <sheetViews>
    <sheetView topLeftCell="A20" workbookViewId="0">
      <selection activeCell="F27" sqref="F27"/>
    </sheetView>
  </sheetViews>
  <sheetFormatPr defaultRowHeight="15"/>
  <cols>
    <col min="1" max="1" width="4.28515625" customWidth="1"/>
    <col min="3" max="3" width="18.5703125" customWidth="1"/>
    <col min="14" max="14" width="10.7109375" customWidth="1"/>
    <col min="15" max="15" width="19.85546875" customWidth="1"/>
    <col min="16" max="16" width="15.42578125" customWidth="1"/>
  </cols>
  <sheetData>
    <row r="2" spans="1:16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6">
      <c r="B3" s="105" t="s">
        <v>714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6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31" t="s">
        <v>751</v>
      </c>
      <c r="M5" s="1" t="s">
        <v>367</v>
      </c>
      <c r="N5" s="1" t="s">
        <v>10</v>
      </c>
      <c r="O5" s="1" t="s">
        <v>11</v>
      </c>
      <c r="P5" s="28"/>
    </row>
    <row r="6" spans="1:16" s="80" customFormat="1" ht="77.25" customHeight="1">
      <c r="A6" s="13">
        <v>1</v>
      </c>
      <c r="B6" s="13" t="s">
        <v>12</v>
      </c>
      <c r="C6" s="13" t="s">
        <v>13</v>
      </c>
      <c r="D6" s="18">
        <v>200</v>
      </c>
      <c r="E6" s="18">
        <v>2</v>
      </c>
      <c r="F6" s="18">
        <v>3</v>
      </c>
      <c r="G6" s="18" t="s">
        <v>14</v>
      </c>
      <c r="H6" s="18">
        <v>37020</v>
      </c>
      <c r="I6" s="18">
        <f>SUM(F6*3000)</f>
        <v>9000</v>
      </c>
      <c r="J6" s="18">
        <f>(3300*F6)</f>
        <v>9900</v>
      </c>
      <c r="K6" s="101">
        <f>SUM(H6*0.3)</f>
        <v>11106</v>
      </c>
      <c r="L6" s="101"/>
      <c r="M6" s="101">
        <v>9000</v>
      </c>
      <c r="N6" s="18" t="s">
        <v>15</v>
      </c>
      <c r="O6" s="13" t="s">
        <v>16</v>
      </c>
      <c r="P6" s="82"/>
    </row>
    <row r="7" spans="1:16" s="80" customFormat="1" ht="33.75" customHeight="1">
      <c r="A7" s="13">
        <v>2</v>
      </c>
      <c r="B7" s="13" t="s">
        <v>17</v>
      </c>
      <c r="C7" s="13" t="s">
        <v>18</v>
      </c>
      <c r="D7" s="18">
        <v>500</v>
      </c>
      <c r="E7" s="18">
        <v>5</v>
      </c>
      <c r="F7" s="18">
        <v>10</v>
      </c>
      <c r="G7" s="18" t="s">
        <v>19</v>
      </c>
      <c r="H7" s="18">
        <v>84000</v>
      </c>
      <c r="I7" s="18">
        <f>SUM(F7*3300)</f>
        <v>33000</v>
      </c>
      <c r="J7" s="18">
        <f t="shared" ref="J7:J24" si="0">(3300*F7)</f>
        <v>33000</v>
      </c>
      <c r="K7" s="19">
        <f t="shared" ref="K7:K23" si="1">H7*0.3</f>
        <v>25200</v>
      </c>
      <c r="L7" s="19"/>
      <c r="M7" s="19">
        <v>25200</v>
      </c>
      <c r="N7" s="18" t="s">
        <v>20</v>
      </c>
      <c r="O7" s="13" t="s">
        <v>21</v>
      </c>
      <c r="P7" s="82"/>
    </row>
    <row r="8" spans="1:16" s="80" customFormat="1" ht="30.75" customHeight="1">
      <c r="A8" s="13">
        <v>3</v>
      </c>
      <c r="B8" s="13" t="s">
        <v>17</v>
      </c>
      <c r="C8" s="13" t="s">
        <v>22</v>
      </c>
      <c r="D8" s="18">
        <v>500</v>
      </c>
      <c r="E8" s="18">
        <v>5</v>
      </c>
      <c r="F8" s="18">
        <v>10</v>
      </c>
      <c r="G8" s="18" t="s">
        <v>19</v>
      </c>
      <c r="H8" s="18">
        <v>54851</v>
      </c>
      <c r="I8" s="18">
        <f t="shared" ref="I8:I13" si="2">SUM(F8*3300)</f>
        <v>33000</v>
      </c>
      <c r="J8" s="18">
        <f t="shared" si="0"/>
        <v>33000</v>
      </c>
      <c r="K8" s="19">
        <f t="shared" si="1"/>
        <v>16455.3</v>
      </c>
      <c r="L8" s="19"/>
      <c r="M8" s="19">
        <v>16455</v>
      </c>
      <c r="N8" s="18" t="s">
        <v>23</v>
      </c>
      <c r="O8" s="13" t="s">
        <v>24</v>
      </c>
      <c r="P8" s="82"/>
    </row>
    <row r="9" spans="1:16" s="80" customFormat="1" ht="45.75" customHeight="1">
      <c r="A9" s="13">
        <v>4</v>
      </c>
      <c r="B9" s="13" t="s">
        <v>17</v>
      </c>
      <c r="C9" s="13" t="s">
        <v>25</v>
      </c>
      <c r="D9" s="18">
        <v>200</v>
      </c>
      <c r="E9" s="18">
        <v>2</v>
      </c>
      <c r="F9" s="18">
        <v>4</v>
      </c>
      <c r="G9" s="18" t="s">
        <v>19</v>
      </c>
      <c r="H9" s="18">
        <v>35000</v>
      </c>
      <c r="I9" s="18">
        <f t="shared" si="2"/>
        <v>13200</v>
      </c>
      <c r="J9" s="18">
        <f t="shared" si="0"/>
        <v>13200</v>
      </c>
      <c r="K9" s="19">
        <f t="shared" si="1"/>
        <v>10500</v>
      </c>
      <c r="L9" s="19"/>
      <c r="M9" s="19">
        <v>10500</v>
      </c>
      <c r="N9" s="18" t="s">
        <v>26</v>
      </c>
      <c r="O9" s="13" t="s">
        <v>27</v>
      </c>
      <c r="P9" s="82"/>
    </row>
    <row r="10" spans="1:16" s="80" customFormat="1" ht="33" customHeight="1">
      <c r="A10" s="13">
        <v>5</v>
      </c>
      <c r="B10" s="13" t="s">
        <v>17</v>
      </c>
      <c r="C10" s="13" t="s">
        <v>28</v>
      </c>
      <c r="D10" s="18">
        <v>100</v>
      </c>
      <c r="E10" s="18">
        <v>1</v>
      </c>
      <c r="F10" s="18">
        <v>2</v>
      </c>
      <c r="G10" s="18" t="s">
        <v>19</v>
      </c>
      <c r="H10" s="18">
        <v>17850</v>
      </c>
      <c r="I10" s="18">
        <f t="shared" si="2"/>
        <v>6600</v>
      </c>
      <c r="J10" s="18">
        <f t="shared" si="0"/>
        <v>6600</v>
      </c>
      <c r="K10" s="19">
        <f t="shared" si="1"/>
        <v>5355</v>
      </c>
      <c r="L10" s="19"/>
      <c r="M10" s="19">
        <v>5355</v>
      </c>
      <c r="N10" s="18" t="s">
        <v>29</v>
      </c>
      <c r="O10" s="13" t="s">
        <v>30</v>
      </c>
      <c r="P10" s="82"/>
    </row>
    <row r="11" spans="1:16" s="102" customFormat="1" ht="78" customHeight="1">
      <c r="A11" s="13">
        <v>6</v>
      </c>
      <c r="B11" s="13" t="s">
        <v>17</v>
      </c>
      <c r="C11" s="13" t="s">
        <v>31</v>
      </c>
      <c r="D11" s="18">
        <v>100</v>
      </c>
      <c r="E11" s="18">
        <v>1</v>
      </c>
      <c r="F11" s="18">
        <v>2</v>
      </c>
      <c r="G11" s="18" t="s">
        <v>19</v>
      </c>
      <c r="H11" s="18">
        <v>17850</v>
      </c>
      <c r="I11" s="18">
        <f t="shared" si="2"/>
        <v>6600</v>
      </c>
      <c r="J11" s="18">
        <f t="shared" si="0"/>
        <v>6600</v>
      </c>
      <c r="K11" s="19">
        <f t="shared" si="1"/>
        <v>5355</v>
      </c>
      <c r="L11" s="19"/>
      <c r="M11" s="19">
        <v>0</v>
      </c>
      <c r="N11" s="18" t="s">
        <v>32</v>
      </c>
      <c r="O11" s="13" t="s">
        <v>16</v>
      </c>
      <c r="P11" s="22"/>
    </row>
    <row r="12" spans="1:16" s="102" customFormat="1" ht="31.5" customHeight="1">
      <c r="A12" s="13">
        <v>7</v>
      </c>
      <c r="B12" s="13" t="s">
        <v>17</v>
      </c>
      <c r="C12" s="13" t="s">
        <v>33</v>
      </c>
      <c r="D12" s="18">
        <v>300</v>
      </c>
      <c r="E12" s="18">
        <v>3</v>
      </c>
      <c r="F12" s="18">
        <v>6</v>
      </c>
      <c r="G12" s="18" t="s">
        <v>19</v>
      </c>
      <c r="H12" s="18">
        <v>50250</v>
      </c>
      <c r="I12" s="18">
        <f t="shared" si="2"/>
        <v>19800</v>
      </c>
      <c r="J12" s="18">
        <f t="shared" si="0"/>
        <v>19800</v>
      </c>
      <c r="K12" s="19">
        <f t="shared" si="1"/>
        <v>15075</v>
      </c>
      <c r="L12" s="19"/>
      <c r="M12" s="19">
        <v>15075</v>
      </c>
      <c r="N12" s="18" t="s">
        <v>34</v>
      </c>
      <c r="O12" s="13" t="s">
        <v>35</v>
      </c>
      <c r="P12" s="22"/>
    </row>
    <row r="13" spans="1:16" s="102" customFormat="1" ht="45.75" customHeight="1">
      <c r="A13" s="13">
        <v>8</v>
      </c>
      <c r="B13" s="13" t="s">
        <v>17</v>
      </c>
      <c r="C13" s="13" t="s">
        <v>36</v>
      </c>
      <c r="D13" s="18">
        <v>100</v>
      </c>
      <c r="E13" s="18">
        <v>1</v>
      </c>
      <c r="F13" s="18">
        <v>2</v>
      </c>
      <c r="G13" s="18" t="s">
        <v>19</v>
      </c>
      <c r="H13" s="18">
        <v>50250</v>
      </c>
      <c r="I13" s="18">
        <f t="shared" si="2"/>
        <v>6600</v>
      </c>
      <c r="J13" s="18">
        <f t="shared" si="0"/>
        <v>6600</v>
      </c>
      <c r="K13" s="19">
        <f t="shared" si="1"/>
        <v>15075</v>
      </c>
      <c r="L13" s="19"/>
      <c r="M13" s="19">
        <v>0</v>
      </c>
      <c r="N13" s="18" t="s">
        <v>37</v>
      </c>
      <c r="O13" s="13" t="s">
        <v>38</v>
      </c>
      <c r="P13" s="22"/>
    </row>
    <row r="14" spans="1:16" s="80" customFormat="1" ht="45.75" customHeight="1">
      <c r="A14" s="13">
        <v>9</v>
      </c>
      <c r="B14" s="13" t="s">
        <v>12</v>
      </c>
      <c r="C14" s="13" t="s">
        <v>39</v>
      </c>
      <c r="D14" s="18">
        <v>200</v>
      </c>
      <c r="E14" s="18">
        <v>2</v>
      </c>
      <c r="F14" s="18">
        <v>3</v>
      </c>
      <c r="G14" s="18" t="s">
        <v>19</v>
      </c>
      <c r="H14" s="18">
        <v>36000</v>
      </c>
      <c r="I14" s="18">
        <f t="shared" ref="I14:I23" si="3">SUM(F14*3000)</f>
        <v>9000</v>
      </c>
      <c r="J14" s="18">
        <f t="shared" si="0"/>
        <v>9900</v>
      </c>
      <c r="K14" s="19">
        <f t="shared" si="1"/>
        <v>10800</v>
      </c>
      <c r="L14" s="19"/>
      <c r="M14" s="19">
        <v>9000</v>
      </c>
      <c r="N14" s="18" t="s">
        <v>40</v>
      </c>
      <c r="O14" s="13" t="s">
        <v>38</v>
      </c>
      <c r="P14" s="82"/>
    </row>
    <row r="15" spans="1:16" s="80" customFormat="1" ht="46.5" customHeight="1">
      <c r="A15" s="13">
        <v>10</v>
      </c>
      <c r="B15" s="13" t="s">
        <v>12</v>
      </c>
      <c r="C15" s="13" t="s">
        <v>41</v>
      </c>
      <c r="D15" s="18">
        <v>200</v>
      </c>
      <c r="E15" s="18">
        <v>2</v>
      </c>
      <c r="F15" s="18">
        <v>3</v>
      </c>
      <c r="G15" s="18" t="s">
        <v>19</v>
      </c>
      <c r="H15" s="18">
        <v>32000</v>
      </c>
      <c r="I15" s="18">
        <f t="shared" si="3"/>
        <v>9000</v>
      </c>
      <c r="J15" s="18">
        <f t="shared" si="0"/>
        <v>9900</v>
      </c>
      <c r="K15" s="19">
        <f t="shared" si="1"/>
        <v>9600</v>
      </c>
      <c r="L15" s="19"/>
      <c r="M15" s="19">
        <v>9000</v>
      </c>
      <c r="N15" s="18" t="s">
        <v>42</v>
      </c>
      <c r="O15" s="13" t="s">
        <v>38</v>
      </c>
      <c r="P15" s="82"/>
    </row>
    <row r="16" spans="1:16" s="80" customFormat="1" ht="45" customHeight="1">
      <c r="A16" s="13">
        <v>11</v>
      </c>
      <c r="B16" s="13" t="s">
        <v>12</v>
      </c>
      <c r="C16" s="13" t="s">
        <v>43</v>
      </c>
      <c r="D16" s="18">
        <v>200</v>
      </c>
      <c r="E16" s="18">
        <v>2</v>
      </c>
      <c r="F16" s="18">
        <v>3</v>
      </c>
      <c r="G16" s="18" t="s">
        <v>19</v>
      </c>
      <c r="H16" s="18">
        <v>36000</v>
      </c>
      <c r="I16" s="18">
        <f t="shared" si="3"/>
        <v>9000</v>
      </c>
      <c r="J16" s="18">
        <f t="shared" si="0"/>
        <v>9900</v>
      </c>
      <c r="K16" s="19">
        <f t="shared" si="1"/>
        <v>10800</v>
      </c>
      <c r="L16" s="19"/>
      <c r="M16" s="19">
        <v>9000</v>
      </c>
      <c r="N16" s="18" t="s">
        <v>44</v>
      </c>
      <c r="O16" s="13" t="s">
        <v>38</v>
      </c>
      <c r="P16" s="82"/>
    </row>
    <row r="17" spans="1:16" s="80" customFormat="1" ht="44.25" customHeight="1">
      <c r="A17" s="13">
        <v>12</v>
      </c>
      <c r="B17" s="13" t="s">
        <v>12</v>
      </c>
      <c r="C17" s="13" t="s">
        <v>45</v>
      </c>
      <c r="D17" s="18">
        <v>200</v>
      </c>
      <c r="E17" s="18">
        <v>2</v>
      </c>
      <c r="F17" s="18">
        <v>3</v>
      </c>
      <c r="G17" s="18" t="s">
        <v>19</v>
      </c>
      <c r="H17" s="18">
        <v>33640</v>
      </c>
      <c r="I17" s="18">
        <f t="shared" si="3"/>
        <v>9000</v>
      </c>
      <c r="J17" s="18">
        <f t="shared" si="0"/>
        <v>9900</v>
      </c>
      <c r="K17" s="19">
        <f t="shared" si="1"/>
        <v>10092</v>
      </c>
      <c r="L17" s="19"/>
      <c r="M17" s="19">
        <v>9000</v>
      </c>
      <c r="N17" s="18" t="s">
        <v>46</v>
      </c>
      <c r="O17" s="13" t="s">
        <v>38</v>
      </c>
      <c r="P17" s="82"/>
    </row>
    <row r="18" spans="1:16" s="80" customFormat="1" ht="45" customHeight="1">
      <c r="A18" s="13">
        <v>13</v>
      </c>
      <c r="B18" s="13" t="s">
        <v>12</v>
      </c>
      <c r="C18" s="13" t="s">
        <v>47</v>
      </c>
      <c r="D18" s="18">
        <v>300</v>
      </c>
      <c r="E18" s="18">
        <v>3</v>
      </c>
      <c r="F18" s="18">
        <v>4.5</v>
      </c>
      <c r="G18" s="18" t="s">
        <v>19</v>
      </c>
      <c r="H18" s="18">
        <v>54000</v>
      </c>
      <c r="I18" s="18">
        <f t="shared" si="3"/>
        <v>13500</v>
      </c>
      <c r="J18" s="18">
        <f t="shared" si="0"/>
        <v>14850</v>
      </c>
      <c r="K18" s="19">
        <f t="shared" si="1"/>
        <v>16200</v>
      </c>
      <c r="L18" s="19"/>
      <c r="M18" s="19">
        <v>13500</v>
      </c>
      <c r="N18" s="18" t="s">
        <v>48</v>
      </c>
      <c r="O18" s="13" t="s">
        <v>38</v>
      </c>
      <c r="P18" s="82"/>
    </row>
    <row r="19" spans="1:16" s="80" customFormat="1" ht="45.75" customHeight="1">
      <c r="A19" s="13">
        <v>14</v>
      </c>
      <c r="B19" s="13" t="s">
        <v>12</v>
      </c>
      <c r="C19" s="13" t="s">
        <v>49</v>
      </c>
      <c r="D19" s="18">
        <v>200</v>
      </c>
      <c r="E19" s="18">
        <v>2</v>
      </c>
      <c r="F19" s="18">
        <v>3</v>
      </c>
      <c r="G19" s="18" t="s">
        <v>19</v>
      </c>
      <c r="H19" s="18">
        <v>22629</v>
      </c>
      <c r="I19" s="18">
        <f t="shared" si="3"/>
        <v>9000</v>
      </c>
      <c r="J19" s="18">
        <f t="shared" si="0"/>
        <v>9900</v>
      </c>
      <c r="K19" s="19">
        <f t="shared" si="1"/>
        <v>6788.7</v>
      </c>
      <c r="L19" s="19"/>
      <c r="M19" s="19">
        <v>6789</v>
      </c>
      <c r="N19" s="18" t="s">
        <v>34</v>
      </c>
      <c r="O19" s="13" t="s">
        <v>38</v>
      </c>
      <c r="P19" s="82"/>
    </row>
    <row r="20" spans="1:16" s="80" customFormat="1" ht="45" customHeight="1">
      <c r="A20" s="13">
        <v>15</v>
      </c>
      <c r="B20" s="13" t="s">
        <v>12</v>
      </c>
      <c r="C20" s="13" t="s">
        <v>50</v>
      </c>
      <c r="D20" s="18">
        <v>200</v>
      </c>
      <c r="E20" s="18">
        <v>2</v>
      </c>
      <c r="F20" s="18">
        <v>3</v>
      </c>
      <c r="G20" s="18" t="s">
        <v>19</v>
      </c>
      <c r="H20" s="18">
        <v>34000</v>
      </c>
      <c r="I20" s="18">
        <f t="shared" si="3"/>
        <v>9000</v>
      </c>
      <c r="J20" s="18">
        <f t="shared" si="0"/>
        <v>9900</v>
      </c>
      <c r="K20" s="19">
        <f t="shared" si="1"/>
        <v>10200</v>
      </c>
      <c r="L20" s="19"/>
      <c r="M20" s="19">
        <v>9000</v>
      </c>
      <c r="N20" s="18" t="s">
        <v>51</v>
      </c>
      <c r="O20" s="13" t="s">
        <v>38</v>
      </c>
      <c r="P20" s="82"/>
    </row>
    <row r="21" spans="1:16" s="80" customFormat="1" ht="44.25" customHeight="1">
      <c r="A21" s="13">
        <v>16</v>
      </c>
      <c r="B21" s="13" t="s">
        <v>12</v>
      </c>
      <c r="C21" s="13" t="s">
        <v>52</v>
      </c>
      <c r="D21" s="18">
        <v>200</v>
      </c>
      <c r="E21" s="18">
        <v>2</v>
      </c>
      <c r="F21" s="18">
        <v>3</v>
      </c>
      <c r="G21" s="18" t="s">
        <v>19</v>
      </c>
      <c r="H21" s="18">
        <v>33680</v>
      </c>
      <c r="I21" s="18">
        <f t="shared" si="3"/>
        <v>9000</v>
      </c>
      <c r="J21" s="18">
        <f t="shared" si="0"/>
        <v>9900</v>
      </c>
      <c r="K21" s="19">
        <f t="shared" si="1"/>
        <v>10104</v>
      </c>
      <c r="L21" s="19"/>
      <c r="M21" s="19">
        <v>9000</v>
      </c>
      <c r="N21" s="18" t="s">
        <v>53</v>
      </c>
      <c r="O21" s="13" t="s">
        <v>38</v>
      </c>
      <c r="P21" s="82"/>
    </row>
    <row r="22" spans="1:16" s="80" customFormat="1" ht="45" customHeight="1">
      <c r="A22" s="13">
        <v>17</v>
      </c>
      <c r="B22" s="13" t="s">
        <v>12</v>
      </c>
      <c r="C22" s="13" t="s">
        <v>54</v>
      </c>
      <c r="D22" s="18">
        <v>200</v>
      </c>
      <c r="E22" s="18">
        <v>2</v>
      </c>
      <c r="F22" s="18">
        <v>3</v>
      </c>
      <c r="G22" s="18" t="s">
        <v>19</v>
      </c>
      <c r="H22" s="18">
        <v>33000</v>
      </c>
      <c r="I22" s="18">
        <f t="shared" si="3"/>
        <v>9000</v>
      </c>
      <c r="J22" s="18">
        <f t="shared" si="0"/>
        <v>9900</v>
      </c>
      <c r="K22" s="19">
        <f t="shared" si="1"/>
        <v>9900</v>
      </c>
      <c r="L22" s="19"/>
      <c r="M22" s="19">
        <v>9000</v>
      </c>
      <c r="N22" s="18" t="s">
        <v>55</v>
      </c>
      <c r="O22" s="13" t="s">
        <v>56</v>
      </c>
      <c r="P22" s="82"/>
    </row>
    <row r="23" spans="1:16" s="80" customFormat="1" ht="33.75" customHeight="1">
      <c r="A23" s="13">
        <v>18</v>
      </c>
      <c r="B23" s="13" t="s">
        <v>12</v>
      </c>
      <c r="C23" s="13" t="s">
        <v>57</v>
      </c>
      <c r="D23" s="18">
        <v>200</v>
      </c>
      <c r="E23" s="18">
        <v>2</v>
      </c>
      <c r="F23" s="18">
        <v>3</v>
      </c>
      <c r="G23" s="18" t="s">
        <v>19</v>
      </c>
      <c r="H23" s="18">
        <v>34470</v>
      </c>
      <c r="I23" s="18">
        <f t="shared" si="3"/>
        <v>9000</v>
      </c>
      <c r="J23" s="18">
        <f t="shared" si="0"/>
        <v>9900</v>
      </c>
      <c r="K23" s="19">
        <f t="shared" si="1"/>
        <v>10341</v>
      </c>
      <c r="L23" s="19"/>
      <c r="M23" s="19">
        <v>9000</v>
      </c>
      <c r="N23" s="18" t="s">
        <v>58</v>
      </c>
      <c r="O23" s="13" t="s">
        <v>59</v>
      </c>
      <c r="P23" s="82"/>
    </row>
    <row r="24" spans="1:16" s="102" customFormat="1" ht="75">
      <c r="A24" s="13">
        <v>19</v>
      </c>
      <c r="B24" s="13" t="s">
        <v>12</v>
      </c>
      <c r="C24" s="13" t="s">
        <v>1275</v>
      </c>
      <c r="D24" s="103">
        <v>300</v>
      </c>
      <c r="E24" s="18">
        <v>30</v>
      </c>
      <c r="F24" s="18">
        <v>4.5</v>
      </c>
      <c r="G24" s="18" t="s">
        <v>19</v>
      </c>
      <c r="H24" s="18">
        <v>39750</v>
      </c>
      <c r="I24" s="18">
        <v>13500</v>
      </c>
      <c r="J24" s="18">
        <f t="shared" si="0"/>
        <v>14850</v>
      </c>
      <c r="K24" s="19">
        <v>11925</v>
      </c>
      <c r="L24" s="104"/>
      <c r="M24" s="104">
        <v>11925</v>
      </c>
      <c r="N24" s="18" t="s">
        <v>1276</v>
      </c>
      <c r="O24" s="13" t="s">
        <v>1277</v>
      </c>
      <c r="P24" s="22"/>
    </row>
    <row r="25" spans="1:16" ht="46.5" customHeight="1">
      <c r="A25" s="13">
        <v>20</v>
      </c>
      <c r="B25" s="23" t="s">
        <v>12</v>
      </c>
      <c r="C25" s="2" t="s">
        <v>1254</v>
      </c>
      <c r="D25" s="51">
        <v>300</v>
      </c>
      <c r="E25" s="2">
        <v>30</v>
      </c>
      <c r="F25" s="2">
        <v>4.5</v>
      </c>
      <c r="G25" s="2" t="s">
        <v>1227</v>
      </c>
      <c r="H25" s="2">
        <v>38000</v>
      </c>
      <c r="I25" s="2">
        <v>11400</v>
      </c>
      <c r="J25" s="2">
        <f>(3000*F25)</f>
        <v>13500</v>
      </c>
      <c r="K25" s="2">
        <f>(30*H25/100)</f>
        <v>11400</v>
      </c>
      <c r="L25" s="2">
        <v>0</v>
      </c>
      <c r="M25" s="2">
        <v>11400</v>
      </c>
      <c r="N25" s="2" t="s">
        <v>1253</v>
      </c>
      <c r="O25" s="49" t="s">
        <v>1245</v>
      </c>
      <c r="P25" s="30" t="s">
        <v>1252</v>
      </c>
    </row>
    <row r="26" spans="1:16" ht="47.25" customHeight="1">
      <c r="A26" s="13">
        <v>21</v>
      </c>
      <c r="B26" s="23" t="s">
        <v>12</v>
      </c>
      <c r="C26" s="2" t="s">
        <v>1251</v>
      </c>
      <c r="D26" s="51">
        <v>500</v>
      </c>
      <c r="E26" s="2">
        <v>70</v>
      </c>
      <c r="F26" s="2">
        <v>7.5</v>
      </c>
      <c r="G26" s="2" t="s">
        <v>1227</v>
      </c>
      <c r="H26" s="2">
        <v>79990</v>
      </c>
      <c r="I26" s="2">
        <v>22500</v>
      </c>
      <c r="J26" s="2">
        <f>(3000*F26)</f>
        <v>22500</v>
      </c>
      <c r="K26" s="2">
        <f>(30*H26/100)</f>
        <v>23997</v>
      </c>
      <c r="L26" s="2">
        <v>0</v>
      </c>
      <c r="M26" s="2">
        <v>22500</v>
      </c>
      <c r="N26" s="50">
        <v>41186</v>
      </c>
      <c r="O26" s="49" t="s">
        <v>1245</v>
      </c>
      <c r="P26" s="2" t="s">
        <v>1250</v>
      </c>
    </row>
    <row r="27" spans="1:16" ht="48" customHeight="1">
      <c r="A27" s="13">
        <v>22</v>
      </c>
      <c r="B27" s="23" t="s">
        <v>12</v>
      </c>
      <c r="C27" s="2" t="s">
        <v>1249</v>
      </c>
      <c r="D27" s="51">
        <v>200</v>
      </c>
      <c r="E27" s="2">
        <v>20</v>
      </c>
      <c r="F27" s="2">
        <v>3</v>
      </c>
      <c r="G27" s="2" t="s">
        <v>1227</v>
      </c>
      <c r="H27" s="2">
        <v>33938</v>
      </c>
      <c r="I27" s="2">
        <v>9000</v>
      </c>
      <c r="J27" s="2">
        <f>(3000*F27)</f>
        <v>9000</v>
      </c>
      <c r="K27" s="27">
        <f>(30*H27/100)</f>
        <v>10181.4</v>
      </c>
      <c r="L27" s="2">
        <v>0</v>
      </c>
      <c r="M27" s="2">
        <v>9000</v>
      </c>
      <c r="N27" s="50">
        <v>40944</v>
      </c>
      <c r="O27" s="49" t="s">
        <v>1248</v>
      </c>
      <c r="P27" s="2" t="s">
        <v>1247</v>
      </c>
    </row>
    <row r="28" spans="1:16" ht="33.75" customHeight="1">
      <c r="A28" s="13">
        <v>23</v>
      </c>
      <c r="B28" s="23" t="s">
        <v>12</v>
      </c>
      <c r="C28" s="2" t="s">
        <v>1246</v>
      </c>
      <c r="D28" s="51">
        <v>200</v>
      </c>
      <c r="E28" s="2">
        <v>24</v>
      </c>
      <c r="F28" s="2">
        <v>3</v>
      </c>
      <c r="G28" s="2" t="s">
        <v>1227</v>
      </c>
      <c r="H28" s="2">
        <v>37890</v>
      </c>
      <c r="I28" s="2">
        <v>9000</v>
      </c>
      <c r="J28" s="2">
        <f>(3000*F28)</f>
        <v>9000</v>
      </c>
      <c r="K28" s="2">
        <f>(30*H28/100)</f>
        <v>11367</v>
      </c>
      <c r="L28" s="2">
        <v>0</v>
      </c>
      <c r="M28" s="2">
        <v>9000</v>
      </c>
      <c r="N28" s="50">
        <v>41247</v>
      </c>
      <c r="O28" s="49" t="s">
        <v>1245</v>
      </c>
      <c r="P28" s="2" t="s">
        <v>1244</v>
      </c>
    </row>
    <row r="29" spans="1:16">
      <c r="A29" s="28"/>
      <c r="B29" s="30"/>
      <c r="C29" s="28" t="s">
        <v>1225</v>
      </c>
      <c r="D29" s="74">
        <f>SUM(D6:D28)</f>
        <v>5600</v>
      </c>
      <c r="E29" s="74">
        <f t="shared" ref="E29:M29" si="4">SUM(E6:E28)</f>
        <v>215</v>
      </c>
      <c r="F29" s="74">
        <f t="shared" si="4"/>
        <v>93</v>
      </c>
      <c r="G29" s="74">
        <f t="shared" si="4"/>
        <v>0</v>
      </c>
      <c r="H29" s="74">
        <f t="shared" si="4"/>
        <v>926058</v>
      </c>
      <c r="I29" s="74">
        <f t="shared" si="4"/>
        <v>287700</v>
      </c>
      <c r="J29" s="74">
        <f t="shared" si="4"/>
        <v>301500</v>
      </c>
      <c r="K29" s="76">
        <f t="shared" si="4"/>
        <v>277817.40000000002</v>
      </c>
      <c r="L29" s="74"/>
      <c r="M29" s="74">
        <f t="shared" si="4"/>
        <v>237699</v>
      </c>
      <c r="N29" s="28"/>
      <c r="O29" s="28"/>
      <c r="P29" s="28"/>
    </row>
  </sheetData>
  <mergeCells count="2">
    <mergeCell ref="B2:O2"/>
    <mergeCell ref="B3:O3"/>
  </mergeCells>
  <pageMargins left="0.7" right="0.7" top="0.75" bottom="0.75" header="0.3" footer="0.3"/>
  <pageSetup paperSize="5" scale="9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O11"/>
  <sheetViews>
    <sheetView workbookViewId="0">
      <selection activeCell="E14" sqref="E14"/>
    </sheetView>
  </sheetViews>
  <sheetFormatPr defaultRowHeight="15"/>
  <cols>
    <col min="1" max="1" width="5" customWidth="1"/>
    <col min="3" max="3" width="19" customWidth="1"/>
    <col min="15" max="15" width="22.140625" customWidth="1"/>
  </cols>
  <sheetData>
    <row r="2" spans="1:15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5">
      <c r="B3" s="105" t="s">
        <v>715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5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31" t="s">
        <v>751</v>
      </c>
      <c r="M5" s="1" t="s">
        <v>367</v>
      </c>
      <c r="N5" s="1" t="s">
        <v>10</v>
      </c>
      <c r="O5" s="1" t="s">
        <v>11</v>
      </c>
    </row>
    <row r="6" spans="1:15" ht="45" customHeight="1">
      <c r="A6" s="2">
        <v>1</v>
      </c>
      <c r="B6" s="3" t="s">
        <v>12</v>
      </c>
      <c r="C6" s="3" t="s">
        <v>65</v>
      </c>
      <c r="D6" s="4">
        <v>500</v>
      </c>
      <c r="E6" s="4">
        <v>0</v>
      </c>
      <c r="F6" s="4">
        <v>7.5</v>
      </c>
      <c r="G6" s="4" t="s">
        <v>14</v>
      </c>
      <c r="H6" s="4">
        <v>84200</v>
      </c>
      <c r="I6" s="4">
        <f t="shared" ref="I6:I9" si="0">SUM(F6*3000)</f>
        <v>22500</v>
      </c>
      <c r="J6" s="4"/>
      <c r="K6" s="5">
        <f t="shared" ref="K6:K10" si="1">H6*0.3</f>
        <v>25260</v>
      </c>
      <c r="L6" s="28"/>
      <c r="M6" s="6">
        <v>22500</v>
      </c>
      <c r="N6" s="4" t="s">
        <v>60</v>
      </c>
      <c r="O6" s="3" t="s">
        <v>56</v>
      </c>
    </row>
    <row r="7" spans="1:15" ht="46.5" customHeight="1">
      <c r="A7" s="2">
        <v>2</v>
      </c>
      <c r="B7" s="3" t="s">
        <v>12</v>
      </c>
      <c r="C7" s="3" t="s">
        <v>66</v>
      </c>
      <c r="D7" s="4">
        <v>200</v>
      </c>
      <c r="E7" s="4">
        <v>0</v>
      </c>
      <c r="F7" s="4">
        <v>3</v>
      </c>
      <c r="G7" s="4" t="s">
        <v>19</v>
      </c>
      <c r="H7" s="4">
        <v>28417</v>
      </c>
      <c r="I7" s="4">
        <f t="shared" si="0"/>
        <v>9000</v>
      </c>
      <c r="J7" s="4"/>
      <c r="K7" s="5">
        <f t="shared" si="1"/>
        <v>8525.1</v>
      </c>
      <c r="L7" s="28"/>
      <c r="M7" s="6">
        <v>8525</v>
      </c>
      <c r="N7" s="4" t="s">
        <v>46</v>
      </c>
      <c r="O7" s="3" t="s">
        <v>56</v>
      </c>
    </row>
    <row r="8" spans="1:15" ht="45.75" customHeight="1">
      <c r="A8" s="2">
        <v>3</v>
      </c>
      <c r="B8" s="3" t="s">
        <v>12</v>
      </c>
      <c r="C8" s="3" t="s">
        <v>67</v>
      </c>
      <c r="D8" s="4">
        <v>200</v>
      </c>
      <c r="E8" s="4">
        <v>0</v>
      </c>
      <c r="F8" s="4">
        <v>3</v>
      </c>
      <c r="G8" s="4" t="s">
        <v>19</v>
      </c>
      <c r="H8" s="4">
        <v>28417</v>
      </c>
      <c r="I8" s="4">
        <f t="shared" si="0"/>
        <v>9000</v>
      </c>
      <c r="J8" s="4"/>
      <c r="K8" s="5">
        <f t="shared" si="1"/>
        <v>8525.1</v>
      </c>
      <c r="L8" s="28"/>
      <c r="M8" s="6">
        <v>8525</v>
      </c>
      <c r="N8" s="4" t="s">
        <v>61</v>
      </c>
      <c r="O8" s="3" t="s">
        <v>56</v>
      </c>
    </row>
    <row r="9" spans="1:15" ht="30.75" customHeight="1">
      <c r="A9" s="2">
        <v>4</v>
      </c>
      <c r="B9" s="3" t="s">
        <v>12</v>
      </c>
      <c r="C9" s="3" t="s">
        <v>68</v>
      </c>
      <c r="D9" s="4">
        <v>200</v>
      </c>
      <c r="E9" s="4">
        <v>0</v>
      </c>
      <c r="F9" s="4">
        <v>3</v>
      </c>
      <c r="G9" s="4" t="s">
        <v>19</v>
      </c>
      <c r="H9" s="4">
        <v>28417</v>
      </c>
      <c r="I9" s="4">
        <f t="shared" si="0"/>
        <v>9000</v>
      </c>
      <c r="J9" s="4"/>
      <c r="K9" s="5">
        <f t="shared" si="1"/>
        <v>8525.1</v>
      </c>
      <c r="L9" s="28"/>
      <c r="M9" s="6">
        <v>8525</v>
      </c>
      <c r="N9" s="4" t="s">
        <v>62</v>
      </c>
      <c r="O9" s="3" t="s">
        <v>63</v>
      </c>
    </row>
    <row r="10" spans="1:15" ht="43.5" customHeight="1">
      <c r="A10" s="2">
        <v>5</v>
      </c>
      <c r="B10" s="3" t="s">
        <v>17</v>
      </c>
      <c r="C10" s="3" t="s">
        <v>69</v>
      </c>
      <c r="D10" s="4">
        <v>300</v>
      </c>
      <c r="E10" s="4">
        <v>0</v>
      </c>
      <c r="F10" s="4">
        <v>6</v>
      </c>
      <c r="G10" s="4" t="s">
        <v>19</v>
      </c>
      <c r="H10" s="4">
        <v>60000</v>
      </c>
      <c r="I10" s="4">
        <f t="shared" ref="I10" si="2">SUM(F10*3300)</f>
        <v>19800</v>
      </c>
      <c r="J10" s="4"/>
      <c r="K10" s="5">
        <f t="shared" si="1"/>
        <v>18000</v>
      </c>
      <c r="L10" s="28"/>
      <c r="M10" s="6">
        <v>18000</v>
      </c>
      <c r="N10" s="4" t="s">
        <v>64</v>
      </c>
      <c r="O10" s="3" t="s">
        <v>56</v>
      </c>
    </row>
    <row r="11" spans="1:15">
      <c r="A11" s="28"/>
      <c r="B11" s="28"/>
      <c r="C11" s="3" t="s">
        <v>1225</v>
      </c>
      <c r="D11" s="28">
        <f>SUM(D6:D10)</f>
        <v>1400</v>
      </c>
      <c r="E11" s="28">
        <f t="shared" ref="E11:K11" si="3">SUM(E6:E10)</f>
        <v>0</v>
      </c>
      <c r="F11" s="28">
        <f t="shared" si="3"/>
        <v>22.5</v>
      </c>
      <c r="G11" s="28">
        <f t="shared" si="3"/>
        <v>0</v>
      </c>
      <c r="H11" s="28">
        <f t="shared" si="3"/>
        <v>229451</v>
      </c>
      <c r="I11" s="28">
        <f t="shared" si="3"/>
        <v>69300</v>
      </c>
      <c r="J11" s="28"/>
      <c r="K11" s="48">
        <f t="shared" si="3"/>
        <v>68835.299999999988</v>
      </c>
      <c r="L11" s="28"/>
      <c r="M11" s="28">
        <f>SUM(M6:M10)</f>
        <v>66075</v>
      </c>
      <c r="N11" s="28"/>
      <c r="O11" s="28"/>
    </row>
  </sheetData>
  <mergeCells count="2">
    <mergeCell ref="B2:O2"/>
    <mergeCell ref="B3:O3"/>
  </mergeCells>
  <pageMargins left="0.7" right="0.7" top="0.75" bottom="0.75" header="0.3" footer="0.3"/>
  <pageSetup paperSize="5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58"/>
  <sheetViews>
    <sheetView topLeftCell="A153" workbookViewId="0">
      <selection activeCell="G172" sqref="G172"/>
    </sheetView>
  </sheetViews>
  <sheetFormatPr defaultRowHeight="15"/>
  <cols>
    <col min="1" max="1" width="4.42578125" customWidth="1"/>
    <col min="2" max="2" width="5.85546875" customWidth="1"/>
    <col min="3" max="3" width="16.7109375" customWidth="1"/>
    <col min="4" max="4" width="8" customWidth="1"/>
    <col min="5" max="5" width="7.28515625" customWidth="1"/>
    <col min="6" max="6" width="7" customWidth="1"/>
    <col min="9" max="9" width="8.42578125" customWidth="1"/>
    <col min="11" max="12" width="8.42578125" customWidth="1"/>
    <col min="13" max="13" width="7.7109375" customWidth="1"/>
    <col min="14" max="14" width="8.42578125" customWidth="1"/>
    <col min="15" max="15" width="22.140625" customWidth="1"/>
    <col min="16" max="16" width="20.28515625" customWidth="1"/>
  </cols>
  <sheetData>
    <row r="2" spans="1:16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6">
      <c r="B3" s="105" t="s">
        <v>590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6" ht="108">
      <c r="A5" s="38" t="s">
        <v>0</v>
      </c>
      <c r="B5" s="38" t="s">
        <v>1</v>
      </c>
      <c r="C5" s="38" t="s">
        <v>2</v>
      </c>
      <c r="D5" s="38" t="s">
        <v>3</v>
      </c>
      <c r="E5" s="38" t="s">
        <v>4</v>
      </c>
      <c r="F5" s="38" t="s">
        <v>5</v>
      </c>
      <c r="G5" s="38" t="s">
        <v>6</v>
      </c>
      <c r="H5" s="38" t="s">
        <v>7</v>
      </c>
      <c r="I5" s="38" t="s">
        <v>8</v>
      </c>
      <c r="J5" s="38" t="s">
        <v>750</v>
      </c>
      <c r="K5" s="38" t="s">
        <v>366</v>
      </c>
      <c r="L5" s="56" t="s">
        <v>751</v>
      </c>
      <c r="M5" s="38" t="s">
        <v>367</v>
      </c>
      <c r="N5" s="38" t="s">
        <v>10</v>
      </c>
      <c r="O5" s="38" t="s">
        <v>11</v>
      </c>
      <c r="P5" s="97"/>
    </row>
    <row r="6" spans="1:16" ht="36">
      <c r="A6" s="85">
        <v>1</v>
      </c>
      <c r="B6" s="38" t="s">
        <v>17</v>
      </c>
      <c r="C6" s="38" t="s">
        <v>468</v>
      </c>
      <c r="D6" s="86">
        <v>400</v>
      </c>
      <c r="E6" s="86">
        <v>4</v>
      </c>
      <c r="F6" s="86">
        <v>8</v>
      </c>
      <c r="G6" s="86" t="s">
        <v>14</v>
      </c>
      <c r="H6" s="86">
        <v>84200</v>
      </c>
      <c r="I6" s="86">
        <v>25260</v>
      </c>
      <c r="J6" s="86"/>
      <c r="K6" s="87">
        <f t="shared" ref="K6:K69" si="0">SUM(H6*0.3)</f>
        <v>25260</v>
      </c>
      <c r="L6" s="87"/>
      <c r="M6" s="86">
        <v>25260</v>
      </c>
      <c r="N6" s="86" t="s">
        <v>469</v>
      </c>
      <c r="O6" s="38" t="s">
        <v>470</v>
      </c>
      <c r="P6" s="97"/>
    </row>
    <row r="7" spans="1:16" ht="60">
      <c r="A7" s="85">
        <v>2</v>
      </c>
      <c r="B7" s="38" t="s">
        <v>17</v>
      </c>
      <c r="C7" s="38" t="s">
        <v>471</v>
      </c>
      <c r="D7" s="86">
        <v>400</v>
      </c>
      <c r="E7" s="86">
        <v>4</v>
      </c>
      <c r="F7" s="86">
        <v>8</v>
      </c>
      <c r="G7" s="86" t="s">
        <v>19</v>
      </c>
      <c r="H7" s="86">
        <v>95000</v>
      </c>
      <c r="I7" s="86">
        <v>26400</v>
      </c>
      <c r="J7" s="86"/>
      <c r="K7" s="87">
        <f t="shared" si="0"/>
        <v>28500</v>
      </c>
      <c r="L7" s="87"/>
      <c r="M7" s="88">
        <v>26400</v>
      </c>
      <c r="N7" s="86" t="s">
        <v>472</v>
      </c>
      <c r="O7" s="38" t="s">
        <v>473</v>
      </c>
      <c r="P7" s="97"/>
    </row>
    <row r="8" spans="1:16" ht="48">
      <c r="A8" s="85">
        <v>3</v>
      </c>
      <c r="B8" s="38" t="s">
        <v>17</v>
      </c>
      <c r="C8" s="38" t="s">
        <v>474</v>
      </c>
      <c r="D8" s="86">
        <v>200</v>
      </c>
      <c r="E8" s="86">
        <v>2</v>
      </c>
      <c r="F8" s="86">
        <v>4</v>
      </c>
      <c r="G8" s="86" t="s">
        <v>19</v>
      </c>
      <c r="H8" s="86">
        <v>47340</v>
      </c>
      <c r="I8" s="86">
        <v>13200</v>
      </c>
      <c r="J8" s="86"/>
      <c r="K8" s="87">
        <f t="shared" si="0"/>
        <v>14202</v>
      </c>
      <c r="L8" s="87"/>
      <c r="M8" s="88">
        <v>13200</v>
      </c>
      <c r="N8" s="86" t="s">
        <v>475</v>
      </c>
      <c r="O8" s="38" t="s">
        <v>476</v>
      </c>
      <c r="P8" s="97"/>
    </row>
    <row r="9" spans="1:16" ht="60">
      <c r="A9" s="85">
        <v>4</v>
      </c>
      <c r="B9" s="38" t="s">
        <v>17</v>
      </c>
      <c r="C9" s="38" t="s">
        <v>477</v>
      </c>
      <c r="D9" s="86">
        <v>300</v>
      </c>
      <c r="E9" s="86">
        <v>3</v>
      </c>
      <c r="F9" s="86">
        <v>6</v>
      </c>
      <c r="G9" s="86" t="s">
        <v>19</v>
      </c>
      <c r="H9" s="86">
        <v>57860</v>
      </c>
      <c r="I9" s="86">
        <v>17358</v>
      </c>
      <c r="J9" s="86"/>
      <c r="K9" s="87">
        <f t="shared" si="0"/>
        <v>17358</v>
      </c>
      <c r="L9" s="87"/>
      <c r="M9" s="88">
        <v>17358</v>
      </c>
      <c r="N9" s="86" t="s">
        <v>465</v>
      </c>
      <c r="O9" s="38" t="s">
        <v>476</v>
      </c>
      <c r="P9" s="97"/>
    </row>
    <row r="10" spans="1:16" ht="48">
      <c r="A10" s="85">
        <v>5</v>
      </c>
      <c r="B10" s="38" t="s">
        <v>17</v>
      </c>
      <c r="C10" s="38" t="s">
        <v>478</v>
      </c>
      <c r="D10" s="86">
        <v>300</v>
      </c>
      <c r="E10" s="86">
        <v>3</v>
      </c>
      <c r="F10" s="86">
        <v>6</v>
      </c>
      <c r="G10" s="86" t="s">
        <v>19</v>
      </c>
      <c r="H10" s="86">
        <v>58025</v>
      </c>
      <c r="I10" s="86">
        <v>17408</v>
      </c>
      <c r="J10" s="86"/>
      <c r="K10" s="87">
        <f t="shared" si="0"/>
        <v>17407.5</v>
      </c>
      <c r="L10" s="87"/>
      <c r="M10" s="88">
        <v>17408</v>
      </c>
      <c r="N10" s="86" t="s">
        <v>479</v>
      </c>
      <c r="O10" s="38" t="s">
        <v>476</v>
      </c>
      <c r="P10" s="97"/>
    </row>
    <row r="11" spans="1:16" ht="36">
      <c r="A11" s="85">
        <v>6</v>
      </c>
      <c r="B11" s="38" t="s">
        <v>17</v>
      </c>
      <c r="C11" s="38" t="s">
        <v>480</v>
      </c>
      <c r="D11" s="86">
        <v>1000</v>
      </c>
      <c r="E11" s="86">
        <v>10</v>
      </c>
      <c r="F11" s="86">
        <v>20</v>
      </c>
      <c r="G11" s="86" t="s">
        <v>19</v>
      </c>
      <c r="H11" s="86">
        <v>147350</v>
      </c>
      <c r="I11" s="86">
        <v>44205</v>
      </c>
      <c r="J11" s="86"/>
      <c r="K11" s="87">
        <f t="shared" si="0"/>
        <v>44205</v>
      </c>
      <c r="L11" s="87"/>
      <c r="M11" s="88">
        <v>44205</v>
      </c>
      <c r="N11" s="86" t="s">
        <v>481</v>
      </c>
      <c r="O11" s="38" t="s">
        <v>482</v>
      </c>
      <c r="P11" s="97"/>
    </row>
    <row r="12" spans="1:16" ht="48">
      <c r="A12" s="85">
        <v>7</v>
      </c>
      <c r="B12" s="38" t="s">
        <v>17</v>
      </c>
      <c r="C12" s="38" t="s">
        <v>483</v>
      </c>
      <c r="D12" s="86">
        <v>200</v>
      </c>
      <c r="E12" s="86">
        <v>2</v>
      </c>
      <c r="F12" s="86">
        <v>4</v>
      </c>
      <c r="G12" s="86" t="s">
        <v>19</v>
      </c>
      <c r="H12" s="86">
        <v>44205</v>
      </c>
      <c r="I12" s="86">
        <v>13200</v>
      </c>
      <c r="J12" s="86"/>
      <c r="K12" s="87">
        <f t="shared" si="0"/>
        <v>13261.5</v>
      </c>
      <c r="L12" s="87"/>
      <c r="M12" s="88">
        <v>13200</v>
      </c>
      <c r="N12" s="86" t="s">
        <v>484</v>
      </c>
      <c r="O12" s="38" t="s">
        <v>206</v>
      </c>
      <c r="P12" s="97"/>
    </row>
    <row r="13" spans="1:16" ht="48">
      <c r="A13" s="85">
        <v>8</v>
      </c>
      <c r="B13" s="38" t="s">
        <v>17</v>
      </c>
      <c r="C13" s="38" t="s">
        <v>485</v>
      </c>
      <c r="D13" s="86">
        <v>300</v>
      </c>
      <c r="E13" s="86">
        <v>2</v>
      </c>
      <c r="F13" s="86">
        <v>6</v>
      </c>
      <c r="G13" s="86" t="s">
        <v>19</v>
      </c>
      <c r="H13" s="86">
        <v>70158</v>
      </c>
      <c r="I13" s="86">
        <v>19800</v>
      </c>
      <c r="J13" s="86"/>
      <c r="K13" s="87">
        <f t="shared" si="0"/>
        <v>21047.399999999998</v>
      </c>
      <c r="L13" s="87"/>
      <c r="M13" s="88">
        <v>19800</v>
      </c>
      <c r="N13" s="86" t="s">
        <v>486</v>
      </c>
      <c r="O13" s="38" t="s">
        <v>487</v>
      </c>
      <c r="P13" s="97"/>
    </row>
    <row r="14" spans="1:16" s="75" customFormat="1" ht="60">
      <c r="A14" s="85">
        <v>9</v>
      </c>
      <c r="B14" s="38" t="s">
        <v>17</v>
      </c>
      <c r="C14" s="38" t="s">
        <v>488</v>
      </c>
      <c r="D14" s="86">
        <v>300</v>
      </c>
      <c r="E14" s="86">
        <v>3</v>
      </c>
      <c r="F14" s="86">
        <v>6</v>
      </c>
      <c r="G14" s="86" t="s">
        <v>19</v>
      </c>
      <c r="H14" s="86">
        <v>81000</v>
      </c>
      <c r="I14" s="86">
        <v>19800</v>
      </c>
      <c r="J14" s="86"/>
      <c r="K14" s="87">
        <f t="shared" si="0"/>
        <v>24300</v>
      </c>
      <c r="L14" s="87"/>
      <c r="M14" s="88">
        <v>19800</v>
      </c>
      <c r="N14" s="86" t="s">
        <v>489</v>
      </c>
      <c r="O14" s="38" t="s">
        <v>473</v>
      </c>
      <c r="P14" s="100"/>
    </row>
    <row r="15" spans="1:16" ht="36">
      <c r="A15" s="85">
        <v>10</v>
      </c>
      <c r="B15" s="38" t="s">
        <v>17</v>
      </c>
      <c r="C15" s="38" t="s">
        <v>490</v>
      </c>
      <c r="D15" s="86">
        <v>300</v>
      </c>
      <c r="E15" s="86">
        <v>3</v>
      </c>
      <c r="F15" s="86">
        <v>6</v>
      </c>
      <c r="G15" s="86" t="s">
        <v>19</v>
      </c>
      <c r="H15" s="86">
        <v>78000</v>
      </c>
      <c r="I15" s="86">
        <v>19800</v>
      </c>
      <c r="J15" s="86"/>
      <c r="K15" s="87">
        <f t="shared" si="0"/>
        <v>23400</v>
      </c>
      <c r="L15" s="87"/>
      <c r="M15" s="88">
        <v>19800</v>
      </c>
      <c r="N15" s="86" t="s">
        <v>491</v>
      </c>
      <c r="O15" s="38" t="s">
        <v>473</v>
      </c>
      <c r="P15" s="89" t="s">
        <v>799</v>
      </c>
    </row>
    <row r="16" spans="1:16" ht="48">
      <c r="A16" s="85">
        <v>11</v>
      </c>
      <c r="B16" s="38" t="s">
        <v>17</v>
      </c>
      <c r="C16" s="38" t="s">
        <v>492</v>
      </c>
      <c r="D16" s="86">
        <v>300</v>
      </c>
      <c r="E16" s="86">
        <v>3</v>
      </c>
      <c r="F16" s="86">
        <v>6</v>
      </c>
      <c r="G16" s="86" t="s">
        <v>19</v>
      </c>
      <c r="H16" s="86">
        <v>81120</v>
      </c>
      <c r="I16" s="86">
        <v>19800</v>
      </c>
      <c r="J16" s="86"/>
      <c r="K16" s="87">
        <f t="shared" si="0"/>
        <v>24336</v>
      </c>
      <c r="L16" s="87"/>
      <c r="M16" s="88">
        <v>19800</v>
      </c>
      <c r="N16" s="86" t="s">
        <v>424</v>
      </c>
      <c r="O16" s="38" t="s">
        <v>400</v>
      </c>
      <c r="P16" s="89" t="s">
        <v>800</v>
      </c>
    </row>
    <row r="17" spans="1:16" ht="48">
      <c r="A17" s="85">
        <v>12</v>
      </c>
      <c r="B17" s="38" t="s">
        <v>17</v>
      </c>
      <c r="C17" s="38" t="s">
        <v>493</v>
      </c>
      <c r="D17" s="86">
        <v>300</v>
      </c>
      <c r="E17" s="86">
        <v>3</v>
      </c>
      <c r="F17" s="86">
        <v>6</v>
      </c>
      <c r="G17" s="86" t="s">
        <v>19</v>
      </c>
      <c r="H17" s="86">
        <v>57887</v>
      </c>
      <c r="I17" s="86">
        <v>17366</v>
      </c>
      <c r="J17" s="86"/>
      <c r="K17" s="87">
        <f t="shared" si="0"/>
        <v>17366.099999999999</v>
      </c>
      <c r="L17" s="87"/>
      <c r="M17" s="88">
        <v>17366</v>
      </c>
      <c r="N17" s="86" t="s">
        <v>491</v>
      </c>
      <c r="O17" s="38" t="s">
        <v>476</v>
      </c>
      <c r="P17" s="89" t="s">
        <v>802</v>
      </c>
    </row>
    <row r="18" spans="1:16" ht="48">
      <c r="A18" s="85">
        <v>13</v>
      </c>
      <c r="B18" s="38" t="s">
        <v>17</v>
      </c>
      <c r="C18" s="38" t="s">
        <v>494</v>
      </c>
      <c r="D18" s="86">
        <v>200</v>
      </c>
      <c r="E18" s="86">
        <v>2</v>
      </c>
      <c r="F18" s="86">
        <v>4</v>
      </c>
      <c r="G18" s="86" t="s">
        <v>19</v>
      </c>
      <c r="H18" s="86">
        <v>47475</v>
      </c>
      <c r="I18" s="86">
        <v>13200</v>
      </c>
      <c r="J18" s="86"/>
      <c r="K18" s="87">
        <f t="shared" si="0"/>
        <v>14242.5</v>
      </c>
      <c r="L18" s="87"/>
      <c r="M18" s="88">
        <v>13200</v>
      </c>
      <c r="N18" s="86" t="s">
        <v>495</v>
      </c>
      <c r="O18" s="38" t="s">
        <v>476</v>
      </c>
      <c r="P18" s="89" t="s">
        <v>802</v>
      </c>
    </row>
    <row r="19" spans="1:16" ht="48">
      <c r="A19" s="85">
        <v>14</v>
      </c>
      <c r="B19" s="38" t="s">
        <v>17</v>
      </c>
      <c r="C19" s="38" t="s">
        <v>496</v>
      </c>
      <c r="D19" s="86">
        <v>300</v>
      </c>
      <c r="E19" s="86">
        <v>3</v>
      </c>
      <c r="F19" s="86">
        <v>6</v>
      </c>
      <c r="G19" s="86" t="s">
        <v>19</v>
      </c>
      <c r="H19" s="86">
        <v>59993</v>
      </c>
      <c r="I19" s="86">
        <v>17998</v>
      </c>
      <c r="J19" s="86"/>
      <c r="K19" s="87">
        <f t="shared" si="0"/>
        <v>17997.899999999998</v>
      </c>
      <c r="L19" s="87"/>
      <c r="M19" s="88">
        <v>17998</v>
      </c>
      <c r="N19" s="86" t="s">
        <v>497</v>
      </c>
      <c r="O19" s="38" t="s">
        <v>206</v>
      </c>
      <c r="P19" s="89" t="s">
        <v>800</v>
      </c>
    </row>
    <row r="20" spans="1:16" ht="48">
      <c r="A20" s="85">
        <v>15</v>
      </c>
      <c r="B20" s="38" t="s">
        <v>17</v>
      </c>
      <c r="C20" s="38" t="s">
        <v>498</v>
      </c>
      <c r="D20" s="86">
        <v>300</v>
      </c>
      <c r="E20" s="86">
        <v>3</v>
      </c>
      <c r="F20" s="86">
        <v>6</v>
      </c>
      <c r="G20" s="86" t="s">
        <v>19</v>
      </c>
      <c r="H20" s="86">
        <v>73323</v>
      </c>
      <c r="I20" s="86">
        <v>19800</v>
      </c>
      <c r="J20" s="86"/>
      <c r="K20" s="87">
        <f t="shared" si="0"/>
        <v>21996.899999999998</v>
      </c>
      <c r="L20" s="87"/>
      <c r="M20" s="88">
        <v>19800</v>
      </c>
      <c r="N20" s="86" t="s">
        <v>375</v>
      </c>
      <c r="O20" s="38" t="s">
        <v>243</v>
      </c>
      <c r="P20" s="89" t="s">
        <v>800</v>
      </c>
    </row>
    <row r="21" spans="1:16" ht="48">
      <c r="A21" s="85">
        <v>16</v>
      </c>
      <c r="B21" s="38" t="s">
        <v>17</v>
      </c>
      <c r="C21" s="38" t="s">
        <v>499</v>
      </c>
      <c r="D21" s="86">
        <v>200</v>
      </c>
      <c r="E21" s="86">
        <v>30</v>
      </c>
      <c r="F21" s="86">
        <v>4</v>
      </c>
      <c r="G21" s="86" t="s">
        <v>19</v>
      </c>
      <c r="H21" s="86">
        <v>44205</v>
      </c>
      <c r="I21" s="86">
        <v>13200</v>
      </c>
      <c r="J21" s="86"/>
      <c r="K21" s="87">
        <f t="shared" si="0"/>
        <v>13261.5</v>
      </c>
      <c r="L21" s="87"/>
      <c r="M21" s="88">
        <v>13200</v>
      </c>
      <c r="N21" s="86" t="s">
        <v>454</v>
      </c>
      <c r="O21" s="38" t="s">
        <v>206</v>
      </c>
      <c r="P21" s="89" t="s">
        <v>802</v>
      </c>
    </row>
    <row r="22" spans="1:16" ht="60">
      <c r="A22" s="85">
        <v>17</v>
      </c>
      <c r="B22" s="38" t="s">
        <v>17</v>
      </c>
      <c r="C22" s="38" t="s">
        <v>500</v>
      </c>
      <c r="D22" s="86">
        <v>500</v>
      </c>
      <c r="E22" s="86">
        <v>5</v>
      </c>
      <c r="F22" s="86">
        <v>10</v>
      </c>
      <c r="G22" s="86" t="s">
        <v>19</v>
      </c>
      <c r="H22" s="86">
        <v>94725</v>
      </c>
      <c r="I22" s="86">
        <v>28418</v>
      </c>
      <c r="J22" s="86"/>
      <c r="K22" s="87">
        <f t="shared" si="0"/>
        <v>28417.5</v>
      </c>
      <c r="L22" s="87"/>
      <c r="M22" s="88">
        <v>28418</v>
      </c>
      <c r="N22" s="86" t="s">
        <v>454</v>
      </c>
      <c r="O22" s="38" t="s">
        <v>206</v>
      </c>
      <c r="P22" s="89" t="s">
        <v>800</v>
      </c>
    </row>
    <row r="23" spans="1:16" ht="40.5" customHeight="1">
      <c r="A23" s="85">
        <v>18</v>
      </c>
      <c r="B23" s="38" t="s">
        <v>12</v>
      </c>
      <c r="C23" s="38" t="s">
        <v>501</v>
      </c>
      <c r="D23" s="86">
        <v>200</v>
      </c>
      <c r="E23" s="86">
        <v>30</v>
      </c>
      <c r="F23" s="86">
        <v>3</v>
      </c>
      <c r="G23" s="86" t="s">
        <v>19</v>
      </c>
      <c r="H23" s="86">
        <v>35785</v>
      </c>
      <c r="I23" s="86">
        <v>9000</v>
      </c>
      <c r="J23" s="86"/>
      <c r="K23" s="87">
        <f t="shared" si="0"/>
        <v>10735.5</v>
      </c>
      <c r="L23" s="87"/>
      <c r="M23" s="88">
        <v>9000</v>
      </c>
      <c r="N23" s="86" t="s">
        <v>502</v>
      </c>
      <c r="O23" s="38" t="s">
        <v>503</v>
      </c>
      <c r="P23" s="89" t="s">
        <v>803</v>
      </c>
    </row>
    <row r="24" spans="1:16" ht="60">
      <c r="A24" s="85">
        <v>19</v>
      </c>
      <c r="B24" s="38" t="s">
        <v>12</v>
      </c>
      <c r="C24" s="38" t="s">
        <v>504</v>
      </c>
      <c r="D24" s="86">
        <v>200</v>
      </c>
      <c r="E24" s="86">
        <v>30</v>
      </c>
      <c r="F24" s="86">
        <v>3</v>
      </c>
      <c r="G24" s="86" t="s">
        <v>19</v>
      </c>
      <c r="H24" s="86">
        <v>31575</v>
      </c>
      <c r="I24" s="86">
        <v>9000</v>
      </c>
      <c r="J24" s="86"/>
      <c r="K24" s="87">
        <f t="shared" si="0"/>
        <v>9472.5</v>
      </c>
      <c r="L24" s="87"/>
      <c r="M24" s="88">
        <v>9000</v>
      </c>
      <c r="N24" s="86" t="s">
        <v>505</v>
      </c>
      <c r="O24" s="38" t="s">
        <v>503</v>
      </c>
      <c r="P24" s="89" t="s">
        <v>804</v>
      </c>
    </row>
    <row r="25" spans="1:16" ht="36">
      <c r="A25" s="85">
        <v>20</v>
      </c>
      <c r="B25" s="38" t="s">
        <v>12</v>
      </c>
      <c r="C25" s="38" t="s">
        <v>506</v>
      </c>
      <c r="D25" s="86">
        <v>200</v>
      </c>
      <c r="E25" s="86">
        <v>30</v>
      </c>
      <c r="F25" s="86">
        <v>3</v>
      </c>
      <c r="G25" s="86" t="s">
        <v>19</v>
      </c>
      <c r="H25" s="86">
        <v>35768</v>
      </c>
      <c r="I25" s="86">
        <v>9000</v>
      </c>
      <c r="J25" s="86"/>
      <c r="K25" s="87">
        <f t="shared" si="0"/>
        <v>10730.4</v>
      </c>
      <c r="L25" s="87"/>
      <c r="M25" s="88">
        <v>9000</v>
      </c>
      <c r="N25" s="86" t="s">
        <v>507</v>
      </c>
      <c r="O25" s="38" t="s">
        <v>476</v>
      </c>
      <c r="P25" s="89" t="s">
        <v>804</v>
      </c>
    </row>
    <row r="26" spans="1:16" ht="48">
      <c r="A26" s="85">
        <v>21</v>
      </c>
      <c r="B26" s="38" t="s">
        <v>12</v>
      </c>
      <c r="C26" s="38" t="s">
        <v>508</v>
      </c>
      <c r="D26" s="86">
        <v>200</v>
      </c>
      <c r="E26" s="86">
        <v>30</v>
      </c>
      <c r="F26" s="86">
        <v>3</v>
      </c>
      <c r="G26" s="86" t="s">
        <v>19</v>
      </c>
      <c r="H26" s="86">
        <v>32101</v>
      </c>
      <c r="I26" s="86">
        <v>9000</v>
      </c>
      <c r="J26" s="86"/>
      <c r="K26" s="87">
        <f t="shared" si="0"/>
        <v>9630.2999999999993</v>
      </c>
      <c r="L26" s="87"/>
      <c r="M26" s="88">
        <v>9000</v>
      </c>
      <c r="N26" s="86" t="s">
        <v>509</v>
      </c>
      <c r="O26" s="38" t="s">
        <v>503</v>
      </c>
      <c r="P26" s="89" t="s">
        <v>798</v>
      </c>
    </row>
    <row r="27" spans="1:16" ht="48">
      <c r="A27" s="85">
        <v>22</v>
      </c>
      <c r="B27" s="38" t="s">
        <v>12</v>
      </c>
      <c r="C27" s="38" t="s">
        <v>510</v>
      </c>
      <c r="D27" s="86">
        <v>500</v>
      </c>
      <c r="E27" s="86">
        <v>70</v>
      </c>
      <c r="F27" s="86">
        <v>7.5</v>
      </c>
      <c r="G27" s="86" t="s">
        <v>19</v>
      </c>
      <c r="H27" s="86">
        <v>78938</v>
      </c>
      <c r="I27" s="86">
        <v>22500</v>
      </c>
      <c r="J27" s="86"/>
      <c r="K27" s="87">
        <f t="shared" si="0"/>
        <v>23681.399999999998</v>
      </c>
      <c r="L27" s="87"/>
      <c r="M27" s="88">
        <v>22500</v>
      </c>
      <c r="N27" s="86" t="s">
        <v>380</v>
      </c>
      <c r="O27" s="38" t="s">
        <v>503</v>
      </c>
      <c r="P27" s="89" t="s">
        <v>800</v>
      </c>
    </row>
    <row r="28" spans="1:16" ht="36">
      <c r="A28" s="85">
        <v>23</v>
      </c>
      <c r="B28" s="38" t="s">
        <v>12</v>
      </c>
      <c r="C28" s="38" t="s">
        <v>511</v>
      </c>
      <c r="D28" s="86">
        <v>500</v>
      </c>
      <c r="E28" s="86">
        <v>70</v>
      </c>
      <c r="F28" s="86">
        <v>7.5</v>
      </c>
      <c r="G28" s="86" t="s">
        <v>19</v>
      </c>
      <c r="H28" s="86">
        <v>89468</v>
      </c>
      <c r="I28" s="86">
        <v>22500</v>
      </c>
      <c r="J28" s="86"/>
      <c r="K28" s="87">
        <f t="shared" si="0"/>
        <v>26840.399999999998</v>
      </c>
      <c r="L28" s="87"/>
      <c r="M28" s="88">
        <v>22500</v>
      </c>
      <c r="N28" s="86" t="s">
        <v>512</v>
      </c>
      <c r="O28" s="38" t="s">
        <v>503</v>
      </c>
      <c r="P28" s="89" t="s">
        <v>806</v>
      </c>
    </row>
    <row r="29" spans="1:16" ht="60">
      <c r="A29" s="85">
        <v>24</v>
      </c>
      <c r="B29" s="38" t="s">
        <v>12</v>
      </c>
      <c r="C29" s="38" t="s">
        <v>513</v>
      </c>
      <c r="D29" s="86">
        <v>1000</v>
      </c>
      <c r="E29" s="86">
        <v>128</v>
      </c>
      <c r="F29" s="86">
        <v>13</v>
      </c>
      <c r="G29" s="86" t="s">
        <v>19</v>
      </c>
      <c r="H29" s="86">
        <v>163137</v>
      </c>
      <c r="I29" s="86">
        <v>39000</v>
      </c>
      <c r="J29" s="86"/>
      <c r="K29" s="87">
        <f t="shared" si="0"/>
        <v>48941.1</v>
      </c>
      <c r="L29" s="87"/>
      <c r="M29" s="88">
        <v>39000</v>
      </c>
      <c r="N29" s="86" t="s">
        <v>514</v>
      </c>
      <c r="O29" s="38" t="s">
        <v>476</v>
      </c>
      <c r="P29" s="89" t="s">
        <v>807</v>
      </c>
    </row>
    <row r="30" spans="1:16" ht="48">
      <c r="A30" s="85">
        <v>25</v>
      </c>
      <c r="B30" s="38" t="s">
        <v>12</v>
      </c>
      <c r="C30" s="38" t="s">
        <v>515</v>
      </c>
      <c r="D30" s="86">
        <v>500</v>
      </c>
      <c r="E30" s="86">
        <v>64</v>
      </c>
      <c r="F30" s="86">
        <v>7.5</v>
      </c>
      <c r="G30" s="86" t="s">
        <v>19</v>
      </c>
      <c r="H30" s="86">
        <v>89675</v>
      </c>
      <c r="I30" s="86">
        <v>22500</v>
      </c>
      <c r="J30" s="86"/>
      <c r="K30" s="87">
        <f t="shared" si="0"/>
        <v>26902.5</v>
      </c>
      <c r="L30" s="87"/>
      <c r="M30" s="88">
        <v>22500</v>
      </c>
      <c r="N30" s="86" t="s">
        <v>516</v>
      </c>
      <c r="O30" s="38" t="s">
        <v>476</v>
      </c>
      <c r="P30" s="89" t="s">
        <v>807</v>
      </c>
    </row>
    <row r="31" spans="1:16" ht="48">
      <c r="A31" s="85">
        <v>26</v>
      </c>
      <c r="B31" s="38" t="s">
        <v>12</v>
      </c>
      <c r="C31" s="38" t="s">
        <v>517</v>
      </c>
      <c r="D31" s="86">
        <v>200</v>
      </c>
      <c r="E31" s="86">
        <v>30</v>
      </c>
      <c r="F31" s="86">
        <v>3</v>
      </c>
      <c r="G31" s="86" t="s">
        <v>19</v>
      </c>
      <c r="H31" s="86">
        <v>36397</v>
      </c>
      <c r="I31" s="86">
        <v>9000</v>
      </c>
      <c r="J31" s="86"/>
      <c r="K31" s="87">
        <f t="shared" si="0"/>
        <v>10919.1</v>
      </c>
      <c r="L31" s="87"/>
      <c r="M31" s="88">
        <v>9000</v>
      </c>
      <c r="N31" s="86" t="s">
        <v>518</v>
      </c>
      <c r="O31" s="38" t="s">
        <v>476</v>
      </c>
      <c r="P31" s="89" t="s">
        <v>808</v>
      </c>
    </row>
    <row r="32" spans="1:16" ht="48">
      <c r="A32" s="85">
        <v>27</v>
      </c>
      <c r="B32" s="38" t="s">
        <v>12</v>
      </c>
      <c r="C32" s="38" t="s">
        <v>519</v>
      </c>
      <c r="D32" s="86">
        <v>200</v>
      </c>
      <c r="E32" s="86">
        <v>30</v>
      </c>
      <c r="F32" s="86">
        <v>4</v>
      </c>
      <c r="G32" s="86" t="s">
        <v>19</v>
      </c>
      <c r="H32" s="86">
        <v>37500</v>
      </c>
      <c r="I32" s="86">
        <v>11250</v>
      </c>
      <c r="J32" s="86"/>
      <c r="K32" s="87">
        <f t="shared" si="0"/>
        <v>11250</v>
      </c>
      <c r="L32" s="87"/>
      <c r="M32" s="88">
        <v>11250</v>
      </c>
      <c r="N32" s="86" t="s">
        <v>520</v>
      </c>
      <c r="O32" s="38" t="s">
        <v>521</v>
      </c>
      <c r="P32" s="89" t="s">
        <v>808</v>
      </c>
    </row>
    <row r="33" spans="1:16" ht="48">
      <c r="A33" s="85">
        <v>28</v>
      </c>
      <c r="B33" s="38" t="s">
        <v>12</v>
      </c>
      <c r="C33" s="38" t="s">
        <v>522</v>
      </c>
      <c r="D33" s="86">
        <v>300</v>
      </c>
      <c r="E33" s="86">
        <v>30</v>
      </c>
      <c r="F33" s="86">
        <v>4.5</v>
      </c>
      <c r="G33" s="86" t="s">
        <v>19</v>
      </c>
      <c r="H33" s="86">
        <v>45391</v>
      </c>
      <c r="I33" s="86">
        <v>13500</v>
      </c>
      <c r="J33" s="86"/>
      <c r="K33" s="87">
        <f t="shared" si="0"/>
        <v>13617.3</v>
      </c>
      <c r="L33" s="87"/>
      <c r="M33" s="88">
        <v>13500</v>
      </c>
      <c r="N33" s="86" t="s">
        <v>523</v>
      </c>
      <c r="O33" s="38" t="s">
        <v>524</v>
      </c>
      <c r="P33" s="89" t="s">
        <v>808</v>
      </c>
    </row>
    <row r="34" spans="1:16" ht="60">
      <c r="A34" s="85">
        <v>29</v>
      </c>
      <c r="B34" s="38" t="s">
        <v>12</v>
      </c>
      <c r="C34" s="38" t="s">
        <v>525</v>
      </c>
      <c r="D34" s="86">
        <v>200</v>
      </c>
      <c r="E34" s="86">
        <v>20</v>
      </c>
      <c r="F34" s="86">
        <v>3</v>
      </c>
      <c r="G34" s="86" t="s">
        <v>19</v>
      </c>
      <c r="H34" s="86">
        <v>30045</v>
      </c>
      <c r="I34" s="86">
        <v>9000</v>
      </c>
      <c r="J34" s="86"/>
      <c r="K34" s="87">
        <f t="shared" si="0"/>
        <v>9013.5</v>
      </c>
      <c r="L34" s="87"/>
      <c r="M34" s="88">
        <v>9000</v>
      </c>
      <c r="N34" s="86" t="s">
        <v>523</v>
      </c>
      <c r="O34" s="38" t="s">
        <v>524</v>
      </c>
      <c r="P34" s="89" t="s">
        <v>808</v>
      </c>
    </row>
    <row r="35" spans="1:16" ht="60">
      <c r="A35" s="85">
        <v>30</v>
      </c>
      <c r="B35" s="38" t="s">
        <v>12</v>
      </c>
      <c r="C35" s="38" t="s">
        <v>526</v>
      </c>
      <c r="D35" s="86">
        <v>200</v>
      </c>
      <c r="E35" s="86">
        <v>20</v>
      </c>
      <c r="F35" s="86">
        <v>3</v>
      </c>
      <c r="G35" s="86" t="s">
        <v>19</v>
      </c>
      <c r="H35" s="86">
        <v>30789</v>
      </c>
      <c r="I35" s="86">
        <v>9000</v>
      </c>
      <c r="J35" s="86"/>
      <c r="K35" s="87">
        <f t="shared" si="0"/>
        <v>9236.6999999999989</v>
      </c>
      <c r="L35" s="87"/>
      <c r="M35" s="88">
        <v>9000</v>
      </c>
      <c r="N35" s="86" t="s">
        <v>527</v>
      </c>
      <c r="O35" s="38" t="s">
        <v>524</v>
      </c>
      <c r="P35" s="89" t="s">
        <v>808</v>
      </c>
    </row>
    <row r="36" spans="1:16" ht="48">
      <c r="A36" s="85">
        <v>31</v>
      </c>
      <c r="B36" s="38" t="s">
        <v>12</v>
      </c>
      <c r="C36" s="38" t="s">
        <v>528</v>
      </c>
      <c r="D36" s="86">
        <v>300</v>
      </c>
      <c r="E36" s="86">
        <v>30</v>
      </c>
      <c r="F36" s="86">
        <v>4.5</v>
      </c>
      <c r="G36" s="86" t="s">
        <v>19</v>
      </c>
      <c r="H36" s="86">
        <v>45955</v>
      </c>
      <c r="I36" s="86">
        <v>13500</v>
      </c>
      <c r="J36" s="86"/>
      <c r="K36" s="87">
        <f t="shared" si="0"/>
        <v>13786.5</v>
      </c>
      <c r="L36" s="87"/>
      <c r="M36" s="88">
        <v>13500</v>
      </c>
      <c r="N36" s="86" t="s">
        <v>529</v>
      </c>
      <c r="O36" s="38" t="s">
        <v>524</v>
      </c>
      <c r="P36" s="89" t="s">
        <v>808</v>
      </c>
    </row>
    <row r="37" spans="1:16" ht="72">
      <c r="A37" s="85">
        <v>32</v>
      </c>
      <c r="B37" s="38" t="s">
        <v>12</v>
      </c>
      <c r="C37" s="38" t="s">
        <v>530</v>
      </c>
      <c r="D37" s="86">
        <v>200</v>
      </c>
      <c r="E37" s="86">
        <v>20</v>
      </c>
      <c r="F37" s="86">
        <v>3</v>
      </c>
      <c r="G37" s="86" t="s">
        <v>19</v>
      </c>
      <c r="H37" s="86">
        <v>30548</v>
      </c>
      <c r="I37" s="86">
        <v>9000</v>
      </c>
      <c r="J37" s="86"/>
      <c r="K37" s="87">
        <f t="shared" si="0"/>
        <v>9164.4</v>
      </c>
      <c r="L37" s="87"/>
      <c r="M37" s="88">
        <v>9000</v>
      </c>
      <c r="N37" s="86" t="s">
        <v>523</v>
      </c>
      <c r="O37" s="38" t="s">
        <v>524</v>
      </c>
      <c r="P37" s="89" t="s">
        <v>811</v>
      </c>
    </row>
    <row r="38" spans="1:16" ht="60">
      <c r="A38" s="85">
        <v>33</v>
      </c>
      <c r="B38" s="38" t="s">
        <v>12</v>
      </c>
      <c r="C38" s="38" t="s">
        <v>531</v>
      </c>
      <c r="D38" s="86">
        <v>300</v>
      </c>
      <c r="E38" s="86">
        <v>30</v>
      </c>
      <c r="F38" s="86">
        <v>4.5</v>
      </c>
      <c r="G38" s="86" t="s">
        <v>19</v>
      </c>
      <c r="H38" s="86">
        <v>44510</v>
      </c>
      <c r="I38" s="86">
        <v>13353</v>
      </c>
      <c r="J38" s="86"/>
      <c r="K38" s="87">
        <f t="shared" si="0"/>
        <v>13353</v>
      </c>
      <c r="L38" s="87"/>
      <c r="M38" s="88">
        <v>13353</v>
      </c>
      <c r="N38" s="86" t="s">
        <v>532</v>
      </c>
      <c r="O38" s="38" t="s">
        <v>524</v>
      </c>
      <c r="P38" s="89" t="s">
        <v>812</v>
      </c>
    </row>
    <row r="39" spans="1:16" ht="48">
      <c r="A39" s="85">
        <v>34</v>
      </c>
      <c r="B39" s="38" t="s">
        <v>12</v>
      </c>
      <c r="C39" s="38" t="s">
        <v>533</v>
      </c>
      <c r="D39" s="86">
        <v>200</v>
      </c>
      <c r="E39" s="86">
        <v>20</v>
      </c>
      <c r="F39" s="86">
        <v>3</v>
      </c>
      <c r="G39" s="86" t="s">
        <v>19</v>
      </c>
      <c r="H39" s="86">
        <v>29836</v>
      </c>
      <c r="I39" s="86">
        <v>8951</v>
      </c>
      <c r="J39" s="86"/>
      <c r="K39" s="87">
        <f t="shared" si="0"/>
        <v>8950.7999999999993</v>
      </c>
      <c r="L39" s="87"/>
      <c r="M39" s="88">
        <v>8951</v>
      </c>
      <c r="N39" s="86" t="s">
        <v>495</v>
      </c>
      <c r="O39" s="38" t="s">
        <v>524</v>
      </c>
      <c r="P39" s="89" t="s">
        <v>800</v>
      </c>
    </row>
    <row r="40" spans="1:16" ht="48">
      <c r="A40" s="85">
        <v>35</v>
      </c>
      <c r="B40" s="38" t="s">
        <v>12</v>
      </c>
      <c r="C40" s="38" t="s">
        <v>534</v>
      </c>
      <c r="D40" s="86">
        <v>300</v>
      </c>
      <c r="E40" s="86">
        <v>30</v>
      </c>
      <c r="F40" s="86">
        <v>4.5</v>
      </c>
      <c r="G40" s="86" t="s">
        <v>19</v>
      </c>
      <c r="H40" s="86">
        <v>45609</v>
      </c>
      <c r="I40" s="86">
        <v>13500</v>
      </c>
      <c r="J40" s="86"/>
      <c r="K40" s="87">
        <f t="shared" si="0"/>
        <v>13682.699999999999</v>
      </c>
      <c r="L40" s="87"/>
      <c r="M40" s="88">
        <v>13500</v>
      </c>
      <c r="N40" s="86" t="s">
        <v>529</v>
      </c>
      <c r="O40" s="38" t="s">
        <v>524</v>
      </c>
      <c r="P40" s="89" t="s">
        <v>812</v>
      </c>
    </row>
    <row r="41" spans="1:16" ht="48">
      <c r="A41" s="85">
        <v>36</v>
      </c>
      <c r="B41" s="38" t="s">
        <v>12</v>
      </c>
      <c r="C41" s="38" t="s">
        <v>535</v>
      </c>
      <c r="D41" s="86">
        <v>300</v>
      </c>
      <c r="E41" s="86">
        <v>30</v>
      </c>
      <c r="F41" s="86">
        <v>4.5</v>
      </c>
      <c r="G41" s="86" t="s">
        <v>19</v>
      </c>
      <c r="H41" s="86">
        <v>48420</v>
      </c>
      <c r="I41" s="86">
        <v>13500</v>
      </c>
      <c r="J41" s="86"/>
      <c r="K41" s="87">
        <f t="shared" si="0"/>
        <v>14526</v>
      </c>
      <c r="L41" s="87"/>
      <c r="M41" s="88">
        <v>13500</v>
      </c>
      <c r="N41" s="86" t="s">
        <v>484</v>
      </c>
      <c r="O41" s="38" t="s">
        <v>524</v>
      </c>
      <c r="P41" s="89" t="s">
        <v>812</v>
      </c>
    </row>
    <row r="42" spans="1:16" ht="48">
      <c r="A42" s="85">
        <v>37</v>
      </c>
      <c r="B42" s="38" t="s">
        <v>12</v>
      </c>
      <c r="C42" s="38" t="s">
        <v>536</v>
      </c>
      <c r="D42" s="86">
        <v>200</v>
      </c>
      <c r="E42" s="86">
        <v>20</v>
      </c>
      <c r="F42" s="86">
        <v>3</v>
      </c>
      <c r="G42" s="86" t="s">
        <v>19</v>
      </c>
      <c r="H42" s="86">
        <v>33769</v>
      </c>
      <c r="I42" s="86">
        <v>9000</v>
      </c>
      <c r="J42" s="86"/>
      <c r="K42" s="87">
        <f t="shared" si="0"/>
        <v>10130.699999999999</v>
      </c>
      <c r="L42" s="87"/>
      <c r="M42" s="88">
        <v>9000</v>
      </c>
      <c r="N42" s="86" t="s">
        <v>529</v>
      </c>
      <c r="O42" s="38" t="s">
        <v>524</v>
      </c>
      <c r="P42" s="89" t="s">
        <v>812</v>
      </c>
    </row>
    <row r="43" spans="1:16" ht="48">
      <c r="A43" s="85">
        <v>38</v>
      </c>
      <c r="B43" s="38" t="s">
        <v>12</v>
      </c>
      <c r="C43" s="38" t="s">
        <v>537</v>
      </c>
      <c r="D43" s="86">
        <v>300</v>
      </c>
      <c r="E43" s="86">
        <v>30</v>
      </c>
      <c r="F43" s="86">
        <v>4.5</v>
      </c>
      <c r="G43" s="86" t="s">
        <v>19</v>
      </c>
      <c r="H43" s="86">
        <v>42937</v>
      </c>
      <c r="I43" s="86">
        <v>12881</v>
      </c>
      <c r="J43" s="86"/>
      <c r="K43" s="87">
        <f t="shared" si="0"/>
        <v>12881.1</v>
      </c>
      <c r="L43" s="87"/>
      <c r="M43" s="88">
        <v>12881</v>
      </c>
      <c r="N43" s="86" t="s">
        <v>538</v>
      </c>
      <c r="O43" s="38" t="s">
        <v>524</v>
      </c>
      <c r="P43" s="89" t="s">
        <v>807</v>
      </c>
    </row>
    <row r="44" spans="1:16" ht="48">
      <c r="A44" s="85">
        <v>39</v>
      </c>
      <c r="B44" s="38" t="s">
        <v>12</v>
      </c>
      <c r="C44" s="38" t="s">
        <v>539</v>
      </c>
      <c r="D44" s="86">
        <v>200</v>
      </c>
      <c r="E44" s="86">
        <v>20</v>
      </c>
      <c r="F44" s="86">
        <v>3</v>
      </c>
      <c r="G44" s="86" t="s">
        <v>19</v>
      </c>
      <c r="H44" s="86">
        <v>31655</v>
      </c>
      <c r="I44" s="86">
        <v>9000</v>
      </c>
      <c r="J44" s="86"/>
      <c r="K44" s="87">
        <f t="shared" si="0"/>
        <v>9496.5</v>
      </c>
      <c r="L44" s="87"/>
      <c r="M44" s="88">
        <v>9000</v>
      </c>
      <c r="N44" s="86" t="s">
        <v>540</v>
      </c>
      <c r="O44" s="38" t="s">
        <v>524</v>
      </c>
      <c r="P44" s="89" t="s">
        <v>807</v>
      </c>
    </row>
    <row r="45" spans="1:16" ht="72">
      <c r="A45" s="85">
        <v>40</v>
      </c>
      <c r="B45" s="38" t="s">
        <v>12</v>
      </c>
      <c r="C45" s="38" t="s">
        <v>541</v>
      </c>
      <c r="D45" s="86">
        <v>300</v>
      </c>
      <c r="E45" s="86">
        <v>30</v>
      </c>
      <c r="F45" s="86">
        <v>4.5</v>
      </c>
      <c r="G45" s="86" t="s">
        <v>19</v>
      </c>
      <c r="H45" s="86">
        <v>45723</v>
      </c>
      <c r="I45" s="86">
        <v>13500</v>
      </c>
      <c r="J45" s="86"/>
      <c r="K45" s="87">
        <f t="shared" si="0"/>
        <v>13716.9</v>
      </c>
      <c r="L45" s="87"/>
      <c r="M45" s="88">
        <v>13500</v>
      </c>
      <c r="N45" s="86" t="s">
        <v>540</v>
      </c>
      <c r="O45" s="38" t="s">
        <v>524</v>
      </c>
      <c r="P45" s="89" t="s">
        <v>813</v>
      </c>
    </row>
    <row r="46" spans="1:16" ht="48">
      <c r="A46" s="85">
        <v>41</v>
      </c>
      <c r="B46" s="38" t="s">
        <v>12</v>
      </c>
      <c r="C46" s="38" t="s">
        <v>542</v>
      </c>
      <c r="D46" s="86">
        <v>300</v>
      </c>
      <c r="E46" s="86">
        <v>30</v>
      </c>
      <c r="F46" s="86">
        <v>4.5</v>
      </c>
      <c r="G46" s="86" t="s">
        <v>19</v>
      </c>
      <c r="H46" s="86">
        <v>44842</v>
      </c>
      <c r="I46" s="86">
        <v>13453</v>
      </c>
      <c r="J46" s="86"/>
      <c r="K46" s="87">
        <f t="shared" si="0"/>
        <v>13452.6</v>
      </c>
      <c r="L46" s="87"/>
      <c r="M46" s="88">
        <v>13453</v>
      </c>
      <c r="N46" s="86" t="s">
        <v>540</v>
      </c>
      <c r="O46" s="38" t="s">
        <v>524</v>
      </c>
      <c r="P46" s="89" t="s">
        <v>800</v>
      </c>
    </row>
    <row r="47" spans="1:16" ht="48">
      <c r="A47" s="85">
        <v>42</v>
      </c>
      <c r="B47" s="38" t="s">
        <v>12</v>
      </c>
      <c r="C47" s="38" t="s">
        <v>543</v>
      </c>
      <c r="D47" s="86">
        <v>200</v>
      </c>
      <c r="E47" s="86">
        <v>20</v>
      </c>
      <c r="F47" s="86">
        <v>3</v>
      </c>
      <c r="G47" s="86" t="s">
        <v>19</v>
      </c>
      <c r="H47" s="86">
        <v>32141</v>
      </c>
      <c r="I47" s="86">
        <v>9000</v>
      </c>
      <c r="J47" s="86"/>
      <c r="K47" s="87">
        <f t="shared" si="0"/>
        <v>9642.2999999999993</v>
      </c>
      <c r="L47" s="87"/>
      <c r="M47" s="88">
        <v>9000</v>
      </c>
      <c r="N47" s="86" t="s">
        <v>540</v>
      </c>
      <c r="O47" s="38" t="s">
        <v>524</v>
      </c>
      <c r="P47" s="89" t="s">
        <v>807</v>
      </c>
    </row>
    <row r="48" spans="1:16" ht="60">
      <c r="A48" s="85">
        <v>43</v>
      </c>
      <c r="B48" s="38" t="s">
        <v>12</v>
      </c>
      <c r="C48" s="38" t="s">
        <v>544</v>
      </c>
      <c r="D48" s="86">
        <v>200</v>
      </c>
      <c r="E48" s="86">
        <v>30</v>
      </c>
      <c r="F48" s="86">
        <v>3</v>
      </c>
      <c r="G48" s="86" t="s">
        <v>19</v>
      </c>
      <c r="H48" s="86">
        <v>30595</v>
      </c>
      <c r="I48" s="86">
        <v>9000</v>
      </c>
      <c r="J48" s="86"/>
      <c r="K48" s="87">
        <f t="shared" si="0"/>
        <v>9178.5</v>
      </c>
      <c r="L48" s="87"/>
      <c r="M48" s="88">
        <v>9000</v>
      </c>
      <c r="N48" s="86" t="s">
        <v>495</v>
      </c>
      <c r="O48" s="38" t="s">
        <v>476</v>
      </c>
      <c r="P48" s="89" t="s">
        <v>807</v>
      </c>
    </row>
    <row r="49" spans="1:16" ht="48">
      <c r="A49" s="85">
        <v>44</v>
      </c>
      <c r="B49" s="38" t="s">
        <v>12</v>
      </c>
      <c r="C49" s="38" t="s">
        <v>545</v>
      </c>
      <c r="D49" s="86">
        <v>400</v>
      </c>
      <c r="E49" s="86">
        <v>60</v>
      </c>
      <c r="F49" s="86">
        <v>6</v>
      </c>
      <c r="G49" s="86" t="s">
        <v>19</v>
      </c>
      <c r="H49" s="86">
        <v>63150</v>
      </c>
      <c r="I49" s="86">
        <v>18000</v>
      </c>
      <c r="J49" s="86"/>
      <c r="K49" s="87">
        <f t="shared" si="0"/>
        <v>18945</v>
      </c>
      <c r="L49" s="87"/>
      <c r="M49" s="88">
        <v>18000</v>
      </c>
      <c r="N49" s="86" t="s">
        <v>546</v>
      </c>
      <c r="O49" s="38" t="s">
        <v>503</v>
      </c>
      <c r="P49" s="89" t="s">
        <v>815</v>
      </c>
    </row>
    <row r="50" spans="1:16" ht="48">
      <c r="A50" s="85">
        <v>45</v>
      </c>
      <c r="B50" s="38" t="s">
        <v>12</v>
      </c>
      <c r="C50" s="38" t="s">
        <v>547</v>
      </c>
      <c r="D50" s="86">
        <v>200</v>
      </c>
      <c r="E50" s="86">
        <v>30</v>
      </c>
      <c r="F50" s="86">
        <v>3</v>
      </c>
      <c r="G50" s="86" t="s">
        <v>19</v>
      </c>
      <c r="H50" s="86">
        <v>35870</v>
      </c>
      <c r="I50" s="86">
        <v>9000</v>
      </c>
      <c r="J50" s="86"/>
      <c r="K50" s="87">
        <f t="shared" si="0"/>
        <v>10761</v>
      </c>
      <c r="L50" s="87"/>
      <c r="M50" s="88">
        <v>9000</v>
      </c>
      <c r="N50" s="86" t="s">
        <v>548</v>
      </c>
      <c r="O50" s="38" t="s">
        <v>476</v>
      </c>
      <c r="P50" s="89" t="s">
        <v>807</v>
      </c>
    </row>
    <row r="51" spans="1:16" ht="48">
      <c r="A51" s="85">
        <v>46</v>
      </c>
      <c r="B51" s="38" t="s">
        <v>12</v>
      </c>
      <c r="C51" s="38" t="s">
        <v>549</v>
      </c>
      <c r="D51" s="86">
        <v>200</v>
      </c>
      <c r="E51" s="86">
        <v>30</v>
      </c>
      <c r="F51" s="86">
        <v>3</v>
      </c>
      <c r="G51" s="86" t="s">
        <v>19</v>
      </c>
      <c r="H51" s="86">
        <v>39800</v>
      </c>
      <c r="I51" s="86">
        <v>9000</v>
      </c>
      <c r="J51" s="86"/>
      <c r="K51" s="87">
        <f t="shared" si="0"/>
        <v>11940</v>
      </c>
      <c r="L51" s="87"/>
      <c r="M51" s="88">
        <v>9000</v>
      </c>
      <c r="N51" s="86" t="s">
        <v>550</v>
      </c>
      <c r="O51" s="38" t="s">
        <v>551</v>
      </c>
      <c r="P51" s="89" t="s">
        <v>800</v>
      </c>
    </row>
    <row r="52" spans="1:16" ht="48">
      <c r="A52" s="85">
        <v>47</v>
      </c>
      <c r="B52" s="38" t="s">
        <v>12</v>
      </c>
      <c r="C52" s="38" t="s">
        <v>552</v>
      </c>
      <c r="D52" s="86">
        <v>500</v>
      </c>
      <c r="E52" s="86">
        <v>60</v>
      </c>
      <c r="F52" s="86">
        <v>7.5</v>
      </c>
      <c r="G52" s="86" t="s">
        <v>19</v>
      </c>
      <c r="H52" s="86">
        <v>82095</v>
      </c>
      <c r="I52" s="86">
        <v>22500</v>
      </c>
      <c r="J52" s="86"/>
      <c r="K52" s="87">
        <f t="shared" si="0"/>
        <v>24628.5</v>
      </c>
      <c r="L52" s="87"/>
      <c r="M52" s="88">
        <v>22500</v>
      </c>
      <c r="N52" s="86" t="s">
        <v>553</v>
      </c>
      <c r="O52" s="38" t="s">
        <v>476</v>
      </c>
      <c r="P52" s="89" t="s">
        <v>807</v>
      </c>
    </row>
    <row r="53" spans="1:16" ht="48">
      <c r="A53" s="85">
        <v>48</v>
      </c>
      <c r="B53" s="38" t="s">
        <v>17</v>
      </c>
      <c r="C53" s="38" t="s">
        <v>554</v>
      </c>
      <c r="D53" s="86">
        <v>700</v>
      </c>
      <c r="E53" s="86">
        <v>7</v>
      </c>
      <c r="F53" s="86">
        <v>14</v>
      </c>
      <c r="G53" s="86" t="s">
        <v>19</v>
      </c>
      <c r="H53" s="86">
        <v>168400</v>
      </c>
      <c r="I53" s="86">
        <v>46200</v>
      </c>
      <c r="J53" s="86"/>
      <c r="K53" s="87">
        <f t="shared" si="0"/>
        <v>50520</v>
      </c>
      <c r="L53" s="87"/>
      <c r="M53" s="88">
        <v>46200</v>
      </c>
      <c r="N53" s="86" t="s">
        <v>555</v>
      </c>
      <c r="O53" s="38" t="s">
        <v>476</v>
      </c>
      <c r="P53" s="89" t="s">
        <v>807</v>
      </c>
    </row>
    <row r="54" spans="1:16" ht="48">
      <c r="A54" s="85">
        <v>49</v>
      </c>
      <c r="B54" s="38" t="s">
        <v>17</v>
      </c>
      <c r="C54" s="38" t="s">
        <v>556</v>
      </c>
      <c r="D54" s="86">
        <v>400</v>
      </c>
      <c r="E54" s="86">
        <v>4</v>
      </c>
      <c r="F54" s="86">
        <v>8</v>
      </c>
      <c r="G54" s="86" t="s">
        <v>19</v>
      </c>
      <c r="H54" s="86">
        <v>117000</v>
      </c>
      <c r="I54" s="86">
        <v>26400</v>
      </c>
      <c r="J54" s="86"/>
      <c r="K54" s="87">
        <f t="shared" si="0"/>
        <v>35100</v>
      </c>
      <c r="L54" s="87"/>
      <c r="M54" s="88">
        <v>26400</v>
      </c>
      <c r="N54" s="86" t="s">
        <v>557</v>
      </c>
      <c r="O54" s="38" t="s">
        <v>473</v>
      </c>
      <c r="P54" s="89" t="s">
        <v>807</v>
      </c>
    </row>
    <row r="55" spans="1:16" ht="36">
      <c r="A55" s="85">
        <v>50</v>
      </c>
      <c r="B55" s="38" t="s">
        <v>17</v>
      </c>
      <c r="C55" s="38" t="s">
        <v>558</v>
      </c>
      <c r="D55" s="86">
        <v>200</v>
      </c>
      <c r="E55" s="86">
        <v>2</v>
      </c>
      <c r="F55" s="86">
        <v>4</v>
      </c>
      <c r="G55" s="86" t="s">
        <v>19</v>
      </c>
      <c r="H55" s="86">
        <v>54999</v>
      </c>
      <c r="I55" s="86">
        <v>13200</v>
      </c>
      <c r="J55" s="86"/>
      <c r="K55" s="87">
        <f t="shared" si="0"/>
        <v>16499.7</v>
      </c>
      <c r="L55" s="87"/>
      <c r="M55" s="88">
        <v>13200</v>
      </c>
      <c r="N55" s="86" t="s">
        <v>559</v>
      </c>
      <c r="O55" s="38" t="s">
        <v>243</v>
      </c>
      <c r="P55" s="89" t="s">
        <v>804</v>
      </c>
    </row>
    <row r="56" spans="1:16" ht="48">
      <c r="A56" s="85">
        <v>51</v>
      </c>
      <c r="B56" s="38" t="s">
        <v>17</v>
      </c>
      <c r="C56" s="38" t="s">
        <v>560</v>
      </c>
      <c r="D56" s="86">
        <v>1000</v>
      </c>
      <c r="E56" s="86">
        <v>10</v>
      </c>
      <c r="F56" s="86">
        <v>20</v>
      </c>
      <c r="G56" s="86" t="s">
        <v>19</v>
      </c>
      <c r="H56" s="86">
        <v>229500</v>
      </c>
      <c r="I56" s="86">
        <v>66000</v>
      </c>
      <c r="J56" s="86"/>
      <c r="K56" s="87">
        <f t="shared" si="0"/>
        <v>68850</v>
      </c>
      <c r="L56" s="87"/>
      <c r="M56" s="88">
        <v>66000</v>
      </c>
      <c r="N56" s="86" t="s">
        <v>561</v>
      </c>
      <c r="O56" s="38" t="s">
        <v>470</v>
      </c>
      <c r="P56" s="89" t="s">
        <v>804</v>
      </c>
    </row>
    <row r="57" spans="1:16" ht="36">
      <c r="A57" s="85">
        <v>52</v>
      </c>
      <c r="B57" s="38" t="s">
        <v>17</v>
      </c>
      <c r="C57" s="38" t="s">
        <v>562</v>
      </c>
      <c r="D57" s="86">
        <v>300</v>
      </c>
      <c r="E57" s="86">
        <v>3</v>
      </c>
      <c r="F57" s="86">
        <v>6</v>
      </c>
      <c r="G57" s="86" t="s">
        <v>19</v>
      </c>
      <c r="H57" s="86">
        <v>79990</v>
      </c>
      <c r="I57" s="86">
        <v>19800</v>
      </c>
      <c r="J57" s="86"/>
      <c r="K57" s="87">
        <f t="shared" si="0"/>
        <v>23997</v>
      </c>
      <c r="L57" s="87"/>
      <c r="M57" s="88">
        <v>19800</v>
      </c>
      <c r="N57" s="86" t="s">
        <v>563</v>
      </c>
      <c r="O57" s="38" t="s">
        <v>1529</v>
      </c>
      <c r="P57" s="89" t="s">
        <v>816</v>
      </c>
    </row>
    <row r="58" spans="1:16" ht="48">
      <c r="A58" s="85">
        <v>53</v>
      </c>
      <c r="B58" s="38" t="s">
        <v>17</v>
      </c>
      <c r="C58" s="38" t="s">
        <v>564</v>
      </c>
      <c r="D58" s="86">
        <v>300</v>
      </c>
      <c r="E58" s="86">
        <v>3</v>
      </c>
      <c r="F58" s="86">
        <v>6</v>
      </c>
      <c r="G58" s="86" t="s">
        <v>19</v>
      </c>
      <c r="H58" s="86">
        <v>63150</v>
      </c>
      <c r="I58" s="86">
        <v>18945</v>
      </c>
      <c r="J58" s="86"/>
      <c r="K58" s="87">
        <f t="shared" si="0"/>
        <v>18945</v>
      </c>
      <c r="L58" s="87"/>
      <c r="M58" s="88">
        <v>18945</v>
      </c>
      <c r="N58" s="86" t="s">
        <v>565</v>
      </c>
      <c r="O58" s="38" t="s">
        <v>476</v>
      </c>
      <c r="P58" s="89" t="s">
        <v>807</v>
      </c>
    </row>
    <row r="59" spans="1:16" ht="48">
      <c r="A59" s="85">
        <v>54</v>
      </c>
      <c r="B59" s="38" t="s">
        <v>17</v>
      </c>
      <c r="C59" s="38" t="s">
        <v>566</v>
      </c>
      <c r="D59" s="86">
        <v>300</v>
      </c>
      <c r="E59" s="86">
        <v>3</v>
      </c>
      <c r="F59" s="86">
        <v>6</v>
      </c>
      <c r="G59" s="86" t="s">
        <v>19</v>
      </c>
      <c r="H59" s="86">
        <v>69500</v>
      </c>
      <c r="I59" s="86">
        <v>19800</v>
      </c>
      <c r="J59" s="86"/>
      <c r="K59" s="87">
        <f t="shared" si="0"/>
        <v>20850</v>
      </c>
      <c r="L59" s="87"/>
      <c r="M59" s="88">
        <v>19800</v>
      </c>
      <c r="N59" s="86" t="s">
        <v>567</v>
      </c>
      <c r="O59" s="38" t="s">
        <v>470</v>
      </c>
      <c r="P59" s="89" t="s">
        <v>807</v>
      </c>
    </row>
    <row r="60" spans="1:16" ht="48">
      <c r="A60" s="85">
        <v>55</v>
      </c>
      <c r="B60" s="38" t="s">
        <v>17</v>
      </c>
      <c r="C60" s="38" t="s">
        <v>568</v>
      </c>
      <c r="D60" s="86">
        <v>500</v>
      </c>
      <c r="E60" s="86">
        <v>5</v>
      </c>
      <c r="F60" s="86">
        <v>10</v>
      </c>
      <c r="G60" s="86" t="s">
        <v>19</v>
      </c>
      <c r="H60" s="86">
        <v>125200</v>
      </c>
      <c r="I60" s="86">
        <v>33000</v>
      </c>
      <c r="J60" s="86"/>
      <c r="K60" s="87">
        <f t="shared" si="0"/>
        <v>37560</v>
      </c>
      <c r="L60" s="87"/>
      <c r="M60" s="88">
        <v>33000</v>
      </c>
      <c r="N60" s="86" t="s">
        <v>459</v>
      </c>
      <c r="O60" s="38" t="s">
        <v>470</v>
      </c>
      <c r="P60" s="89" t="s">
        <v>808</v>
      </c>
    </row>
    <row r="61" spans="1:16" ht="48">
      <c r="A61" s="85">
        <v>56</v>
      </c>
      <c r="B61" s="38" t="s">
        <v>17</v>
      </c>
      <c r="C61" s="38" t="s">
        <v>569</v>
      </c>
      <c r="D61" s="86">
        <v>300</v>
      </c>
      <c r="E61" s="86">
        <v>3</v>
      </c>
      <c r="F61" s="86">
        <v>6</v>
      </c>
      <c r="G61" s="86" t="s">
        <v>19</v>
      </c>
      <c r="H61" s="86">
        <v>95500</v>
      </c>
      <c r="I61" s="86">
        <v>19800</v>
      </c>
      <c r="J61" s="86"/>
      <c r="K61" s="87">
        <f t="shared" si="0"/>
        <v>28650</v>
      </c>
      <c r="L61" s="87"/>
      <c r="M61" s="88">
        <v>19800</v>
      </c>
      <c r="N61" s="86" t="s">
        <v>438</v>
      </c>
      <c r="O61" s="38" t="s">
        <v>470</v>
      </c>
      <c r="P61" s="89" t="s">
        <v>808</v>
      </c>
    </row>
    <row r="62" spans="1:16" ht="48">
      <c r="A62" s="85">
        <v>57</v>
      </c>
      <c r="B62" s="38" t="s">
        <v>17</v>
      </c>
      <c r="C62" s="38" t="s">
        <v>570</v>
      </c>
      <c r="D62" s="86">
        <v>400</v>
      </c>
      <c r="E62" s="86">
        <v>4</v>
      </c>
      <c r="F62" s="86">
        <v>8</v>
      </c>
      <c r="G62" s="86" t="s">
        <v>19</v>
      </c>
      <c r="H62" s="86">
        <v>120000</v>
      </c>
      <c r="I62" s="86">
        <v>26400</v>
      </c>
      <c r="J62" s="86"/>
      <c r="K62" s="87">
        <f t="shared" si="0"/>
        <v>36000</v>
      </c>
      <c r="L62" s="87"/>
      <c r="M62" s="88">
        <v>26400</v>
      </c>
      <c r="N62" s="86" t="s">
        <v>571</v>
      </c>
      <c r="O62" s="38" t="s">
        <v>470</v>
      </c>
      <c r="P62" s="89" t="s">
        <v>812</v>
      </c>
    </row>
    <row r="63" spans="1:16" ht="60">
      <c r="A63" s="85">
        <v>58</v>
      </c>
      <c r="B63" s="38" t="s">
        <v>17</v>
      </c>
      <c r="C63" s="38" t="s">
        <v>572</v>
      </c>
      <c r="D63" s="86">
        <v>300</v>
      </c>
      <c r="E63" s="86">
        <v>3</v>
      </c>
      <c r="F63" s="86">
        <v>6</v>
      </c>
      <c r="G63" s="86" t="s">
        <v>19</v>
      </c>
      <c r="H63" s="86">
        <v>105700</v>
      </c>
      <c r="I63" s="86">
        <v>19800</v>
      </c>
      <c r="J63" s="86"/>
      <c r="K63" s="87">
        <f t="shared" si="0"/>
        <v>31710</v>
      </c>
      <c r="L63" s="87"/>
      <c r="M63" s="88">
        <v>19800</v>
      </c>
      <c r="N63" s="86" t="s">
        <v>573</v>
      </c>
      <c r="O63" s="38" t="s">
        <v>470</v>
      </c>
      <c r="P63" s="89" t="s">
        <v>812</v>
      </c>
    </row>
    <row r="64" spans="1:16" ht="48">
      <c r="A64" s="85">
        <v>59</v>
      </c>
      <c r="B64" s="38" t="s">
        <v>17</v>
      </c>
      <c r="C64" s="38" t="s">
        <v>574</v>
      </c>
      <c r="D64" s="86">
        <v>400</v>
      </c>
      <c r="E64" s="86">
        <v>4</v>
      </c>
      <c r="F64" s="86">
        <v>8</v>
      </c>
      <c r="G64" s="86" t="s">
        <v>19</v>
      </c>
      <c r="H64" s="86">
        <v>135000</v>
      </c>
      <c r="I64" s="86">
        <v>26400</v>
      </c>
      <c r="J64" s="86"/>
      <c r="K64" s="87">
        <f t="shared" si="0"/>
        <v>40500</v>
      </c>
      <c r="L64" s="87"/>
      <c r="M64" s="88">
        <v>26400</v>
      </c>
      <c r="N64" s="86" t="s">
        <v>575</v>
      </c>
      <c r="O64" s="38" t="s">
        <v>470</v>
      </c>
      <c r="P64" s="89" t="s">
        <v>808</v>
      </c>
    </row>
    <row r="65" spans="1:16" ht="48">
      <c r="A65" s="85">
        <v>60</v>
      </c>
      <c r="B65" s="38" t="s">
        <v>17</v>
      </c>
      <c r="C65" s="38" t="s">
        <v>576</v>
      </c>
      <c r="D65" s="86">
        <v>300</v>
      </c>
      <c r="E65" s="86">
        <v>3</v>
      </c>
      <c r="F65" s="86">
        <v>6</v>
      </c>
      <c r="G65" s="86" t="s">
        <v>19</v>
      </c>
      <c r="H65" s="86">
        <v>81000</v>
      </c>
      <c r="I65" s="86">
        <v>19800</v>
      </c>
      <c r="J65" s="86"/>
      <c r="K65" s="87">
        <f t="shared" si="0"/>
        <v>24300</v>
      </c>
      <c r="L65" s="87"/>
      <c r="M65" s="88">
        <v>19800</v>
      </c>
      <c r="N65" s="86" t="s">
        <v>548</v>
      </c>
      <c r="O65" s="38" t="s">
        <v>473</v>
      </c>
      <c r="P65" s="89" t="s">
        <v>820</v>
      </c>
    </row>
    <row r="66" spans="1:16" ht="72">
      <c r="A66" s="85">
        <v>61</v>
      </c>
      <c r="B66" s="38" t="s">
        <v>17</v>
      </c>
      <c r="C66" s="38" t="s">
        <v>577</v>
      </c>
      <c r="D66" s="86">
        <v>200</v>
      </c>
      <c r="E66" s="86">
        <v>2</v>
      </c>
      <c r="F66" s="86">
        <v>4</v>
      </c>
      <c r="G66" s="86" t="s">
        <v>19</v>
      </c>
      <c r="H66" s="86">
        <v>46415</v>
      </c>
      <c r="I66" s="86">
        <v>13200</v>
      </c>
      <c r="J66" s="86"/>
      <c r="K66" s="87">
        <f t="shared" si="0"/>
        <v>13924.5</v>
      </c>
      <c r="L66" s="87"/>
      <c r="M66" s="88">
        <v>13200</v>
      </c>
      <c r="N66" s="86" t="s">
        <v>578</v>
      </c>
      <c r="O66" s="38" t="s">
        <v>243</v>
      </c>
      <c r="P66" s="89" t="s">
        <v>804</v>
      </c>
    </row>
    <row r="67" spans="1:16" ht="48">
      <c r="A67" s="85">
        <v>62</v>
      </c>
      <c r="B67" s="38" t="s">
        <v>17</v>
      </c>
      <c r="C67" s="38" t="s">
        <v>579</v>
      </c>
      <c r="D67" s="86">
        <v>300</v>
      </c>
      <c r="E67" s="86">
        <v>3</v>
      </c>
      <c r="F67" s="86">
        <v>6</v>
      </c>
      <c r="G67" s="86" t="s">
        <v>19</v>
      </c>
      <c r="H67" s="86">
        <v>57000</v>
      </c>
      <c r="I67" s="86">
        <v>17100</v>
      </c>
      <c r="J67" s="86"/>
      <c r="K67" s="87">
        <f t="shared" si="0"/>
        <v>17100</v>
      </c>
      <c r="L67" s="87"/>
      <c r="M67" s="88">
        <v>17100</v>
      </c>
      <c r="N67" s="86" t="s">
        <v>571</v>
      </c>
      <c r="O67" s="38" t="s">
        <v>580</v>
      </c>
      <c r="P67" s="89" t="s">
        <v>804</v>
      </c>
    </row>
    <row r="68" spans="1:16" ht="60">
      <c r="A68" s="85">
        <v>63</v>
      </c>
      <c r="B68" s="38" t="s">
        <v>17</v>
      </c>
      <c r="C68" s="38" t="s">
        <v>581</v>
      </c>
      <c r="D68" s="86">
        <v>300</v>
      </c>
      <c r="E68" s="86">
        <v>3</v>
      </c>
      <c r="F68" s="86">
        <v>6</v>
      </c>
      <c r="G68" s="86" t="s">
        <v>19</v>
      </c>
      <c r="H68" s="86">
        <v>73240</v>
      </c>
      <c r="I68" s="86">
        <v>19800</v>
      </c>
      <c r="J68" s="86"/>
      <c r="K68" s="87">
        <f t="shared" si="0"/>
        <v>21972</v>
      </c>
      <c r="L68" s="87"/>
      <c r="M68" s="88">
        <v>19800</v>
      </c>
      <c r="N68" s="86" t="s">
        <v>571</v>
      </c>
      <c r="O68" s="38" t="s">
        <v>582</v>
      </c>
      <c r="P68" s="89" t="s">
        <v>821</v>
      </c>
    </row>
    <row r="69" spans="1:16" ht="60">
      <c r="A69" s="85">
        <v>64</v>
      </c>
      <c r="B69" s="38" t="s">
        <v>12</v>
      </c>
      <c r="C69" s="38" t="s">
        <v>583</v>
      </c>
      <c r="D69" s="86">
        <v>300</v>
      </c>
      <c r="E69" s="86">
        <v>30</v>
      </c>
      <c r="F69" s="86">
        <v>4.5</v>
      </c>
      <c r="G69" s="86" t="s">
        <v>19</v>
      </c>
      <c r="H69" s="86">
        <v>48420</v>
      </c>
      <c r="I69" s="86">
        <v>13500</v>
      </c>
      <c r="J69" s="86"/>
      <c r="K69" s="87">
        <f t="shared" si="0"/>
        <v>14526</v>
      </c>
      <c r="L69" s="87"/>
      <c r="M69" s="88">
        <v>13500</v>
      </c>
      <c r="N69" s="86" t="s">
        <v>538</v>
      </c>
      <c r="O69" s="38" t="s">
        <v>524</v>
      </c>
      <c r="P69" s="38" t="s">
        <v>823</v>
      </c>
    </row>
    <row r="70" spans="1:16" ht="48">
      <c r="A70" s="85">
        <v>65</v>
      </c>
      <c r="B70" s="38" t="s">
        <v>12</v>
      </c>
      <c r="C70" s="38" t="s">
        <v>584</v>
      </c>
      <c r="D70" s="86">
        <v>300</v>
      </c>
      <c r="E70" s="86">
        <v>30</v>
      </c>
      <c r="F70" s="86">
        <v>4.5</v>
      </c>
      <c r="G70" s="86" t="s">
        <v>19</v>
      </c>
      <c r="H70" s="86">
        <v>45384</v>
      </c>
      <c r="I70" s="86">
        <v>13500</v>
      </c>
      <c r="J70" s="86"/>
      <c r="K70" s="87">
        <f t="shared" ref="K70:K80" si="1">SUM(H70*0.3)</f>
        <v>13615.199999999999</v>
      </c>
      <c r="L70" s="87"/>
      <c r="M70" s="88">
        <v>13500</v>
      </c>
      <c r="N70" s="86" t="s">
        <v>540</v>
      </c>
      <c r="O70" s="38" t="s">
        <v>524</v>
      </c>
      <c r="P70" s="90" t="s">
        <v>804</v>
      </c>
    </row>
    <row r="71" spans="1:16" ht="60">
      <c r="A71" s="85">
        <v>66</v>
      </c>
      <c r="B71" s="38" t="s">
        <v>12</v>
      </c>
      <c r="C71" s="38" t="s">
        <v>585</v>
      </c>
      <c r="D71" s="86">
        <v>300</v>
      </c>
      <c r="E71" s="86">
        <v>30</v>
      </c>
      <c r="F71" s="86">
        <v>4.5</v>
      </c>
      <c r="G71" s="86" t="s">
        <v>19</v>
      </c>
      <c r="H71" s="86">
        <v>43663</v>
      </c>
      <c r="I71" s="86">
        <v>13099</v>
      </c>
      <c r="J71" s="86"/>
      <c r="K71" s="87">
        <f t="shared" si="1"/>
        <v>13098.9</v>
      </c>
      <c r="L71" s="87"/>
      <c r="M71" s="88">
        <v>13099</v>
      </c>
      <c r="N71" s="86" t="s">
        <v>565</v>
      </c>
      <c r="O71" s="38" t="s">
        <v>524</v>
      </c>
      <c r="P71" s="38" t="s">
        <v>824</v>
      </c>
    </row>
    <row r="72" spans="1:16" ht="60">
      <c r="A72" s="85">
        <v>67</v>
      </c>
      <c r="B72" s="38" t="s">
        <v>12</v>
      </c>
      <c r="C72" s="38" t="s">
        <v>586</v>
      </c>
      <c r="D72" s="86">
        <v>200</v>
      </c>
      <c r="E72" s="86">
        <v>20</v>
      </c>
      <c r="F72" s="86">
        <v>3</v>
      </c>
      <c r="G72" s="86" t="s">
        <v>19</v>
      </c>
      <c r="H72" s="86">
        <v>33447</v>
      </c>
      <c r="I72" s="86">
        <v>9000</v>
      </c>
      <c r="J72" s="86"/>
      <c r="K72" s="87">
        <f t="shared" si="1"/>
        <v>10034.1</v>
      </c>
      <c r="L72" s="87"/>
      <c r="M72" s="88">
        <v>9000</v>
      </c>
      <c r="N72" s="86" t="s">
        <v>565</v>
      </c>
      <c r="O72" s="38" t="s">
        <v>524</v>
      </c>
      <c r="P72" s="38" t="s">
        <v>825</v>
      </c>
    </row>
    <row r="73" spans="1:16" ht="48">
      <c r="A73" s="85">
        <v>68</v>
      </c>
      <c r="B73" s="38" t="s">
        <v>12</v>
      </c>
      <c r="C73" s="38" t="s">
        <v>587</v>
      </c>
      <c r="D73" s="86">
        <v>100</v>
      </c>
      <c r="E73" s="86">
        <v>15</v>
      </c>
      <c r="F73" s="86">
        <v>1.5</v>
      </c>
      <c r="G73" s="86" t="s">
        <v>19</v>
      </c>
      <c r="H73" s="86">
        <v>14000</v>
      </c>
      <c r="I73" s="86">
        <v>4200</v>
      </c>
      <c r="J73" s="86"/>
      <c r="K73" s="87">
        <f t="shared" si="1"/>
        <v>4200</v>
      </c>
      <c r="L73" s="87"/>
      <c r="M73" s="88">
        <v>4200</v>
      </c>
      <c r="N73" s="86" t="s">
        <v>588</v>
      </c>
      <c r="O73" s="38" t="s">
        <v>589</v>
      </c>
      <c r="P73" s="38" t="s">
        <v>827</v>
      </c>
    </row>
    <row r="74" spans="1:16" ht="60">
      <c r="A74" s="85">
        <v>69</v>
      </c>
      <c r="B74" s="38" t="s">
        <v>17</v>
      </c>
      <c r="C74" s="38" t="s">
        <v>183</v>
      </c>
      <c r="D74" s="86">
        <v>400</v>
      </c>
      <c r="E74" s="86">
        <v>4</v>
      </c>
      <c r="F74" s="86">
        <v>8</v>
      </c>
      <c r="G74" s="86" t="s">
        <v>14</v>
      </c>
      <c r="H74" s="91">
        <v>110000</v>
      </c>
      <c r="I74" s="91">
        <f>SUM(F74*3300)</f>
        <v>26400</v>
      </c>
      <c r="J74" s="91"/>
      <c r="K74" s="87">
        <f t="shared" si="1"/>
        <v>33000</v>
      </c>
      <c r="L74" s="87"/>
      <c r="M74" s="87">
        <v>26400</v>
      </c>
      <c r="N74" s="86" t="s">
        <v>184</v>
      </c>
      <c r="O74" s="38" t="s">
        <v>185</v>
      </c>
      <c r="P74" s="38" t="s">
        <v>828</v>
      </c>
    </row>
    <row r="75" spans="1:16" ht="48">
      <c r="A75" s="85">
        <v>70</v>
      </c>
      <c r="B75" s="38" t="s">
        <v>17</v>
      </c>
      <c r="C75" s="38" t="s">
        <v>186</v>
      </c>
      <c r="D75" s="86">
        <v>200</v>
      </c>
      <c r="E75" s="86">
        <v>2</v>
      </c>
      <c r="F75" s="86">
        <v>4</v>
      </c>
      <c r="G75" s="91" t="s">
        <v>19</v>
      </c>
      <c r="H75" s="91">
        <v>46310</v>
      </c>
      <c r="I75" s="91">
        <f>SUM(F75*3300)</f>
        <v>13200</v>
      </c>
      <c r="J75" s="91"/>
      <c r="K75" s="87">
        <f t="shared" si="1"/>
        <v>13893</v>
      </c>
      <c r="L75" s="87"/>
      <c r="M75" s="87">
        <v>13200</v>
      </c>
      <c r="N75" s="86" t="s">
        <v>187</v>
      </c>
      <c r="O75" s="38" t="s">
        <v>188</v>
      </c>
      <c r="P75" s="38" t="s">
        <v>829</v>
      </c>
    </row>
    <row r="76" spans="1:16" ht="48">
      <c r="A76" s="85">
        <v>71</v>
      </c>
      <c r="B76" s="38" t="s">
        <v>17</v>
      </c>
      <c r="C76" s="38" t="s">
        <v>189</v>
      </c>
      <c r="D76" s="86">
        <v>200</v>
      </c>
      <c r="E76" s="86">
        <v>2</v>
      </c>
      <c r="F76" s="86">
        <v>4</v>
      </c>
      <c r="G76" s="91" t="s">
        <v>19</v>
      </c>
      <c r="H76" s="91">
        <v>44205</v>
      </c>
      <c r="I76" s="91">
        <f>SUM(F76*3300)</f>
        <v>13200</v>
      </c>
      <c r="J76" s="91"/>
      <c r="K76" s="87">
        <f t="shared" si="1"/>
        <v>13261.5</v>
      </c>
      <c r="L76" s="87"/>
      <c r="M76" s="87">
        <v>13200</v>
      </c>
      <c r="N76" s="86" t="s">
        <v>190</v>
      </c>
      <c r="O76" s="38" t="s">
        <v>188</v>
      </c>
      <c r="P76" s="90" t="s">
        <v>804</v>
      </c>
    </row>
    <row r="77" spans="1:16" ht="48">
      <c r="A77" s="85">
        <v>72</v>
      </c>
      <c r="B77" s="38" t="s">
        <v>17</v>
      </c>
      <c r="C77" s="38" t="s">
        <v>191</v>
      </c>
      <c r="D77" s="86">
        <v>200</v>
      </c>
      <c r="E77" s="86">
        <v>2</v>
      </c>
      <c r="F77" s="86">
        <v>4</v>
      </c>
      <c r="G77" s="91" t="s">
        <v>19</v>
      </c>
      <c r="H77" s="91">
        <v>47363</v>
      </c>
      <c r="I77" s="91">
        <f>SUM(F77*3300)</f>
        <v>13200</v>
      </c>
      <c r="J77" s="91"/>
      <c r="K77" s="87">
        <f t="shared" si="1"/>
        <v>14208.9</v>
      </c>
      <c r="L77" s="87"/>
      <c r="M77" s="87">
        <v>13200</v>
      </c>
      <c r="N77" s="86" t="s">
        <v>192</v>
      </c>
      <c r="O77" s="38" t="s">
        <v>188</v>
      </c>
      <c r="P77" s="90" t="s">
        <v>804</v>
      </c>
    </row>
    <row r="78" spans="1:16" ht="48">
      <c r="A78" s="85">
        <v>73</v>
      </c>
      <c r="B78" s="38" t="s">
        <v>12</v>
      </c>
      <c r="C78" s="38" t="s">
        <v>193</v>
      </c>
      <c r="D78" s="86">
        <v>200</v>
      </c>
      <c r="E78" s="86">
        <v>30</v>
      </c>
      <c r="F78" s="86">
        <v>3</v>
      </c>
      <c r="G78" s="86" t="s">
        <v>19</v>
      </c>
      <c r="H78" s="86">
        <v>35996</v>
      </c>
      <c r="I78" s="86">
        <f>SUM(F78*3000)</f>
        <v>9000</v>
      </c>
      <c r="J78" s="86"/>
      <c r="K78" s="88">
        <f t="shared" si="1"/>
        <v>10798.8</v>
      </c>
      <c r="L78" s="88"/>
      <c r="M78" s="88">
        <v>9000</v>
      </c>
      <c r="N78" s="86" t="s">
        <v>194</v>
      </c>
      <c r="O78" s="38" t="s">
        <v>188</v>
      </c>
      <c r="P78" s="38" t="s">
        <v>830</v>
      </c>
    </row>
    <row r="79" spans="1:16" ht="48">
      <c r="A79" s="85">
        <v>74</v>
      </c>
      <c r="B79" s="38" t="s">
        <v>12</v>
      </c>
      <c r="C79" s="38" t="s">
        <v>195</v>
      </c>
      <c r="D79" s="86">
        <v>300</v>
      </c>
      <c r="E79" s="86">
        <v>40</v>
      </c>
      <c r="F79" s="86">
        <v>4.5</v>
      </c>
      <c r="G79" s="91" t="s">
        <v>19</v>
      </c>
      <c r="H79" s="91">
        <v>51870</v>
      </c>
      <c r="I79" s="91">
        <f>SUM(F79*3000)</f>
        <v>13500</v>
      </c>
      <c r="J79" s="91"/>
      <c r="K79" s="87">
        <f t="shared" si="1"/>
        <v>15561</v>
      </c>
      <c r="L79" s="87"/>
      <c r="M79" s="87">
        <v>13500</v>
      </c>
      <c r="N79" s="86" t="s">
        <v>196</v>
      </c>
      <c r="O79" s="38" t="s">
        <v>188</v>
      </c>
      <c r="P79" s="38" t="s">
        <v>824</v>
      </c>
    </row>
    <row r="80" spans="1:16" ht="48">
      <c r="A80" s="85">
        <v>75</v>
      </c>
      <c r="B80" s="38" t="s">
        <v>12</v>
      </c>
      <c r="C80" s="38" t="s">
        <v>197</v>
      </c>
      <c r="D80" s="86">
        <v>200</v>
      </c>
      <c r="E80" s="86">
        <v>30</v>
      </c>
      <c r="F80" s="86">
        <v>3</v>
      </c>
      <c r="G80" s="91" t="s">
        <v>19</v>
      </c>
      <c r="H80" s="91">
        <v>36000</v>
      </c>
      <c r="I80" s="91">
        <f>SUM(F80*3000)</f>
        <v>9000</v>
      </c>
      <c r="J80" s="91"/>
      <c r="K80" s="87">
        <f t="shared" si="1"/>
        <v>10800</v>
      </c>
      <c r="L80" s="87"/>
      <c r="M80" s="87">
        <v>9000</v>
      </c>
      <c r="N80" s="86" t="s">
        <v>53</v>
      </c>
      <c r="O80" s="38" t="s">
        <v>198</v>
      </c>
      <c r="P80" s="38" t="s">
        <v>831</v>
      </c>
    </row>
    <row r="81" spans="1:16" ht="60">
      <c r="A81" s="85">
        <v>76</v>
      </c>
      <c r="B81" s="83" t="s">
        <v>17</v>
      </c>
      <c r="C81" s="84" t="s">
        <v>1391</v>
      </c>
      <c r="D81" s="83">
        <v>200</v>
      </c>
      <c r="E81" s="83">
        <v>2</v>
      </c>
      <c r="F81" s="83">
        <v>4</v>
      </c>
      <c r="G81" s="83" t="s">
        <v>14</v>
      </c>
      <c r="H81" s="83">
        <v>39500</v>
      </c>
      <c r="I81" s="83">
        <v>11850</v>
      </c>
      <c r="J81" s="83">
        <v>13200</v>
      </c>
      <c r="K81" s="83">
        <v>11850</v>
      </c>
      <c r="L81" s="83">
        <v>11700</v>
      </c>
      <c r="M81" s="83">
        <v>11700</v>
      </c>
      <c r="N81" s="83" t="s">
        <v>1392</v>
      </c>
      <c r="O81" s="84" t="s">
        <v>1393</v>
      </c>
      <c r="P81" s="84" t="s">
        <v>1393</v>
      </c>
    </row>
    <row r="82" spans="1:16" ht="36">
      <c r="A82" s="85">
        <v>77</v>
      </c>
      <c r="B82" s="83" t="s">
        <v>12</v>
      </c>
      <c r="C82" s="84" t="s">
        <v>1394</v>
      </c>
      <c r="D82" s="83">
        <v>200</v>
      </c>
      <c r="E82" s="83">
        <v>30</v>
      </c>
      <c r="F82" s="83">
        <v>3</v>
      </c>
      <c r="G82" s="83" t="s">
        <v>14</v>
      </c>
      <c r="H82" s="83">
        <v>37890</v>
      </c>
      <c r="I82" s="83">
        <v>9000</v>
      </c>
      <c r="J82" s="83">
        <v>9000</v>
      </c>
      <c r="K82" s="83">
        <v>11367</v>
      </c>
      <c r="L82" s="83">
        <v>0</v>
      </c>
      <c r="M82" s="83">
        <v>9000</v>
      </c>
      <c r="N82" s="83" t="s">
        <v>1392</v>
      </c>
      <c r="O82" s="84" t="s">
        <v>1395</v>
      </c>
      <c r="P82" s="84" t="s">
        <v>800</v>
      </c>
    </row>
    <row r="83" spans="1:16" ht="36">
      <c r="A83" s="85">
        <v>78</v>
      </c>
      <c r="B83" s="83" t="s">
        <v>17</v>
      </c>
      <c r="C83" s="84" t="s">
        <v>1396</v>
      </c>
      <c r="D83" s="83">
        <v>300</v>
      </c>
      <c r="E83" s="83">
        <v>3</v>
      </c>
      <c r="F83" s="83">
        <v>6</v>
      </c>
      <c r="G83" s="83" t="s">
        <v>14</v>
      </c>
      <c r="H83" s="83">
        <v>76000</v>
      </c>
      <c r="I83" s="83">
        <v>19800</v>
      </c>
      <c r="J83" s="83">
        <v>19800</v>
      </c>
      <c r="K83" s="83">
        <v>22800</v>
      </c>
      <c r="L83" s="83">
        <v>16680</v>
      </c>
      <c r="M83" s="83">
        <v>16680</v>
      </c>
      <c r="N83" s="83" t="s">
        <v>1397</v>
      </c>
      <c r="O83" s="84" t="s">
        <v>1398</v>
      </c>
      <c r="P83" s="84" t="s">
        <v>1399</v>
      </c>
    </row>
    <row r="84" spans="1:16" ht="48">
      <c r="A84" s="85">
        <v>79</v>
      </c>
      <c r="B84" s="83" t="s">
        <v>17</v>
      </c>
      <c r="C84" s="84" t="s">
        <v>1400</v>
      </c>
      <c r="D84" s="83">
        <v>300</v>
      </c>
      <c r="E84" s="83">
        <v>3</v>
      </c>
      <c r="F84" s="83">
        <v>6</v>
      </c>
      <c r="G84" s="83" t="s">
        <v>14</v>
      </c>
      <c r="H84" s="83">
        <v>76000</v>
      </c>
      <c r="I84" s="83">
        <v>19800</v>
      </c>
      <c r="J84" s="83">
        <v>19800</v>
      </c>
      <c r="K84" s="83">
        <v>22800</v>
      </c>
      <c r="L84" s="83">
        <v>16680</v>
      </c>
      <c r="M84" s="83">
        <v>16680</v>
      </c>
      <c r="N84" s="83" t="s">
        <v>1397</v>
      </c>
      <c r="O84" s="84" t="s">
        <v>1398</v>
      </c>
      <c r="P84" s="84" t="s">
        <v>1399</v>
      </c>
    </row>
    <row r="85" spans="1:16" ht="36">
      <c r="A85" s="85">
        <v>80</v>
      </c>
      <c r="B85" s="83" t="s">
        <v>12</v>
      </c>
      <c r="C85" s="84" t="s">
        <v>1401</v>
      </c>
      <c r="D85" s="83">
        <v>500</v>
      </c>
      <c r="E85" s="83">
        <v>70</v>
      </c>
      <c r="F85" s="83">
        <v>7.5</v>
      </c>
      <c r="G85" s="83" t="s">
        <v>14</v>
      </c>
      <c r="H85" s="83">
        <v>84200</v>
      </c>
      <c r="I85" s="83">
        <v>22500</v>
      </c>
      <c r="J85" s="83">
        <v>22500</v>
      </c>
      <c r="K85" s="83">
        <v>25260</v>
      </c>
      <c r="L85" s="83">
        <v>0</v>
      </c>
      <c r="M85" s="83">
        <v>22500</v>
      </c>
      <c r="N85" s="83" t="s">
        <v>1402</v>
      </c>
      <c r="O85" s="84" t="s">
        <v>1395</v>
      </c>
      <c r="P85" s="84" t="s">
        <v>800</v>
      </c>
    </row>
    <row r="86" spans="1:16" ht="36">
      <c r="A86" s="85">
        <v>81</v>
      </c>
      <c r="B86" s="83" t="s">
        <v>12</v>
      </c>
      <c r="C86" s="84" t="s">
        <v>1403</v>
      </c>
      <c r="D86" s="83">
        <v>200</v>
      </c>
      <c r="E86" s="83">
        <v>30</v>
      </c>
      <c r="F86" s="83">
        <v>3</v>
      </c>
      <c r="G86" s="83" t="s">
        <v>14</v>
      </c>
      <c r="H86" s="83">
        <v>35785</v>
      </c>
      <c r="I86" s="83">
        <v>9000</v>
      </c>
      <c r="J86" s="83">
        <v>9000</v>
      </c>
      <c r="K86" s="83">
        <v>10736</v>
      </c>
      <c r="L86" s="83">
        <v>0</v>
      </c>
      <c r="M86" s="83">
        <v>9000</v>
      </c>
      <c r="N86" s="83" t="s">
        <v>1404</v>
      </c>
      <c r="O86" s="84" t="s">
        <v>1395</v>
      </c>
      <c r="P86" s="84" t="s">
        <v>800</v>
      </c>
    </row>
    <row r="87" spans="1:16" ht="54" customHeight="1">
      <c r="A87" s="85">
        <v>82</v>
      </c>
      <c r="B87" s="83" t="s">
        <v>17</v>
      </c>
      <c r="C87" s="84" t="s">
        <v>1405</v>
      </c>
      <c r="D87" s="83">
        <v>800</v>
      </c>
      <c r="E87" s="83">
        <v>8</v>
      </c>
      <c r="F87" s="83">
        <v>16</v>
      </c>
      <c r="G87" s="83" t="s">
        <v>14</v>
      </c>
      <c r="H87" s="83">
        <v>225000</v>
      </c>
      <c r="I87" s="83">
        <v>52800</v>
      </c>
      <c r="J87" s="83">
        <v>52800</v>
      </c>
      <c r="K87" s="83">
        <v>67500</v>
      </c>
      <c r="L87" s="83">
        <v>38400</v>
      </c>
      <c r="M87" s="83">
        <v>38400</v>
      </c>
      <c r="N87" s="83" t="s">
        <v>538</v>
      </c>
      <c r="O87" s="84" t="s">
        <v>1398</v>
      </c>
      <c r="P87" s="84" t="s">
        <v>1399</v>
      </c>
    </row>
    <row r="88" spans="1:16" ht="48">
      <c r="A88" s="85">
        <v>83</v>
      </c>
      <c r="B88" s="83" t="s">
        <v>12</v>
      </c>
      <c r="C88" s="84" t="s">
        <v>1406</v>
      </c>
      <c r="D88" s="83">
        <v>200</v>
      </c>
      <c r="E88" s="83">
        <v>30</v>
      </c>
      <c r="F88" s="83">
        <v>3</v>
      </c>
      <c r="G88" s="83" t="s">
        <v>14</v>
      </c>
      <c r="H88" s="83">
        <v>36522</v>
      </c>
      <c r="I88" s="83">
        <v>9000</v>
      </c>
      <c r="J88" s="83">
        <v>9000</v>
      </c>
      <c r="K88" s="83">
        <v>10957</v>
      </c>
      <c r="L88" s="83">
        <v>0</v>
      </c>
      <c r="M88" s="83">
        <v>9000</v>
      </c>
      <c r="N88" s="83" t="s">
        <v>1407</v>
      </c>
      <c r="O88" s="84" t="s">
        <v>1395</v>
      </c>
      <c r="P88" s="84" t="s">
        <v>800</v>
      </c>
    </row>
    <row r="89" spans="1:16" ht="52.5" customHeight="1">
      <c r="A89" s="85">
        <v>84</v>
      </c>
      <c r="B89" s="83" t="s">
        <v>17</v>
      </c>
      <c r="C89" s="84" t="s">
        <v>1408</v>
      </c>
      <c r="D89" s="83">
        <v>200</v>
      </c>
      <c r="E89" s="83">
        <v>2</v>
      </c>
      <c r="F89" s="83">
        <v>4</v>
      </c>
      <c r="G89" s="83" t="s">
        <v>14</v>
      </c>
      <c r="H89" s="83">
        <v>52624</v>
      </c>
      <c r="I89" s="83">
        <v>13200</v>
      </c>
      <c r="J89" s="83">
        <v>13200</v>
      </c>
      <c r="K89" s="83">
        <v>15787</v>
      </c>
      <c r="L89" s="83">
        <v>11700</v>
      </c>
      <c r="M89" s="83">
        <v>11700</v>
      </c>
      <c r="N89" s="83" t="s">
        <v>872</v>
      </c>
      <c r="O89" s="84" t="s">
        <v>1409</v>
      </c>
      <c r="P89" s="84" t="s">
        <v>1409</v>
      </c>
    </row>
    <row r="90" spans="1:16" ht="36">
      <c r="A90" s="85">
        <v>85</v>
      </c>
      <c r="B90" s="83" t="s">
        <v>17</v>
      </c>
      <c r="C90" s="84" t="s">
        <v>1410</v>
      </c>
      <c r="D90" s="83">
        <v>200</v>
      </c>
      <c r="E90" s="83">
        <v>2</v>
      </c>
      <c r="F90" s="83">
        <v>4</v>
      </c>
      <c r="G90" s="83" t="s">
        <v>14</v>
      </c>
      <c r="H90" s="83">
        <v>50520</v>
      </c>
      <c r="I90" s="83">
        <v>13200</v>
      </c>
      <c r="J90" s="83">
        <v>13200</v>
      </c>
      <c r="K90" s="83">
        <v>15156</v>
      </c>
      <c r="L90" s="83">
        <v>11700</v>
      </c>
      <c r="M90" s="83">
        <v>11700</v>
      </c>
      <c r="N90" s="83" t="s">
        <v>1411</v>
      </c>
      <c r="O90" s="84" t="s">
        <v>1412</v>
      </c>
      <c r="P90" s="84" t="s">
        <v>1412</v>
      </c>
    </row>
    <row r="91" spans="1:16" ht="36">
      <c r="A91" s="85">
        <v>86</v>
      </c>
      <c r="B91" s="83" t="s">
        <v>12</v>
      </c>
      <c r="C91" s="84" t="s">
        <v>1413</v>
      </c>
      <c r="D91" s="83">
        <v>500</v>
      </c>
      <c r="E91" s="83">
        <v>64</v>
      </c>
      <c r="F91" s="83">
        <v>7.5</v>
      </c>
      <c r="G91" s="83" t="s">
        <v>14</v>
      </c>
      <c r="H91" s="83">
        <v>89462</v>
      </c>
      <c r="I91" s="83">
        <v>22500</v>
      </c>
      <c r="J91" s="83">
        <v>22500</v>
      </c>
      <c r="K91" s="83">
        <v>26839</v>
      </c>
      <c r="L91" s="83">
        <v>0</v>
      </c>
      <c r="M91" s="83">
        <v>22500</v>
      </c>
      <c r="N91" s="83" t="s">
        <v>1414</v>
      </c>
      <c r="O91" s="84" t="s">
        <v>1412</v>
      </c>
      <c r="P91" s="84" t="s">
        <v>1412</v>
      </c>
    </row>
    <row r="92" spans="1:16" ht="48">
      <c r="A92" s="85">
        <v>87</v>
      </c>
      <c r="B92" s="83" t="s">
        <v>17</v>
      </c>
      <c r="C92" s="84" t="s">
        <v>1415</v>
      </c>
      <c r="D92" s="83">
        <v>200</v>
      </c>
      <c r="E92" s="83">
        <v>2</v>
      </c>
      <c r="F92" s="83">
        <v>4</v>
      </c>
      <c r="G92" s="83" t="s">
        <v>14</v>
      </c>
      <c r="H92" s="83">
        <v>42000</v>
      </c>
      <c r="I92" s="83">
        <v>12600</v>
      </c>
      <c r="J92" s="83">
        <v>13200</v>
      </c>
      <c r="K92" s="83">
        <v>12600</v>
      </c>
      <c r="L92" s="83">
        <v>11700</v>
      </c>
      <c r="M92" s="83">
        <v>11700</v>
      </c>
      <c r="N92" s="83" t="s">
        <v>1416</v>
      </c>
      <c r="O92" s="84" t="s">
        <v>1393</v>
      </c>
      <c r="P92" s="84" t="s">
        <v>1393</v>
      </c>
    </row>
    <row r="93" spans="1:16" ht="36">
      <c r="A93" s="85">
        <v>88</v>
      </c>
      <c r="B93" s="83" t="s">
        <v>12</v>
      </c>
      <c r="C93" s="84" t="s">
        <v>1417</v>
      </c>
      <c r="D93" s="83">
        <v>300</v>
      </c>
      <c r="E93" s="83">
        <v>45</v>
      </c>
      <c r="F93" s="83">
        <v>4.5</v>
      </c>
      <c r="G93" s="83" t="s">
        <v>14</v>
      </c>
      <c r="H93" s="83">
        <v>54730</v>
      </c>
      <c r="I93" s="83">
        <v>13500</v>
      </c>
      <c r="J93" s="83">
        <v>13500</v>
      </c>
      <c r="K93" s="83">
        <v>16419</v>
      </c>
      <c r="L93" s="83">
        <v>0</v>
      </c>
      <c r="M93" s="83">
        <v>13500</v>
      </c>
      <c r="N93" s="83" t="s">
        <v>805</v>
      </c>
      <c r="O93" s="84" t="s">
        <v>1395</v>
      </c>
      <c r="P93" s="84" t="s">
        <v>800</v>
      </c>
    </row>
    <row r="94" spans="1:16" ht="34.5" customHeight="1">
      <c r="A94" s="85">
        <v>89</v>
      </c>
      <c r="B94" s="83" t="s">
        <v>17</v>
      </c>
      <c r="C94" s="84" t="s">
        <v>1418</v>
      </c>
      <c r="D94" s="83">
        <v>800</v>
      </c>
      <c r="E94" s="83">
        <v>8</v>
      </c>
      <c r="F94" s="83">
        <v>16</v>
      </c>
      <c r="G94" s="83" t="s">
        <v>14</v>
      </c>
      <c r="H94" s="83">
        <v>189450</v>
      </c>
      <c r="I94" s="83">
        <v>52800</v>
      </c>
      <c r="J94" s="83">
        <v>52800</v>
      </c>
      <c r="K94" s="83">
        <v>56835</v>
      </c>
      <c r="L94" s="83">
        <v>38400</v>
      </c>
      <c r="M94" s="83">
        <v>38400</v>
      </c>
      <c r="N94" s="83" t="s">
        <v>1419</v>
      </c>
      <c r="O94" s="84" t="s">
        <v>1420</v>
      </c>
      <c r="P94" s="84" t="s">
        <v>1399</v>
      </c>
    </row>
    <row r="95" spans="1:16" ht="48">
      <c r="A95" s="85">
        <v>90</v>
      </c>
      <c r="B95" s="83" t="s">
        <v>17</v>
      </c>
      <c r="C95" s="84" t="s">
        <v>1421</v>
      </c>
      <c r="D95" s="83">
        <v>500</v>
      </c>
      <c r="E95" s="83">
        <v>5</v>
      </c>
      <c r="F95" s="83">
        <v>10</v>
      </c>
      <c r="G95" s="83" t="s">
        <v>14</v>
      </c>
      <c r="H95" s="83">
        <v>96124</v>
      </c>
      <c r="I95" s="83">
        <v>28837</v>
      </c>
      <c r="J95" s="83">
        <v>33000</v>
      </c>
      <c r="K95" s="83">
        <v>28837</v>
      </c>
      <c r="L95" s="83">
        <v>26400</v>
      </c>
      <c r="M95" s="83">
        <v>26400</v>
      </c>
      <c r="N95" s="83" t="s">
        <v>1419</v>
      </c>
      <c r="O95" s="84" t="s">
        <v>1422</v>
      </c>
      <c r="P95" s="84" t="s">
        <v>1422</v>
      </c>
    </row>
    <row r="96" spans="1:16" ht="48">
      <c r="A96" s="85">
        <v>91</v>
      </c>
      <c r="B96" s="83" t="s">
        <v>17</v>
      </c>
      <c r="C96" s="84" t="s">
        <v>1423</v>
      </c>
      <c r="D96" s="83">
        <v>300</v>
      </c>
      <c r="E96" s="83">
        <v>3</v>
      </c>
      <c r="F96" s="83">
        <v>6</v>
      </c>
      <c r="G96" s="83" t="s">
        <v>14</v>
      </c>
      <c r="H96" s="83">
        <v>79990</v>
      </c>
      <c r="I96" s="83">
        <v>19800</v>
      </c>
      <c r="J96" s="83">
        <v>19800</v>
      </c>
      <c r="K96" s="83">
        <v>23997</v>
      </c>
      <c r="L96" s="83">
        <v>16680</v>
      </c>
      <c r="M96" s="83">
        <v>16680</v>
      </c>
      <c r="N96" s="83" t="s">
        <v>1424</v>
      </c>
      <c r="O96" s="84" t="s">
        <v>1422</v>
      </c>
      <c r="P96" s="84" t="s">
        <v>1422</v>
      </c>
    </row>
    <row r="97" spans="1:16" ht="48">
      <c r="A97" s="85">
        <v>92</v>
      </c>
      <c r="B97" s="83" t="s">
        <v>12</v>
      </c>
      <c r="C97" s="84" t="s">
        <v>1425</v>
      </c>
      <c r="D97" s="83">
        <v>100</v>
      </c>
      <c r="E97" s="83">
        <v>10</v>
      </c>
      <c r="F97" s="83">
        <v>1.5</v>
      </c>
      <c r="G97" s="83" t="s">
        <v>14</v>
      </c>
      <c r="H97" s="83">
        <v>17850</v>
      </c>
      <c r="I97" s="83">
        <v>4500</v>
      </c>
      <c r="J97" s="83">
        <v>4500</v>
      </c>
      <c r="K97" s="83">
        <v>5355</v>
      </c>
      <c r="L97" s="83">
        <v>0</v>
      </c>
      <c r="M97" s="83">
        <v>4500</v>
      </c>
      <c r="N97" s="83" t="s">
        <v>658</v>
      </c>
      <c r="O97" s="84" t="s">
        <v>1426</v>
      </c>
      <c r="P97" s="84" t="s">
        <v>1426</v>
      </c>
    </row>
    <row r="98" spans="1:16" ht="60">
      <c r="A98" s="85">
        <v>93</v>
      </c>
      <c r="B98" s="83" t="s">
        <v>12</v>
      </c>
      <c r="C98" s="84" t="s">
        <v>1427</v>
      </c>
      <c r="D98" s="83">
        <v>100</v>
      </c>
      <c r="E98" s="83">
        <v>10</v>
      </c>
      <c r="F98" s="83">
        <v>1.5</v>
      </c>
      <c r="G98" s="83" t="s">
        <v>14</v>
      </c>
      <c r="H98" s="83">
        <v>17850</v>
      </c>
      <c r="I98" s="83">
        <v>4500</v>
      </c>
      <c r="J98" s="83">
        <v>4500</v>
      </c>
      <c r="K98" s="83">
        <v>5355</v>
      </c>
      <c r="L98" s="83">
        <v>0</v>
      </c>
      <c r="M98" s="83">
        <v>4500</v>
      </c>
      <c r="N98" s="83" t="s">
        <v>809</v>
      </c>
      <c r="O98" s="84" t="s">
        <v>1426</v>
      </c>
      <c r="P98" s="84" t="s">
        <v>1426</v>
      </c>
    </row>
    <row r="99" spans="1:16" ht="60">
      <c r="A99" s="85">
        <v>94</v>
      </c>
      <c r="B99" s="83" t="s">
        <v>12</v>
      </c>
      <c r="C99" s="84" t="s">
        <v>1428</v>
      </c>
      <c r="D99" s="83">
        <v>100</v>
      </c>
      <c r="E99" s="83">
        <v>10</v>
      </c>
      <c r="F99" s="83">
        <v>1.5</v>
      </c>
      <c r="G99" s="83" t="s">
        <v>14</v>
      </c>
      <c r="H99" s="83">
        <v>16800</v>
      </c>
      <c r="I99" s="83">
        <v>4500</v>
      </c>
      <c r="J99" s="83">
        <v>4500</v>
      </c>
      <c r="K99" s="83">
        <v>5040</v>
      </c>
      <c r="L99" s="83">
        <v>0</v>
      </c>
      <c r="M99" s="83">
        <v>4500</v>
      </c>
      <c r="N99" s="83" t="s">
        <v>1082</v>
      </c>
      <c r="O99" s="84" t="s">
        <v>1426</v>
      </c>
      <c r="P99" s="84" t="s">
        <v>1426</v>
      </c>
    </row>
    <row r="100" spans="1:16" ht="48">
      <c r="A100" s="85">
        <v>95</v>
      </c>
      <c r="B100" s="83" t="s">
        <v>12</v>
      </c>
      <c r="C100" s="84" t="s">
        <v>1429</v>
      </c>
      <c r="D100" s="83">
        <v>100</v>
      </c>
      <c r="E100" s="83">
        <v>10</v>
      </c>
      <c r="F100" s="83">
        <v>1.5</v>
      </c>
      <c r="G100" s="83" t="s">
        <v>14</v>
      </c>
      <c r="H100" s="83">
        <v>22260</v>
      </c>
      <c r="I100" s="83">
        <v>4500</v>
      </c>
      <c r="J100" s="83">
        <v>4500</v>
      </c>
      <c r="K100" s="83">
        <v>6678</v>
      </c>
      <c r="L100" s="83">
        <v>0</v>
      </c>
      <c r="M100" s="83">
        <v>4500</v>
      </c>
      <c r="N100" s="83" t="s">
        <v>495</v>
      </c>
      <c r="O100" s="84" t="s">
        <v>1426</v>
      </c>
      <c r="P100" s="84" t="s">
        <v>1426</v>
      </c>
    </row>
    <row r="101" spans="1:16" ht="36">
      <c r="A101" s="85">
        <v>96</v>
      </c>
      <c r="B101" s="83" t="s">
        <v>12</v>
      </c>
      <c r="C101" s="84" t="s">
        <v>1430</v>
      </c>
      <c r="D101" s="83">
        <v>400</v>
      </c>
      <c r="E101" s="83">
        <v>30</v>
      </c>
      <c r="F101" s="83">
        <v>4.5</v>
      </c>
      <c r="G101" s="83" t="s">
        <v>14</v>
      </c>
      <c r="H101" s="83">
        <v>71400</v>
      </c>
      <c r="I101" s="83">
        <v>13500</v>
      </c>
      <c r="J101" s="83">
        <v>13500</v>
      </c>
      <c r="K101" s="83">
        <v>21420</v>
      </c>
      <c r="L101" s="83">
        <v>0</v>
      </c>
      <c r="M101" s="83">
        <v>13500</v>
      </c>
      <c r="N101" s="83" t="s">
        <v>1431</v>
      </c>
      <c r="O101" s="84" t="s">
        <v>1426</v>
      </c>
      <c r="P101" s="84" t="s">
        <v>1426</v>
      </c>
    </row>
    <row r="102" spans="1:16" ht="36">
      <c r="A102" s="85">
        <v>97</v>
      </c>
      <c r="B102" s="83" t="s">
        <v>12</v>
      </c>
      <c r="C102" s="84" t="s">
        <v>1432</v>
      </c>
      <c r="D102" s="83">
        <v>100</v>
      </c>
      <c r="E102" s="83">
        <v>10</v>
      </c>
      <c r="F102" s="83">
        <v>1.5</v>
      </c>
      <c r="G102" s="83" t="s">
        <v>14</v>
      </c>
      <c r="H102" s="83">
        <v>16800</v>
      </c>
      <c r="I102" s="83">
        <v>4500</v>
      </c>
      <c r="J102" s="83">
        <v>4500</v>
      </c>
      <c r="K102" s="83">
        <v>5040</v>
      </c>
      <c r="L102" s="83">
        <v>0</v>
      </c>
      <c r="M102" s="83">
        <v>4500</v>
      </c>
      <c r="N102" s="83" t="s">
        <v>810</v>
      </c>
      <c r="O102" s="84" t="s">
        <v>1426</v>
      </c>
      <c r="P102" s="84" t="s">
        <v>1426</v>
      </c>
    </row>
    <row r="103" spans="1:16" ht="48">
      <c r="A103" s="85">
        <v>98</v>
      </c>
      <c r="B103" s="83" t="s">
        <v>12</v>
      </c>
      <c r="C103" s="84" t="s">
        <v>1433</v>
      </c>
      <c r="D103" s="83">
        <v>400</v>
      </c>
      <c r="E103" s="83">
        <v>36</v>
      </c>
      <c r="F103" s="83">
        <v>5.4</v>
      </c>
      <c r="G103" s="83" t="s">
        <v>14</v>
      </c>
      <c r="H103" s="83">
        <v>52500</v>
      </c>
      <c r="I103" s="83">
        <v>16200</v>
      </c>
      <c r="J103" s="83">
        <v>16200</v>
      </c>
      <c r="K103" s="83">
        <v>15750</v>
      </c>
      <c r="L103" s="83">
        <v>0</v>
      </c>
      <c r="M103" s="83">
        <v>15750</v>
      </c>
      <c r="N103" s="83" t="s">
        <v>1434</v>
      </c>
      <c r="O103" s="84" t="s">
        <v>1435</v>
      </c>
      <c r="P103" s="84" t="s">
        <v>1436</v>
      </c>
    </row>
    <row r="104" spans="1:16" ht="48">
      <c r="A104" s="85">
        <v>99</v>
      </c>
      <c r="B104" s="83" t="s">
        <v>17</v>
      </c>
      <c r="C104" s="84" t="s">
        <v>1437</v>
      </c>
      <c r="D104" s="83">
        <v>500</v>
      </c>
      <c r="E104" s="83">
        <v>5</v>
      </c>
      <c r="F104" s="83">
        <v>10</v>
      </c>
      <c r="G104" s="83" t="s">
        <v>14</v>
      </c>
      <c r="H104" s="83">
        <v>116000</v>
      </c>
      <c r="I104" s="83">
        <v>33000</v>
      </c>
      <c r="J104" s="83">
        <v>33000</v>
      </c>
      <c r="K104" s="83">
        <v>34800</v>
      </c>
      <c r="L104" s="83">
        <v>26400</v>
      </c>
      <c r="M104" s="83">
        <v>26400</v>
      </c>
      <c r="N104" s="83" t="s">
        <v>1438</v>
      </c>
      <c r="O104" s="84" t="s">
        <v>1398</v>
      </c>
      <c r="P104" s="84" t="s">
        <v>1399</v>
      </c>
    </row>
    <row r="105" spans="1:16" ht="36">
      <c r="A105" s="85">
        <v>100</v>
      </c>
      <c r="B105" s="83" t="s">
        <v>12</v>
      </c>
      <c r="C105" s="84" t="s">
        <v>1439</v>
      </c>
      <c r="D105" s="83">
        <v>200</v>
      </c>
      <c r="E105" s="83">
        <v>30</v>
      </c>
      <c r="F105" s="83">
        <v>3</v>
      </c>
      <c r="G105" s="83" t="s">
        <v>14</v>
      </c>
      <c r="H105" s="83">
        <v>36838</v>
      </c>
      <c r="I105" s="83">
        <v>9000</v>
      </c>
      <c r="J105" s="83">
        <v>9000</v>
      </c>
      <c r="K105" s="83">
        <v>11051</v>
      </c>
      <c r="L105" s="83">
        <v>0</v>
      </c>
      <c r="M105" s="83">
        <v>9000</v>
      </c>
      <c r="N105" s="83" t="s">
        <v>1440</v>
      </c>
      <c r="O105" s="84" t="s">
        <v>1395</v>
      </c>
      <c r="P105" s="84" t="s">
        <v>800</v>
      </c>
    </row>
    <row r="106" spans="1:16" ht="48">
      <c r="A106" s="85">
        <v>101</v>
      </c>
      <c r="B106" s="83" t="s">
        <v>17</v>
      </c>
      <c r="C106" s="84" t="s">
        <v>1441</v>
      </c>
      <c r="D106" s="83">
        <v>300</v>
      </c>
      <c r="E106" s="83">
        <v>3</v>
      </c>
      <c r="F106" s="83">
        <v>6</v>
      </c>
      <c r="G106" s="83" t="s">
        <v>14</v>
      </c>
      <c r="H106" s="83">
        <v>75000</v>
      </c>
      <c r="I106" s="83">
        <v>19800</v>
      </c>
      <c r="J106" s="83">
        <v>19800</v>
      </c>
      <c r="K106" s="83">
        <v>22500</v>
      </c>
      <c r="L106" s="83">
        <v>16680</v>
      </c>
      <c r="M106" s="83">
        <v>16680</v>
      </c>
      <c r="N106" s="83" t="s">
        <v>1442</v>
      </c>
      <c r="O106" s="84" t="s">
        <v>1398</v>
      </c>
      <c r="P106" s="84" t="s">
        <v>1399</v>
      </c>
    </row>
    <row r="107" spans="1:16" ht="60">
      <c r="A107" s="85">
        <v>102</v>
      </c>
      <c r="B107" s="83" t="s">
        <v>12</v>
      </c>
      <c r="C107" s="84" t="s">
        <v>1443</v>
      </c>
      <c r="D107" s="83">
        <v>400</v>
      </c>
      <c r="E107" s="83">
        <v>4</v>
      </c>
      <c r="F107" s="83">
        <v>8</v>
      </c>
      <c r="G107" s="83" t="s">
        <v>14</v>
      </c>
      <c r="H107" s="83">
        <v>117000</v>
      </c>
      <c r="I107" s="83">
        <v>26400</v>
      </c>
      <c r="J107" s="83">
        <v>26400</v>
      </c>
      <c r="K107" s="83">
        <v>35100</v>
      </c>
      <c r="L107" s="83">
        <v>20794</v>
      </c>
      <c r="M107" s="83">
        <v>20794</v>
      </c>
      <c r="N107" s="83" t="s">
        <v>257</v>
      </c>
      <c r="O107" s="84" t="s">
        <v>1398</v>
      </c>
      <c r="P107" s="84" t="s">
        <v>1399</v>
      </c>
    </row>
    <row r="108" spans="1:16" ht="36">
      <c r="A108" s="85">
        <v>103</v>
      </c>
      <c r="B108" s="83" t="s">
        <v>12</v>
      </c>
      <c r="C108" s="84" t="s">
        <v>1444</v>
      </c>
      <c r="D108" s="83">
        <v>400</v>
      </c>
      <c r="E108" s="83">
        <v>4</v>
      </c>
      <c r="F108" s="83">
        <v>8</v>
      </c>
      <c r="G108" s="83" t="s">
        <v>14</v>
      </c>
      <c r="H108" s="83">
        <v>117000</v>
      </c>
      <c r="I108" s="83">
        <v>26400</v>
      </c>
      <c r="J108" s="83">
        <v>26400</v>
      </c>
      <c r="K108" s="83">
        <v>35100</v>
      </c>
      <c r="L108" s="83">
        <v>20794</v>
      </c>
      <c r="M108" s="83">
        <v>20794</v>
      </c>
      <c r="N108" s="83" t="s">
        <v>1445</v>
      </c>
      <c r="O108" s="84" t="s">
        <v>1398</v>
      </c>
      <c r="P108" s="84" t="s">
        <v>1399</v>
      </c>
    </row>
    <row r="109" spans="1:16" ht="48">
      <c r="A109" s="85">
        <v>104</v>
      </c>
      <c r="B109" s="83" t="s">
        <v>12</v>
      </c>
      <c r="C109" s="84" t="s">
        <v>1446</v>
      </c>
      <c r="D109" s="83">
        <v>200</v>
      </c>
      <c r="E109" s="83">
        <v>2</v>
      </c>
      <c r="F109" s="83">
        <v>4</v>
      </c>
      <c r="G109" s="83" t="s">
        <v>14</v>
      </c>
      <c r="H109" s="83">
        <v>49170</v>
      </c>
      <c r="I109" s="83">
        <v>13200</v>
      </c>
      <c r="J109" s="83">
        <v>13200</v>
      </c>
      <c r="K109" s="83">
        <v>14751</v>
      </c>
      <c r="L109" s="83">
        <v>11700</v>
      </c>
      <c r="M109" s="83">
        <v>11700</v>
      </c>
      <c r="N109" s="83" t="s">
        <v>275</v>
      </c>
      <c r="O109" s="84" t="s">
        <v>1422</v>
      </c>
      <c r="P109" s="84" t="s">
        <v>1422</v>
      </c>
    </row>
    <row r="110" spans="1:16" ht="48">
      <c r="A110" s="85">
        <v>105</v>
      </c>
      <c r="B110" s="83" t="s">
        <v>12</v>
      </c>
      <c r="C110" s="84" t="s">
        <v>1447</v>
      </c>
      <c r="D110" s="83">
        <v>200</v>
      </c>
      <c r="E110" s="83">
        <v>2</v>
      </c>
      <c r="F110" s="83">
        <v>4</v>
      </c>
      <c r="G110" s="83" t="s">
        <v>14</v>
      </c>
      <c r="H110" s="83">
        <v>47000</v>
      </c>
      <c r="I110" s="83">
        <v>13200</v>
      </c>
      <c r="J110" s="83">
        <v>13200</v>
      </c>
      <c r="K110" s="83">
        <v>14100</v>
      </c>
      <c r="L110" s="83">
        <v>11700</v>
      </c>
      <c r="M110" s="83">
        <v>11700</v>
      </c>
      <c r="N110" s="83" t="s">
        <v>1448</v>
      </c>
      <c r="O110" s="84" t="s">
        <v>1449</v>
      </c>
      <c r="P110" s="84" t="s">
        <v>1422</v>
      </c>
    </row>
    <row r="111" spans="1:16" ht="48">
      <c r="A111" s="85">
        <v>106</v>
      </c>
      <c r="B111" s="56" t="s">
        <v>17</v>
      </c>
      <c r="C111" s="56" t="s">
        <v>1450</v>
      </c>
      <c r="D111" s="56">
        <v>300</v>
      </c>
      <c r="E111" s="56">
        <v>3</v>
      </c>
      <c r="F111" s="56">
        <v>6</v>
      </c>
      <c r="G111" s="56" t="s">
        <v>14</v>
      </c>
      <c r="H111" s="56">
        <v>94500</v>
      </c>
      <c r="I111" s="56">
        <v>19800</v>
      </c>
      <c r="J111" s="56">
        <v>19800</v>
      </c>
      <c r="K111" s="56">
        <v>28350</v>
      </c>
      <c r="L111" s="56">
        <v>16680</v>
      </c>
      <c r="M111" s="56">
        <v>16680</v>
      </c>
      <c r="N111" s="56" t="s">
        <v>1451</v>
      </c>
      <c r="O111" s="56" t="s">
        <v>1452</v>
      </c>
      <c r="P111" s="56" t="s">
        <v>813</v>
      </c>
    </row>
    <row r="112" spans="1:16" ht="60">
      <c r="A112" s="85">
        <v>107</v>
      </c>
      <c r="B112" s="56" t="s">
        <v>12</v>
      </c>
      <c r="C112" s="56" t="s">
        <v>1453</v>
      </c>
      <c r="D112" s="56">
        <v>500</v>
      </c>
      <c r="E112" s="56">
        <v>70</v>
      </c>
      <c r="F112" s="56">
        <v>7.5</v>
      </c>
      <c r="G112" s="56" t="s">
        <v>14</v>
      </c>
      <c r="H112" s="56">
        <v>86305</v>
      </c>
      <c r="I112" s="56">
        <v>22500</v>
      </c>
      <c r="J112" s="56">
        <v>22500</v>
      </c>
      <c r="K112" s="56">
        <v>25892</v>
      </c>
      <c r="L112" s="56">
        <v>0</v>
      </c>
      <c r="M112" s="56">
        <v>22500</v>
      </c>
      <c r="N112" s="56" t="s">
        <v>1454</v>
      </c>
      <c r="O112" s="56" t="s">
        <v>1455</v>
      </c>
      <c r="P112" s="56" t="s">
        <v>1456</v>
      </c>
    </row>
    <row r="113" spans="1:16" ht="48">
      <c r="A113" s="85">
        <v>108</v>
      </c>
      <c r="B113" s="56" t="s">
        <v>17</v>
      </c>
      <c r="C113" s="56" t="s">
        <v>1457</v>
      </c>
      <c r="D113" s="56">
        <v>200</v>
      </c>
      <c r="E113" s="56">
        <v>2</v>
      </c>
      <c r="F113" s="56">
        <v>4</v>
      </c>
      <c r="G113" s="56" t="s">
        <v>14</v>
      </c>
      <c r="H113" s="56">
        <v>52000</v>
      </c>
      <c r="I113" s="56">
        <v>13200</v>
      </c>
      <c r="J113" s="56">
        <v>13200</v>
      </c>
      <c r="K113" s="56">
        <v>15600</v>
      </c>
      <c r="L113" s="56">
        <v>11700</v>
      </c>
      <c r="M113" s="56">
        <v>11700</v>
      </c>
      <c r="N113" s="56" t="s">
        <v>1458</v>
      </c>
      <c r="O113" s="56" t="s">
        <v>1459</v>
      </c>
      <c r="P113" s="56" t="s">
        <v>1460</v>
      </c>
    </row>
    <row r="114" spans="1:16" ht="48">
      <c r="A114" s="85">
        <v>109</v>
      </c>
      <c r="B114" s="56" t="s">
        <v>17</v>
      </c>
      <c r="C114" s="56" t="s">
        <v>1461</v>
      </c>
      <c r="D114" s="56">
        <v>300</v>
      </c>
      <c r="E114" s="56">
        <v>3</v>
      </c>
      <c r="F114" s="56">
        <v>6</v>
      </c>
      <c r="G114" s="56" t="s">
        <v>14</v>
      </c>
      <c r="H114" s="56">
        <v>70700</v>
      </c>
      <c r="I114" s="56">
        <v>19800</v>
      </c>
      <c r="J114" s="56">
        <v>19800</v>
      </c>
      <c r="K114" s="56">
        <v>21210</v>
      </c>
      <c r="L114" s="56">
        <v>16680</v>
      </c>
      <c r="M114" s="56">
        <v>16680</v>
      </c>
      <c r="N114" s="56" t="s">
        <v>1458</v>
      </c>
      <c r="O114" s="56" t="s">
        <v>1459</v>
      </c>
      <c r="P114" s="56" t="s">
        <v>1460</v>
      </c>
    </row>
    <row r="115" spans="1:16" ht="36">
      <c r="A115" s="85">
        <v>110</v>
      </c>
      <c r="B115" s="56" t="s">
        <v>12</v>
      </c>
      <c r="C115" s="56" t="s">
        <v>1462</v>
      </c>
      <c r="D115" s="56">
        <v>300</v>
      </c>
      <c r="E115" s="56">
        <v>42</v>
      </c>
      <c r="F115" s="56">
        <v>4.5</v>
      </c>
      <c r="G115" s="56" t="s">
        <v>14</v>
      </c>
      <c r="H115" s="56">
        <v>32342</v>
      </c>
      <c r="I115" s="56">
        <v>14850</v>
      </c>
      <c r="J115" s="56">
        <v>13500</v>
      </c>
      <c r="K115" s="56">
        <v>9703</v>
      </c>
      <c r="L115" s="56">
        <v>0</v>
      </c>
      <c r="M115" s="56">
        <v>9703</v>
      </c>
      <c r="N115" s="56" t="s">
        <v>814</v>
      </c>
      <c r="O115" s="56" t="s">
        <v>1463</v>
      </c>
      <c r="P115" s="56" t="s">
        <v>1463</v>
      </c>
    </row>
    <row r="116" spans="1:16" ht="48">
      <c r="A116" s="85">
        <v>111</v>
      </c>
      <c r="B116" s="56" t="s">
        <v>17</v>
      </c>
      <c r="C116" s="56" t="s">
        <v>1464</v>
      </c>
      <c r="D116" s="56">
        <v>300</v>
      </c>
      <c r="E116" s="56">
        <v>3</v>
      </c>
      <c r="F116" s="56">
        <v>6</v>
      </c>
      <c r="G116" s="56" t="s">
        <v>14</v>
      </c>
      <c r="H116" s="56">
        <v>80000</v>
      </c>
      <c r="I116" s="56">
        <v>19800</v>
      </c>
      <c r="J116" s="56">
        <v>19800</v>
      </c>
      <c r="K116" s="56">
        <v>24000</v>
      </c>
      <c r="L116" s="56">
        <v>16680</v>
      </c>
      <c r="M116" s="56">
        <v>16680</v>
      </c>
      <c r="N116" s="56" t="s">
        <v>1465</v>
      </c>
      <c r="O116" s="56" t="s">
        <v>1459</v>
      </c>
      <c r="P116" s="56" t="s">
        <v>1460</v>
      </c>
    </row>
    <row r="117" spans="1:16" ht="36">
      <c r="A117" s="85">
        <v>112</v>
      </c>
      <c r="B117" s="56" t="s">
        <v>12</v>
      </c>
      <c r="C117" s="56" t="s">
        <v>1466</v>
      </c>
      <c r="D117" s="56">
        <v>200</v>
      </c>
      <c r="E117" s="56">
        <v>30</v>
      </c>
      <c r="F117" s="56">
        <v>3</v>
      </c>
      <c r="G117" s="56" t="s">
        <v>14</v>
      </c>
      <c r="H117" s="56">
        <v>36838</v>
      </c>
      <c r="I117" s="56">
        <v>9000</v>
      </c>
      <c r="J117" s="56">
        <v>9000</v>
      </c>
      <c r="K117" s="56">
        <v>11051</v>
      </c>
      <c r="L117" s="56">
        <v>0</v>
      </c>
      <c r="M117" s="56">
        <v>9000</v>
      </c>
      <c r="N117" s="56" t="s">
        <v>1467</v>
      </c>
      <c r="O117" s="56" t="s">
        <v>1455</v>
      </c>
      <c r="P117" s="56" t="s">
        <v>1456</v>
      </c>
    </row>
    <row r="118" spans="1:16" ht="48">
      <c r="A118" s="85">
        <v>113</v>
      </c>
      <c r="B118" s="56" t="s">
        <v>17</v>
      </c>
      <c r="C118" s="56" t="s">
        <v>1468</v>
      </c>
      <c r="D118" s="56">
        <v>300</v>
      </c>
      <c r="E118" s="56">
        <v>3</v>
      </c>
      <c r="F118" s="56">
        <v>6</v>
      </c>
      <c r="G118" s="56" t="s">
        <v>14</v>
      </c>
      <c r="H118" s="56">
        <v>72000</v>
      </c>
      <c r="I118" s="56">
        <v>19800</v>
      </c>
      <c r="J118" s="56">
        <v>19800</v>
      </c>
      <c r="K118" s="56">
        <v>21600</v>
      </c>
      <c r="L118" s="56">
        <v>16680</v>
      </c>
      <c r="M118" s="56">
        <v>16680</v>
      </c>
      <c r="N118" s="56" t="s">
        <v>747</v>
      </c>
      <c r="O118" s="56" t="s">
        <v>1459</v>
      </c>
      <c r="P118" s="56" t="s">
        <v>1460</v>
      </c>
    </row>
    <row r="119" spans="1:16" ht="48">
      <c r="A119" s="85">
        <v>114</v>
      </c>
      <c r="B119" s="56" t="s">
        <v>17</v>
      </c>
      <c r="C119" s="56" t="s">
        <v>1469</v>
      </c>
      <c r="D119" s="56">
        <v>200</v>
      </c>
      <c r="E119" s="56">
        <v>2</v>
      </c>
      <c r="F119" s="56">
        <v>4</v>
      </c>
      <c r="G119" s="56" t="s">
        <v>14</v>
      </c>
      <c r="H119" s="56">
        <v>54000</v>
      </c>
      <c r="I119" s="56">
        <v>13200</v>
      </c>
      <c r="J119" s="56">
        <v>13200</v>
      </c>
      <c r="K119" s="56">
        <v>16200</v>
      </c>
      <c r="L119" s="56">
        <v>11700</v>
      </c>
      <c r="M119" s="56">
        <v>11700</v>
      </c>
      <c r="N119" s="56" t="s">
        <v>1470</v>
      </c>
      <c r="O119" s="56" t="s">
        <v>1459</v>
      </c>
      <c r="P119" s="56" t="s">
        <v>1460</v>
      </c>
    </row>
    <row r="120" spans="1:16" ht="48">
      <c r="A120" s="85">
        <v>115</v>
      </c>
      <c r="B120" s="56" t="s">
        <v>17</v>
      </c>
      <c r="C120" s="56" t="s">
        <v>1471</v>
      </c>
      <c r="D120" s="56">
        <v>500</v>
      </c>
      <c r="E120" s="56">
        <v>5</v>
      </c>
      <c r="F120" s="56">
        <v>10</v>
      </c>
      <c r="G120" s="56" t="s">
        <v>14</v>
      </c>
      <c r="H120" s="56">
        <v>125000</v>
      </c>
      <c r="I120" s="56">
        <v>33000</v>
      </c>
      <c r="J120" s="56">
        <v>33000</v>
      </c>
      <c r="K120" s="56">
        <v>37500</v>
      </c>
      <c r="L120" s="56">
        <v>26400</v>
      </c>
      <c r="M120" s="56">
        <v>26400</v>
      </c>
      <c r="N120" s="56" t="s">
        <v>1472</v>
      </c>
      <c r="O120" s="56" t="s">
        <v>1459</v>
      </c>
      <c r="P120" s="56" t="s">
        <v>1460</v>
      </c>
    </row>
    <row r="121" spans="1:16" ht="48">
      <c r="A121" s="85">
        <v>116</v>
      </c>
      <c r="B121" s="56" t="s">
        <v>12</v>
      </c>
      <c r="C121" s="56" t="s">
        <v>1473</v>
      </c>
      <c r="D121" s="56">
        <v>300</v>
      </c>
      <c r="E121" s="56">
        <v>40</v>
      </c>
      <c r="F121" s="56">
        <v>4.3</v>
      </c>
      <c r="G121" s="56" t="s">
        <v>14</v>
      </c>
      <c r="H121" s="56">
        <v>50520</v>
      </c>
      <c r="I121" s="56">
        <v>12900</v>
      </c>
      <c r="J121" s="56">
        <v>12900</v>
      </c>
      <c r="K121" s="56">
        <v>15156</v>
      </c>
      <c r="L121" s="56">
        <v>0</v>
      </c>
      <c r="M121" s="56">
        <v>12900</v>
      </c>
      <c r="N121" s="56" t="s">
        <v>1474</v>
      </c>
      <c r="O121" s="56" t="s">
        <v>1475</v>
      </c>
      <c r="P121" s="56" t="s">
        <v>1475</v>
      </c>
    </row>
    <row r="122" spans="1:16" ht="36">
      <c r="A122" s="85">
        <v>117</v>
      </c>
      <c r="B122" s="56" t="s">
        <v>12</v>
      </c>
      <c r="C122" s="56" t="s">
        <v>1476</v>
      </c>
      <c r="D122" s="56">
        <v>600</v>
      </c>
      <c r="E122" s="56">
        <v>80</v>
      </c>
      <c r="F122" s="56">
        <v>8.6</v>
      </c>
      <c r="G122" s="56" t="s">
        <v>14</v>
      </c>
      <c r="H122" s="56">
        <v>137877</v>
      </c>
      <c r="I122" s="56">
        <v>25800</v>
      </c>
      <c r="J122" s="56">
        <v>25800</v>
      </c>
      <c r="K122" s="56">
        <v>41363</v>
      </c>
      <c r="L122" s="56">
        <v>0</v>
      </c>
      <c r="M122" s="56">
        <v>25800</v>
      </c>
      <c r="N122" s="56" t="s">
        <v>1474</v>
      </c>
      <c r="O122" s="56" t="s">
        <v>1475</v>
      </c>
      <c r="P122" s="56" t="s">
        <v>1475</v>
      </c>
    </row>
    <row r="123" spans="1:16" ht="36">
      <c r="A123" s="85">
        <v>118</v>
      </c>
      <c r="B123" s="56" t="s">
        <v>12</v>
      </c>
      <c r="C123" s="56" t="s">
        <v>1477</v>
      </c>
      <c r="D123" s="56">
        <v>300</v>
      </c>
      <c r="E123" s="56">
        <v>36</v>
      </c>
      <c r="F123" s="56">
        <v>3.9</v>
      </c>
      <c r="G123" s="56" t="s">
        <v>14</v>
      </c>
      <c r="H123" s="56">
        <v>50610</v>
      </c>
      <c r="I123" s="56">
        <v>11700</v>
      </c>
      <c r="J123" s="56">
        <v>11700</v>
      </c>
      <c r="K123" s="56">
        <v>15183</v>
      </c>
      <c r="L123" s="56">
        <v>0</v>
      </c>
      <c r="M123" s="56">
        <v>11700</v>
      </c>
      <c r="N123" s="56" t="s">
        <v>1478</v>
      </c>
      <c r="O123" s="56" t="s">
        <v>1479</v>
      </c>
      <c r="P123" s="56" t="s">
        <v>1479</v>
      </c>
    </row>
    <row r="124" spans="1:16" ht="48">
      <c r="A124" s="85">
        <v>119</v>
      </c>
      <c r="B124" s="56" t="s">
        <v>17</v>
      </c>
      <c r="C124" s="56" t="s">
        <v>1480</v>
      </c>
      <c r="D124" s="56">
        <v>300</v>
      </c>
      <c r="E124" s="56">
        <v>3</v>
      </c>
      <c r="F124" s="56">
        <v>6</v>
      </c>
      <c r="G124" s="56" t="s">
        <v>14</v>
      </c>
      <c r="H124" s="56">
        <v>73281</v>
      </c>
      <c r="I124" s="56">
        <v>11980</v>
      </c>
      <c r="J124" s="56">
        <v>19800</v>
      </c>
      <c r="K124" s="56">
        <v>21984</v>
      </c>
      <c r="L124" s="56">
        <v>16680</v>
      </c>
      <c r="M124" s="56">
        <v>16680</v>
      </c>
      <c r="N124" s="56" t="s">
        <v>1481</v>
      </c>
      <c r="O124" s="56" t="s">
        <v>1482</v>
      </c>
      <c r="P124" s="56" t="s">
        <v>1482</v>
      </c>
    </row>
    <row r="125" spans="1:16" ht="48">
      <c r="A125" s="85">
        <v>120</v>
      </c>
      <c r="B125" s="56" t="s">
        <v>17</v>
      </c>
      <c r="C125" s="56" t="s">
        <v>1483</v>
      </c>
      <c r="D125" s="56">
        <v>500</v>
      </c>
      <c r="E125" s="56">
        <v>5</v>
      </c>
      <c r="F125" s="56">
        <v>10</v>
      </c>
      <c r="G125" s="56" t="s">
        <v>14</v>
      </c>
      <c r="H125" s="56">
        <v>115775</v>
      </c>
      <c r="I125" s="56">
        <v>33000</v>
      </c>
      <c r="J125" s="56">
        <v>33000</v>
      </c>
      <c r="K125" s="56">
        <v>34733</v>
      </c>
      <c r="L125" s="56">
        <v>26400</v>
      </c>
      <c r="M125" s="56">
        <v>26400</v>
      </c>
      <c r="N125" s="56" t="s">
        <v>1484</v>
      </c>
      <c r="O125" s="56" t="s">
        <v>1485</v>
      </c>
      <c r="P125" s="56" t="s">
        <v>1482</v>
      </c>
    </row>
    <row r="126" spans="1:16" ht="48">
      <c r="A126" s="85">
        <v>121</v>
      </c>
      <c r="B126" s="56" t="s">
        <v>12</v>
      </c>
      <c r="C126" s="56" t="s">
        <v>1486</v>
      </c>
      <c r="D126" s="56">
        <v>200</v>
      </c>
      <c r="E126" s="56">
        <v>20</v>
      </c>
      <c r="F126" s="56">
        <v>3</v>
      </c>
      <c r="G126" s="56" t="s">
        <v>14</v>
      </c>
      <c r="H126" s="56">
        <v>33600</v>
      </c>
      <c r="I126" s="56">
        <v>9000</v>
      </c>
      <c r="J126" s="56">
        <v>9000</v>
      </c>
      <c r="K126" s="56">
        <v>10080</v>
      </c>
      <c r="L126" s="56">
        <v>0</v>
      </c>
      <c r="M126" s="56">
        <v>9000</v>
      </c>
      <c r="N126" s="56" t="s">
        <v>1487</v>
      </c>
      <c r="O126" s="56" t="s">
        <v>1488</v>
      </c>
      <c r="P126" s="56" t="s">
        <v>1488</v>
      </c>
    </row>
    <row r="127" spans="1:16" ht="48">
      <c r="A127" s="85">
        <v>122</v>
      </c>
      <c r="B127" s="56" t="s">
        <v>12</v>
      </c>
      <c r="C127" s="56" t="s">
        <v>1489</v>
      </c>
      <c r="D127" s="56">
        <v>200</v>
      </c>
      <c r="E127" s="56">
        <v>20</v>
      </c>
      <c r="F127" s="56">
        <v>3</v>
      </c>
      <c r="G127" s="56" t="s">
        <v>14</v>
      </c>
      <c r="H127" s="56">
        <v>50400</v>
      </c>
      <c r="I127" s="56">
        <v>9000</v>
      </c>
      <c r="J127" s="56">
        <v>9000</v>
      </c>
      <c r="K127" s="56">
        <v>15120</v>
      </c>
      <c r="L127" s="56">
        <v>0</v>
      </c>
      <c r="M127" s="56">
        <v>9000</v>
      </c>
      <c r="N127" s="56" t="s">
        <v>1487</v>
      </c>
      <c r="O127" s="56" t="s">
        <v>1488</v>
      </c>
      <c r="P127" s="56" t="s">
        <v>1488</v>
      </c>
    </row>
    <row r="128" spans="1:16" ht="60">
      <c r="A128" s="85">
        <v>123</v>
      </c>
      <c r="B128" s="56" t="s">
        <v>17</v>
      </c>
      <c r="C128" s="56" t="s">
        <v>1490</v>
      </c>
      <c r="D128" s="56">
        <v>300</v>
      </c>
      <c r="E128" s="56">
        <v>3</v>
      </c>
      <c r="F128" s="56">
        <v>6</v>
      </c>
      <c r="G128" s="56" t="s">
        <v>14</v>
      </c>
      <c r="H128" s="56">
        <v>80000</v>
      </c>
      <c r="I128" s="56">
        <v>19800</v>
      </c>
      <c r="J128" s="56">
        <v>19800</v>
      </c>
      <c r="K128" s="56">
        <v>24000</v>
      </c>
      <c r="L128" s="56">
        <v>16680</v>
      </c>
      <c r="M128" s="56">
        <v>16680</v>
      </c>
      <c r="N128" s="56" t="s">
        <v>817</v>
      </c>
      <c r="O128" s="56" t="s">
        <v>1491</v>
      </c>
      <c r="P128" s="56" t="s">
        <v>1492</v>
      </c>
    </row>
    <row r="129" spans="1:16" ht="60">
      <c r="A129" s="85">
        <v>124</v>
      </c>
      <c r="B129" s="56" t="s">
        <v>17</v>
      </c>
      <c r="C129" s="56" t="s">
        <v>1493</v>
      </c>
      <c r="D129" s="56">
        <v>300</v>
      </c>
      <c r="E129" s="56">
        <v>3</v>
      </c>
      <c r="F129" s="56">
        <v>6</v>
      </c>
      <c r="G129" s="56" t="s">
        <v>14</v>
      </c>
      <c r="H129" s="56">
        <v>80000</v>
      </c>
      <c r="I129" s="56">
        <v>19800</v>
      </c>
      <c r="J129" s="56">
        <v>19800</v>
      </c>
      <c r="K129" s="56">
        <v>24000</v>
      </c>
      <c r="L129" s="56">
        <v>16680</v>
      </c>
      <c r="M129" s="56">
        <v>16680</v>
      </c>
      <c r="N129" s="56" t="s">
        <v>818</v>
      </c>
      <c r="O129" s="56" t="s">
        <v>1491</v>
      </c>
      <c r="P129" s="56" t="s">
        <v>1492</v>
      </c>
    </row>
    <row r="130" spans="1:16" ht="36">
      <c r="A130" s="85">
        <v>125</v>
      </c>
      <c r="B130" s="56" t="s">
        <v>12</v>
      </c>
      <c r="C130" s="56" t="s">
        <v>1494</v>
      </c>
      <c r="D130" s="56">
        <v>300</v>
      </c>
      <c r="E130" s="56">
        <v>30</v>
      </c>
      <c r="F130" s="56">
        <v>4.5</v>
      </c>
      <c r="G130" s="56" t="s">
        <v>14</v>
      </c>
      <c r="H130" s="56">
        <v>48000</v>
      </c>
      <c r="I130" s="56">
        <v>13500</v>
      </c>
      <c r="J130" s="56">
        <v>13500</v>
      </c>
      <c r="K130" s="56">
        <v>14400</v>
      </c>
      <c r="L130" s="56">
        <v>0</v>
      </c>
      <c r="M130" s="56">
        <v>13500</v>
      </c>
      <c r="N130" s="56" t="s">
        <v>1495</v>
      </c>
      <c r="O130" s="56" t="s">
        <v>1488</v>
      </c>
      <c r="P130" s="56" t="s">
        <v>1488</v>
      </c>
    </row>
    <row r="131" spans="1:16" ht="48">
      <c r="A131" s="85">
        <v>126</v>
      </c>
      <c r="B131" s="56" t="s">
        <v>17</v>
      </c>
      <c r="C131" s="56" t="s">
        <v>1496</v>
      </c>
      <c r="D131" s="56">
        <v>200</v>
      </c>
      <c r="E131" s="56">
        <v>2</v>
      </c>
      <c r="F131" s="56">
        <v>4</v>
      </c>
      <c r="G131" s="56" t="s">
        <v>14</v>
      </c>
      <c r="H131" s="56">
        <v>46310</v>
      </c>
      <c r="I131" s="56">
        <v>13200</v>
      </c>
      <c r="J131" s="56">
        <v>13200</v>
      </c>
      <c r="K131" s="56">
        <v>13893</v>
      </c>
      <c r="L131" s="56">
        <v>11700</v>
      </c>
      <c r="M131" s="56">
        <v>11700</v>
      </c>
      <c r="N131" s="56" t="s">
        <v>819</v>
      </c>
      <c r="O131" s="56" t="s">
        <v>1497</v>
      </c>
      <c r="P131" s="56" t="s">
        <v>820</v>
      </c>
    </row>
    <row r="132" spans="1:16" ht="60">
      <c r="A132" s="85">
        <v>127</v>
      </c>
      <c r="B132" s="56" t="s">
        <v>12</v>
      </c>
      <c r="C132" s="56" t="s">
        <v>1498</v>
      </c>
      <c r="D132" s="56">
        <v>300</v>
      </c>
      <c r="E132" s="56">
        <v>40</v>
      </c>
      <c r="F132" s="56">
        <v>4.3</v>
      </c>
      <c r="G132" s="56" t="s">
        <v>14</v>
      </c>
      <c r="H132" s="56">
        <v>40000</v>
      </c>
      <c r="I132" s="56">
        <v>12000</v>
      </c>
      <c r="J132" s="56">
        <v>12900</v>
      </c>
      <c r="K132" s="56">
        <v>12000</v>
      </c>
      <c r="L132" s="56">
        <v>0</v>
      </c>
      <c r="M132" s="56">
        <v>12000</v>
      </c>
      <c r="N132" s="56">
        <v>2911.11</v>
      </c>
      <c r="O132" s="56" t="s">
        <v>1475</v>
      </c>
      <c r="P132" s="56" t="s">
        <v>1475</v>
      </c>
    </row>
    <row r="133" spans="1:16" ht="48">
      <c r="A133" s="85">
        <v>128</v>
      </c>
      <c r="B133" s="56" t="s">
        <v>12</v>
      </c>
      <c r="C133" s="56" t="s">
        <v>1499</v>
      </c>
      <c r="D133" s="56">
        <v>300</v>
      </c>
      <c r="E133" s="56">
        <v>40</v>
      </c>
      <c r="F133" s="56">
        <v>4.3</v>
      </c>
      <c r="G133" s="56" t="s">
        <v>14</v>
      </c>
      <c r="H133" s="56">
        <v>40000</v>
      </c>
      <c r="I133" s="56">
        <v>12000</v>
      </c>
      <c r="J133" s="56">
        <v>12900</v>
      </c>
      <c r="K133" s="56">
        <v>12000</v>
      </c>
      <c r="L133" s="56">
        <v>0</v>
      </c>
      <c r="M133" s="56">
        <v>12000</v>
      </c>
      <c r="N133" s="56" t="s">
        <v>818</v>
      </c>
      <c r="O133" s="56" t="s">
        <v>1475</v>
      </c>
      <c r="P133" s="56" t="s">
        <v>1475</v>
      </c>
    </row>
    <row r="134" spans="1:16" ht="36">
      <c r="A134" s="85">
        <v>129</v>
      </c>
      <c r="B134" s="56" t="s">
        <v>17</v>
      </c>
      <c r="C134" s="56" t="s">
        <v>1500</v>
      </c>
      <c r="D134" s="56">
        <v>400</v>
      </c>
      <c r="E134" s="56">
        <v>4</v>
      </c>
      <c r="F134" s="56">
        <v>8</v>
      </c>
      <c r="G134" s="56" t="s">
        <v>14</v>
      </c>
      <c r="H134" s="56">
        <v>115000</v>
      </c>
      <c r="I134" s="56">
        <v>26400</v>
      </c>
      <c r="J134" s="56">
        <v>26400</v>
      </c>
      <c r="K134" s="56">
        <v>34500</v>
      </c>
      <c r="L134" s="56">
        <v>20794</v>
      </c>
      <c r="M134" s="56">
        <v>20794</v>
      </c>
      <c r="N134" s="56" t="s">
        <v>1501</v>
      </c>
      <c r="O134" s="56" t="s">
        <v>1491</v>
      </c>
      <c r="P134" s="56" t="s">
        <v>1492</v>
      </c>
    </row>
    <row r="135" spans="1:16" ht="48">
      <c r="A135" s="85">
        <v>130</v>
      </c>
      <c r="B135" s="56" t="s">
        <v>17</v>
      </c>
      <c r="C135" s="56" t="s">
        <v>1502</v>
      </c>
      <c r="D135" s="56">
        <v>500</v>
      </c>
      <c r="E135" s="56">
        <v>5</v>
      </c>
      <c r="F135" s="56">
        <v>10</v>
      </c>
      <c r="G135" s="56" t="s">
        <v>14</v>
      </c>
      <c r="H135" s="56">
        <v>157500</v>
      </c>
      <c r="I135" s="56">
        <v>33000</v>
      </c>
      <c r="J135" s="56">
        <v>33000</v>
      </c>
      <c r="K135" s="56">
        <v>47250</v>
      </c>
      <c r="L135" s="56">
        <v>26400</v>
      </c>
      <c r="M135" s="56">
        <v>26400</v>
      </c>
      <c r="N135" s="56" t="s">
        <v>822</v>
      </c>
      <c r="O135" s="56" t="s">
        <v>1503</v>
      </c>
      <c r="P135" s="56" t="s">
        <v>1503</v>
      </c>
    </row>
    <row r="136" spans="1:16" ht="48">
      <c r="A136" s="85">
        <v>131</v>
      </c>
      <c r="B136" s="56" t="s">
        <v>12</v>
      </c>
      <c r="C136" s="56" t="s">
        <v>1504</v>
      </c>
      <c r="D136" s="56">
        <v>100</v>
      </c>
      <c r="E136" s="56">
        <v>15</v>
      </c>
      <c r="F136" s="56">
        <v>1.5</v>
      </c>
      <c r="G136" s="56" t="s">
        <v>14</v>
      </c>
      <c r="H136" s="56">
        <v>17893</v>
      </c>
      <c r="I136" s="56">
        <v>4500</v>
      </c>
      <c r="J136" s="56">
        <v>4500</v>
      </c>
      <c r="K136" s="56">
        <v>5368</v>
      </c>
      <c r="L136" s="56">
        <v>0</v>
      </c>
      <c r="M136" s="56">
        <v>4500</v>
      </c>
      <c r="N136" s="56">
        <v>82.11</v>
      </c>
      <c r="O136" s="56" t="s">
        <v>1475</v>
      </c>
      <c r="P136" s="56" t="s">
        <v>1475</v>
      </c>
    </row>
    <row r="137" spans="1:16" ht="48">
      <c r="A137" s="85">
        <v>132</v>
      </c>
      <c r="B137" s="56" t="s">
        <v>17</v>
      </c>
      <c r="C137" s="56" t="s">
        <v>1505</v>
      </c>
      <c r="D137" s="56">
        <v>400</v>
      </c>
      <c r="E137" s="56">
        <v>4</v>
      </c>
      <c r="F137" s="56">
        <v>8</v>
      </c>
      <c r="G137" s="56" t="s">
        <v>14</v>
      </c>
      <c r="H137" s="56">
        <v>110000</v>
      </c>
      <c r="I137" s="56">
        <v>26400</v>
      </c>
      <c r="J137" s="56">
        <v>26400</v>
      </c>
      <c r="K137" s="56">
        <v>33000</v>
      </c>
      <c r="L137" s="56">
        <v>20794</v>
      </c>
      <c r="M137" s="56">
        <v>20794</v>
      </c>
      <c r="N137" s="56">
        <v>20.212</v>
      </c>
      <c r="O137" s="56" t="s">
        <v>1497</v>
      </c>
      <c r="P137" s="56" t="s">
        <v>820</v>
      </c>
    </row>
    <row r="138" spans="1:16" ht="36">
      <c r="A138" s="85">
        <v>133</v>
      </c>
      <c r="B138" s="56" t="s">
        <v>12</v>
      </c>
      <c r="C138" s="56" t="s">
        <v>1506</v>
      </c>
      <c r="D138" s="56">
        <v>1000</v>
      </c>
      <c r="E138" s="56">
        <v>100</v>
      </c>
      <c r="F138" s="56">
        <v>15</v>
      </c>
      <c r="G138" s="56" t="s">
        <v>14</v>
      </c>
      <c r="H138" s="56">
        <v>125000</v>
      </c>
      <c r="I138" s="56">
        <v>37500</v>
      </c>
      <c r="J138" s="56">
        <v>45000</v>
      </c>
      <c r="K138" s="56">
        <v>37500</v>
      </c>
      <c r="L138" s="56">
        <v>0</v>
      </c>
      <c r="M138" s="56">
        <v>37500</v>
      </c>
      <c r="N138" s="56" t="s">
        <v>1507</v>
      </c>
      <c r="O138" s="56" t="s">
        <v>1508</v>
      </c>
      <c r="P138" s="56" t="s">
        <v>1508</v>
      </c>
    </row>
    <row r="139" spans="1:16" ht="36">
      <c r="A139" s="85">
        <v>134</v>
      </c>
      <c r="B139" s="56" t="s">
        <v>17</v>
      </c>
      <c r="C139" s="56" t="s">
        <v>1509</v>
      </c>
      <c r="D139" s="56">
        <v>200</v>
      </c>
      <c r="E139" s="56">
        <v>2</v>
      </c>
      <c r="F139" s="56">
        <v>4</v>
      </c>
      <c r="G139" s="56" t="s">
        <v>14</v>
      </c>
      <c r="H139" s="56">
        <v>46310</v>
      </c>
      <c r="I139" s="56">
        <v>13200</v>
      </c>
      <c r="J139" s="56">
        <v>13200</v>
      </c>
      <c r="K139" s="56">
        <v>13893</v>
      </c>
      <c r="L139" s="56">
        <v>11700</v>
      </c>
      <c r="M139" s="56">
        <v>11700</v>
      </c>
      <c r="N139" s="56">
        <v>27.212</v>
      </c>
      <c r="O139" s="56" t="s">
        <v>1510</v>
      </c>
      <c r="P139" s="56" t="s">
        <v>827</v>
      </c>
    </row>
    <row r="140" spans="1:16" ht="48">
      <c r="A140" s="85">
        <v>135</v>
      </c>
      <c r="B140" s="56" t="s">
        <v>17</v>
      </c>
      <c r="C140" s="56" t="s">
        <v>1511</v>
      </c>
      <c r="D140" s="56">
        <v>500</v>
      </c>
      <c r="E140" s="56">
        <v>5</v>
      </c>
      <c r="F140" s="56">
        <v>10</v>
      </c>
      <c r="G140" s="56" t="s">
        <v>14</v>
      </c>
      <c r="H140" s="56">
        <v>102000</v>
      </c>
      <c r="I140" s="56">
        <v>30600</v>
      </c>
      <c r="J140" s="56">
        <v>33000</v>
      </c>
      <c r="K140" s="56">
        <v>30600</v>
      </c>
      <c r="L140" s="56">
        <v>26400</v>
      </c>
      <c r="M140" s="56">
        <v>26400</v>
      </c>
      <c r="N140" s="56">
        <v>2910.11</v>
      </c>
      <c r="O140" s="92" t="s">
        <v>1512</v>
      </c>
      <c r="P140" s="92" t="s">
        <v>1512</v>
      </c>
    </row>
    <row r="141" spans="1:16" ht="36">
      <c r="A141" s="85">
        <v>136</v>
      </c>
      <c r="B141" s="56" t="s">
        <v>12</v>
      </c>
      <c r="C141" s="56" t="s">
        <v>1513</v>
      </c>
      <c r="D141" s="56">
        <v>200</v>
      </c>
      <c r="E141" s="56">
        <v>30</v>
      </c>
      <c r="F141" s="56">
        <v>3</v>
      </c>
      <c r="G141" s="56" t="s">
        <v>14</v>
      </c>
      <c r="H141" s="56">
        <v>33680</v>
      </c>
      <c r="I141" s="56">
        <v>9000</v>
      </c>
      <c r="J141" s="56">
        <v>9000</v>
      </c>
      <c r="K141" s="56">
        <v>10104</v>
      </c>
      <c r="L141" s="56">
        <v>0</v>
      </c>
      <c r="M141" s="56">
        <v>9000</v>
      </c>
      <c r="N141" s="56" t="s">
        <v>1514</v>
      </c>
      <c r="O141" s="56" t="s">
        <v>1515</v>
      </c>
      <c r="P141" s="56" t="s">
        <v>1516</v>
      </c>
    </row>
    <row r="142" spans="1:16" ht="60">
      <c r="A142" s="85">
        <v>137</v>
      </c>
      <c r="B142" s="56" t="s">
        <v>17</v>
      </c>
      <c r="C142" s="56" t="s">
        <v>1517</v>
      </c>
      <c r="D142" s="56">
        <v>200</v>
      </c>
      <c r="E142" s="56">
        <v>2</v>
      </c>
      <c r="F142" s="56">
        <v>4</v>
      </c>
      <c r="G142" s="56" t="s">
        <v>14</v>
      </c>
      <c r="H142" s="56">
        <v>35364</v>
      </c>
      <c r="I142" s="56">
        <v>10609</v>
      </c>
      <c r="J142" s="56">
        <v>13200</v>
      </c>
      <c r="K142" s="56">
        <v>10609</v>
      </c>
      <c r="L142" s="56">
        <v>11700</v>
      </c>
      <c r="M142" s="56">
        <v>10609</v>
      </c>
      <c r="N142" s="56">
        <v>182.12</v>
      </c>
      <c r="O142" s="56" t="s">
        <v>1475</v>
      </c>
      <c r="P142" s="56" t="s">
        <v>1475</v>
      </c>
    </row>
    <row r="143" spans="1:16" ht="48">
      <c r="A143" s="85">
        <v>138</v>
      </c>
      <c r="B143" s="56" t="s">
        <v>12</v>
      </c>
      <c r="C143" s="56" t="s">
        <v>1518</v>
      </c>
      <c r="D143" s="56">
        <v>500</v>
      </c>
      <c r="E143" s="56">
        <v>64</v>
      </c>
      <c r="F143" s="56">
        <v>6.8</v>
      </c>
      <c r="G143" s="56" t="s">
        <v>14</v>
      </c>
      <c r="H143" s="56">
        <v>105250</v>
      </c>
      <c r="I143" s="56">
        <v>20400</v>
      </c>
      <c r="J143" s="56">
        <v>20400</v>
      </c>
      <c r="K143" s="56">
        <v>31575</v>
      </c>
      <c r="L143" s="56">
        <v>0</v>
      </c>
      <c r="M143" s="56">
        <v>20400</v>
      </c>
      <c r="N143" s="56">
        <v>232.12</v>
      </c>
      <c r="O143" s="56" t="s">
        <v>1475</v>
      </c>
      <c r="P143" s="56" t="s">
        <v>1475</v>
      </c>
    </row>
    <row r="144" spans="1:16" ht="48">
      <c r="A144" s="85">
        <v>139</v>
      </c>
      <c r="B144" s="56" t="s">
        <v>12</v>
      </c>
      <c r="C144" s="56" t="s">
        <v>1519</v>
      </c>
      <c r="D144" s="56">
        <v>300</v>
      </c>
      <c r="E144" s="56">
        <v>30</v>
      </c>
      <c r="F144" s="56">
        <v>4.5</v>
      </c>
      <c r="G144" s="56" t="s">
        <v>14</v>
      </c>
      <c r="H144" s="56">
        <v>52500</v>
      </c>
      <c r="I144" s="56">
        <v>13500</v>
      </c>
      <c r="J144" s="56">
        <v>13500</v>
      </c>
      <c r="K144" s="56">
        <v>15750</v>
      </c>
      <c r="L144" s="56">
        <v>0</v>
      </c>
      <c r="M144" s="56">
        <v>13500</v>
      </c>
      <c r="N144" s="56" t="s">
        <v>1520</v>
      </c>
      <c r="O144" s="56" t="s">
        <v>1521</v>
      </c>
      <c r="P144" s="56" t="s">
        <v>1521</v>
      </c>
    </row>
    <row r="145" spans="1:16" ht="48">
      <c r="A145" s="85">
        <v>140</v>
      </c>
      <c r="B145" s="56" t="s">
        <v>17</v>
      </c>
      <c r="C145" s="56" t="s">
        <v>1522</v>
      </c>
      <c r="D145" s="56">
        <v>200</v>
      </c>
      <c r="E145" s="56">
        <v>2</v>
      </c>
      <c r="F145" s="56">
        <v>4</v>
      </c>
      <c r="G145" s="56" t="s">
        <v>14</v>
      </c>
      <c r="H145" s="56">
        <v>45003</v>
      </c>
      <c r="I145" s="56">
        <v>13200</v>
      </c>
      <c r="J145" s="56">
        <v>13200</v>
      </c>
      <c r="K145" s="56">
        <v>13501</v>
      </c>
      <c r="L145" s="56">
        <v>11700</v>
      </c>
      <c r="M145" s="56">
        <v>11700</v>
      </c>
      <c r="N145" s="56">
        <v>2.1212</v>
      </c>
      <c r="O145" s="56" t="s">
        <v>1497</v>
      </c>
      <c r="P145" s="56" t="s">
        <v>820</v>
      </c>
    </row>
    <row r="146" spans="1:16" ht="48">
      <c r="A146" s="85">
        <v>141</v>
      </c>
      <c r="B146" s="56" t="s">
        <v>12</v>
      </c>
      <c r="C146" s="56" t="s">
        <v>1523</v>
      </c>
      <c r="D146" s="56">
        <v>500</v>
      </c>
      <c r="E146" s="56">
        <v>50</v>
      </c>
      <c r="F146" s="56">
        <v>7.5</v>
      </c>
      <c r="G146" s="56" t="s">
        <v>14</v>
      </c>
      <c r="H146" s="56">
        <v>100012</v>
      </c>
      <c r="I146" s="56">
        <v>22500</v>
      </c>
      <c r="J146" s="56">
        <v>22500</v>
      </c>
      <c r="K146" s="56">
        <v>30004</v>
      </c>
      <c r="L146" s="56">
        <v>0</v>
      </c>
      <c r="M146" s="56">
        <v>22500</v>
      </c>
      <c r="N146" s="56" t="s">
        <v>1524</v>
      </c>
      <c r="O146" s="56" t="s">
        <v>1488</v>
      </c>
      <c r="P146" s="56" t="s">
        <v>1488</v>
      </c>
    </row>
    <row r="147" spans="1:16" ht="48">
      <c r="A147" s="85">
        <v>142</v>
      </c>
      <c r="B147" s="92" t="s">
        <v>17</v>
      </c>
      <c r="C147" s="38" t="s">
        <v>832</v>
      </c>
      <c r="D147" s="93">
        <v>800</v>
      </c>
      <c r="E147" s="93">
        <v>8</v>
      </c>
      <c r="F147" s="93">
        <v>16</v>
      </c>
      <c r="G147" s="56" t="s">
        <v>14</v>
      </c>
      <c r="H147" s="38">
        <v>225000</v>
      </c>
      <c r="I147" s="94">
        <v>52800</v>
      </c>
      <c r="J147" s="94">
        <f t="shared" ref="J147:J155" si="2">(F147*3300)</f>
        <v>52800</v>
      </c>
      <c r="K147" s="56">
        <f t="shared" ref="K147:K157" si="3">(H147*30/100)</f>
        <v>67500</v>
      </c>
      <c r="L147" s="95">
        <v>38400</v>
      </c>
      <c r="M147" s="92">
        <v>38400</v>
      </c>
      <c r="N147" s="38" t="s">
        <v>833</v>
      </c>
      <c r="O147" s="38" t="s">
        <v>801</v>
      </c>
      <c r="P147" s="38" t="s">
        <v>806</v>
      </c>
    </row>
    <row r="148" spans="1:16" ht="36">
      <c r="A148" s="85">
        <v>143</v>
      </c>
      <c r="B148" s="92" t="s">
        <v>17</v>
      </c>
      <c r="C148" s="38" t="s">
        <v>834</v>
      </c>
      <c r="D148" s="93">
        <v>2000</v>
      </c>
      <c r="E148" s="93">
        <v>20</v>
      </c>
      <c r="F148" s="93">
        <v>40</v>
      </c>
      <c r="G148" s="56" t="s">
        <v>14</v>
      </c>
      <c r="H148" s="93">
        <v>560982</v>
      </c>
      <c r="I148" s="94">
        <v>132000</v>
      </c>
      <c r="J148" s="94">
        <f t="shared" si="2"/>
        <v>132000</v>
      </c>
      <c r="K148" s="56">
        <f t="shared" si="3"/>
        <v>168294.6</v>
      </c>
      <c r="L148" s="95">
        <v>90000</v>
      </c>
      <c r="M148" s="92">
        <v>90000</v>
      </c>
      <c r="N148" s="38" t="s">
        <v>835</v>
      </c>
      <c r="O148" s="38" t="s">
        <v>801</v>
      </c>
      <c r="P148" s="38" t="s">
        <v>806</v>
      </c>
    </row>
    <row r="149" spans="1:16" ht="36">
      <c r="A149" s="85">
        <v>144</v>
      </c>
      <c r="B149" s="92" t="s">
        <v>17</v>
      </c>
      <c r="C149" s="38" t="s">
        <v>836</v>
      </c>
      <c r="D149" s="93">
        <v>1600</v>
      </c>
      <c r="E149" s="93">
        <v>16</v>
      </c>
      <c r="F149" s="93">
        <v>32</v>
      </c>
      <c r="G149" s="56" t="s">
        <v>14</v>
      </c>
      <c r="H149" s="93">
        <v>378900</v>
      </c>
      <c r="I149" s="94">
        <v>105600</v>
      </c>
      <c r="J149" s="94">
        <f t="shared" si="2"/>
        <v>105600</v>
      </c>
      <c r="K149" s="56">
        <f t="shared" si="3"/>
        <v>113670</v>
      </c>
      <c r="L149" s="95">
        <v>76800</v>
      </c>
      <c r="M149" s="92">
        <v>76800</v>
      </c>
      <c r="N149" s="38" t="s">
        <v>817</v>
      </c>
      <c r="O149" s="38" t="s">
        <v>801</v>
      </c>
      <c r="P149" s="38" t="s">
        <v>806</v>
      </c>
    </row>
    <row r="150" spans="1:16" ht="60">
      <c r="A150" s="85">
        <v>145</v>
      </c>
      <c r="B150" s="92" t="s">
        <v>17</v>
      </c>
      <c r="C150" s="38" t="s">
        <v>837</v>
      </c>
      <c r="D150" s="93">
        <v>300</v>
      </c>
      <c r="E150" s="93">
        <v>3</v>
      </c>
      <c r="F150" s="93">
        <v>6</v>
      </c>
      <c r="G150" s="56" t="s">
        <v>14</v>
      </c>
      <c r="H150" s="93">
        <v>86000</v>
      </c>
      <c r="I150" s="94">
        <v>19800</v>
      </c>
      <c r="J150" s="94">
        <f t="shared" si="2"/>
        <v>19800</v>
      </c>
      <c r="K150" s="56">
        <f t="shared" si="3"/>
        <v>25800</v>
      </c>
      <c r="L150" s="95">
        <v>16680</v>
      </c>
      <c r="M150" s="92">
        <v>16680</v>
      </c>
      <c r="N150" s="38" t="s">
        <v>833</v>
      </c>
      <c r="O150" s="38" t="s">
        <v>801</v>
      </c>
      <c r="P150" s="38" t="s">
        <v>806</v>
      </c>
    </row>
    <row r="151" spans="1:16" ht="48">
      <c r="A151" s="85">
        <v>146</v>
      </c>
      <c r="B151" s="92" t="s">
        <v>17</v>
      </c>
      <c r="C151" s="38" t="s">
        <v>838</v>
      </c>
      <c r="D151" s="93">
        <v>500</v>
      </c>
      <c r="E151" s="93">
        <v>5</v>
      </c>
      <c r="F151" s="93">
        <v>10</v>
      </c>
      <c r="G151" s="56" t="s">
        <v>14</v>
      </c>
      <c r="H151" s="93">
        <v>105250</v>
      </c>
      <c r="I151" s="94">
        <v>31575</v>
      </c>
      <c r="J151" s="94">
        <f t="shared" si="2"/>
        <v>33000</v>
      </c>
      <c r="K151" s="56">
        <f t="shared" si="3"/>
        <v>31575</v>
      </c>
      <c r="L151" s="95">
        <v>26400</v>
      </c>
      <c r="M151" s="92">
        <v>26400</v>
      </c>
      <c r="N151" s="38" t="s">
        <v>839</v>
      </c>
      <c r="O151" s="90" t="s">
        <v>840</v>
      </c>
      <c r="P151" s="90" t="s">
        <v>841</v>
      </c>
    </row>
    <row r="152" spans="1:16" ht="36">
      <c r="A152" s="85">
        <v>147</v>
      </c>
      <c r="B152" s="92" t="s">
        <v>17</v>
      </c>
      <c r="C152" s="38" t="s">
        <v>842</v>
      </c>
      <c r="D152" s="93">
        <v>500</v>
      </c>
      <c r="E152" s="93">
        <v>5</v>
      </c>
      <c r="F152" s="93">
        <v>10</v>
      </c>
      <c r="G152" s="56" t="s">
        <v>14</v>
      </c>
      <c r="H152" s="93">
        <v>155244</v>
      </c>
      <c r="I152" s="94">
        <v>33000</v>
      </c>
      <c r="J152" s="94">
        <f t="shared" si="2"/>
        <v>33000</v>
      </c>
      <c r="K152" s="63">
        <f t="shared" si="3"/>
        <v>46573.2</v>
      </c>
      <c r="L152" s="95">
        <v>26400</v>
      </c>
      <c r="M152" s="92">
        <v>26400</v>
      </c>
      <c r="N152" s="38" t="s">
        <v>839</v>
      </c>
      <c r="O152" s="90" t="s">
        <v>840</v>
      </c>
      <c r="P152" s="90" t="s">
        <v>841</v>
      </c>
    </row>
    <row r="153" spans="1:16" ht="60">
      <c r="A153" s="85">
        <v>148</v>
      </c>
      <c r="B153" s="92" t="s">
        <v>17</v>
      </c>
      <c r="C153" s="38" t="s">
        <v>843</v>
      </c>
      <c r="D153" s="93">
        <v>1000</v>
      </c>
      <c r="E153" s="93">
        <v>10</v>
      </c>
      <c r="F153" s="93">
        <v>20</v>
      </c>
      <c r="G153" s="56" t="s">
        <v>14</v>
      </c>
      <c r="H153" s="93">
        <v>284175</v>
      </c>
      <c r="I153" s="94">
        <v>66000</v>
      </c>
      <c r="J153" s="94">
        <f t="shared" si="2"/>
        <v>66000</v>
      </c>
      <c r="K153" s="63">
        <f t="shared" si="3"/>
        <v>85252.5</v>
      </c>
      <c r="L153" s="95">
        <v>47069</v>
      </c>
      <c r="M153" s="92">
        <v>47069</v>
      </c>
      <c r="N153" s="38" t="s">
        <v>839</v>
      </c>
      <c r="O153" s="90" t="s">
        <v>840</v>
      </c>
      <c r="P153" s="90" t="s">
        <v>841</v>
      </c>
    </row>
    <row r="154" spans="1:16" ht="48">
      <c r="A154" s="85">
        <v>149</v>
      </c>
      <c r="B154" s="92" t="s">
        <v>17</v>
      </c>
      <c r="C154" s="38" t="s">
        <v>844</v>
      </c>
      <c r="D154" s="96">
        <v>400</v>
      </c>
      <c r="E154" s="93">
        <v>4</v>
      </c>
      <c r="F154" s="93">
        <v>8</v>
      </c>
      <c r="G154" s="56" t="s">
        <v>14</v>
      </c>
      <c r="H154" s="93">
        <v>105000</v>
      </c>
      <c r="I154" s="94">
        <v>26400</v>
      </c>
      <c r="J154" s="94">
        <f t="shared" si="2"/>
        <v>26400</v>
      </c>
      <c r="K154" s="56">
        <f t="shared" si="3"/>
        <v>31500</v>
      </c>
      <c r="L154" s="95">
        <v>20794</v>
      </c>
      <c r="M154" s="92">
        <v>20794</v>
      </c>
      <c r="N154" s="38" t="s">
        <v>845</v>
      </c>
      <c r="O154" s="38" t="s">
        <v>846</v>
      </c>
      <c r="P154" s="38" t="s">
        <v>813</v>
      </c>
    </row>
    <row r="155" spans="1:16" ht="48">
      <c r="A155" s="85">
        <v>150</v>
      </c>
      <c r="B155" s="92" t="s">
        <v>17</v>
      </c>
      <c r="C155" s="38" t="s">
        <v>847</v>
      </c>
      <c r="D155" s="93">
        <v>500</v>
      </c>
      <c r="E155" s="93">
        <v>5</v>
      </c>
      <c r="F155" s="93">
        <v>10</v>
      </c>
      <c r="G155" s="56" t="s">
        <v>14</v>
      </c>
      <c r="H155" s="93">
        <v>157500</v>
      </c>
      <c r="I155" s="94">
        <v>33000</v>
      </c>
      <c r="J155" s="94">
        <f t="shared" si="2"/>
        <v>33000</v>
      </c>
      <c r="K155" s="56">
        <f t="shared" si="3"/>
        <v>47250</v>
      </c>
      <c r="L155" s="95">
        <v>26400</v>
      </c>
      <c r="M155" s="92">
        <v>26400</v>
      </c>
      <c r="N155" s="38" t="s">
        <v>848</v>
      </c>
      <c r="O155" s="38" t="s">
        <v>846</v>
      </c>
      <c r="P155" s="38" t="s">
        <v>813</v>
      </c>
    </row>
    <row r="156" spans="1:16" ht="36">
      <c r="A156" s="85">
        <v>151</v>
      </c>
      <c r="B156" s="92" t="s">
        <v>12</v>
      </c>
      <c r="C156" s="38" t="s">
        <v>849</v>
      </c>
      <c r="D156" s="93">
        <v>200</v>
      </c>
      <c r="E156" s="93">
        <v>24</v>
      </c>
      <c r="F156" s="93">
        <v>3</v>
      </c>
      <c r="G156" s="56" t="s">
        <v>14</v>
      </c>
      <c r="H156" s="93">
        <v>36837</v>
      </c>
      <c r="I156" s="94">
        <v>9000</v>
      </c>
      <c r="J156" s="94">
        <f>(F156*3000)</f>
        <v>9000</v>
      </c>
      <c r="K156" s="63">
        <f t="shared" si="3"/>
        <v>11051.1</v>
      </c>
      <c r="L156" s="95">
        <v>0</v>
      </c>
      <c r="M156" s="92">
        <v>9000</v>
      </c>
      <c r="N156" s="38" t="s">
        <v>850</v>
      </c>
      <c r="O156" s="38" t="s">
        <v>826</v>
      </c>
      <c r="P156" s="38" t="s">
        <v>827</v>
      </c>
    </row>
    <row r="157" spans="1:16" ht="36">
      <c r="A157" s="85">
        <v>152</v>
      </c>
      <c r="B157" s="92" t="s">
        <v>12</v>
      </c>
      <c r="C157" s="56" t="s">
        <v>1525</v>
      </c>
      <c r="D157" s="56">
        <v>13200</v>
      </c>
      <c r="E157" s="93">
        <v>100</v>
      </c>
      <c r="F157" s="93">
        <v>198</v>
      </c>
      <c r="G157" s="56" t="s">
        <v>727</v>
      </c>
      <c r="H157" s="56">
        <v>2086656</v>
      </c>
      <c r="I157" s="56">
        <v>594000</v>
      </c>
      <c r="J157" s="94">
        <f>(F157*3000)</f>
        <v>594000</v>
      </c>
      <c r="K157" s="63">
        <f t="shared" si="3"/>
        <v>625996.80000000005</v>
      </c>
      <c r="L157" s="95">
        <v>0</v>
      </c>
      <c r="M157" s="56">
        <v>594000</v>
      </c>
      <c r="N157" s="56" t="s">
        <v>1526</v>
      </c>
      <c r="O157" s="56" t="s">
        <v>1527</v>
      </c>
      <c r="P157" s="56" t="s">
        <v>1528</v>
      </c>
    </row>
    <row r="158" spans="1:16">
      <c r="A158" s="97"/>
      <c r="B158" s="108" t="s">
        <v>1225</v>
      </c>
      <c r="C158" s="108"/>
      <c r="D158" s="97">
        <f>SUM(D6:D157)</f>
        <v>66300</v>
      </c>
      <c r="E158" s="97">
        <f>SUM(E6:E157)</f>
        <v>2955</v>
      </c>
      <c r="F158" s="97">
        <f>SUM(F6:F157)</f>
        <v>1151.5999999999999</v>
      </c>
      <c r="G158" s="97">
        <f t="shared" ref="G158:M158" si="4">SUM(G6:G156)</f>
        <v>0</v>
      </c>
      <c r="H158" s="97">
        <f t="shared" si="4"/>
        <v>11593865</v>
      </c>
      <c r="I158" s="97">
        <f t="shared" si="4"/>
        <v>2985046</v>
      </c>
      <c r="J158" s="97">
        <f>SUM(J6:J157)</f>
        <v>2304300</v>
      </c>
      <c r="K158" s="97">
        <f t="shared" si="4"/>
        <v>3478161.0000000005</v>
      </c>
      <c r="L158" s="97">
        <f t="shared" si="4"/>
        <v>1011199</v>
      </c>
      <c r="M158" s="97">
        <f t="shared" si="4"/>
        <v>2722906</v>
      </c>
      <c r="N158" s="97"/>
      <c r="O158" s="97"/>
      <c r="P158" s="97"/>
    </row>
  </sheetData>
  <mergeCells count="3">
    <mergeCell ref="B2:O2"/>
    <mergeCell ref="B3:O3"/>
    <mergeCell ref="B158:C158"/>
  </mergeCells>
  <pageMargins left="0.7" right="0.7" top="0.75" bottom="0.75" header="0.3" footer="0.3"/>
  <pageSetup paperSize="5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Q149"/>
  <sheetViews>
    <sheetView topLeftCell="A146" workbookViewId="0">
      <selection activeCell="G165" sqref="G165"/>
    </sheetView>
  </sheetViews>
  <sheetFormatPr defaultRowHeight="15"/>
  <cols>
    <col min="1" max="1" width="4.140625" customWidth="1"/>
    <col min="2" max="2" width="18" customWidth="1"/>
    <col min="15" max="15" width="18.140625" customWidth="1"/>
    <col min="16" max="16" width="19.140625" customWidth="1"/>
  </cols>
  <sheetData>
    <row r="4" spans="1:17">
      <c r="B4" s="105" t="s">
        <v>466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7"/>
    </row>
    <row r="5" spans="1:17">
      <c r="B5" s="105" t="s">
        <v>891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7"/>
    </row>
    <row r="6" spans="1:17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1:17" ht="114.75">
      <c r="A7" s="98" t="s">
        <v>725</v>
      </c>
      <c r="B7" s="98" t="s">
        <v>892</v>
      </c>
      <c r="C7" s="98" t="s">
        <v>3</v>
      </c>
      <c r="D7" s="98" t="s">
        <v>893</v>
      </c>
      <c r="E7" s="98" t="s">
        <v>894</v>
      </c>
      <c r="F7" s="98" t="s">
        <v>895</v>
      </c>
      <c r="G7" s="98" t="s">
        <v>896</v>
      </c>
      <c r="H7" s="98" t="s">
        <v>897</v>
      </c>
      <c r="I7" s="98" t="s">
        <v>898</v>
      </c>
      <c r="J7" s="34" t="s">
        <v>750</v>
      </c>
      <c r="K7" s="34" t="s">
        <v>366</v>
      </c>
      <c r="L7" s="31" t="s">
        <v>751</v>
      </c>
      <c r="M7" s="34" t="s">
        <v>899</v>
      </c>
      <c r="N7" s="98" t="s">
        <v>900</v>
      </c>
      <c r="O7" s="98" t="s">
        <v>901</v>
      </c>
      <c r="P7" s="98" t="s">
        <v>902</v>
      </c>
    </row>
    <row r="8" spans="1:17" ht="63.75" customHeight="1">
      <c r="A8" s="98">
        <v>1</v>
      </c>
      <c r="B8" s="98" t="s">
        <v>903</v>
      </c>
      <c r="C8" s="98">
        <v>200</v>
      </c>
      <c r="D8" s="98" t="s">
        <v>17</v>
      </c>
      <c r="E8" s="98">
        <v>2</v>
      </c>
      <c r="F8" s="98">
        <v>4</v>
      </c>
      <c r="G8" s="98" t="s">
        <v>904</v>
      </c>
      <c r="H8" s="45">
        <v>41000</v>
      </c>
      <c r="I8" s="98">
        <v>12300</v>
      </c>
      <c r="J8" s="98">
        <v>13200</v>
      </c>
      <c r="K8" s="98">
        <f>(30*H8/100)</f>
        <v>12300</v>
      </c>
      <c r="L8" s="98">
        <v>11700</v>
      </c>
      <c r="M8" s="98">
        <v>11700</v>
      </c>
      <c r="N8" s="98" t="s">
        <v>905</v>
      </c>
      <c r="O8" s="98" t="s">
        <v>906</v>
      </c>
      <c r="P8" s="98" t="s">
        <v>907</v>
      </c>
    </row>
    <row r="9" spans="1:17" ht="63.75" customHeight="1">
      <c r="A9" s="98">
        <v>2</v>
      </c>
      <c r="B9" s="98" t="s">
        <v>908</v>
      </c>
      <c r="C9" s="98">
        <v>200</v>
      </c>
      <c r="D9" s="98" t="s">
        <v>17</v>
      </c>
      <c r="E9" s="98">
        <v>2</v>
      </c>
      <c r="F9" s="98">
        <v>4</v>
      </c>
      <c r="G9" s="98" t="s">
        <v>904</v>
      </c>
      <c r="H9" s="45">
        <v>41000</v>
      </c>
      <c r="I9" s="98">
        <v>12300</v>
      </c>
      <c r="J9" s="98">
        <v>13200</v>
      </c>
      <c r="K9" s="98">
        <f t="shared" ref="K9:K15" si="0">(30*H9/100)</f>
        <v>12300</v>
      </c>
      <c r="L9" s="98">
        <v>11700</v>
      </c>
      <c r="M9" s="98">
        <v>11700</v>
      </c>
      <c r="N9" s="98" t="s">
        <v>909</v>
      </c>
      <c r="O9" s="98" t="s">
        <v>910</v>
      </c>
      <c r="P9" s="98" t="s">
        <v>907</v>
      </c>
    </row>
    <row r="10" spans="1:17" ht="65.25" customHeight="1">
      <c r="A10" s="98">
        <v>3</v>
      </c>
      <c r="B10" s="98" t="s">
        <v>911</v>
      </c>
      <c r="C10" s="98">
        <v>200</v>
      </c>
      <c r="D10" s="98" t="s">
        <v>17</v>
      </c>
      <c r="E10" s="98">
        <v>2</v>
      </c>
      <c r="F10" s="98">
        <v>4</v>
      </c>
      <c r="G10" s="98" t="s">
        <v>904</v>
      </c>
      <c r="H10" s="98">
        <v>41005</v>
      </c>
      <c r="I10" s="98">
        <v>12302</v>
      </c>
      <c r="J10" s="98">
        <v>13200</v>
      </c>
      <c r="K10" s="98">
        <v>12301</v>
      </c>
      <c r="L10" s="98">
        <v>11700</v>
      </c>
      <c r="M10" s="98">
        <v>11700</v>
      </c>
      <c r="N10" s="98" t="s">
        <v>912</v>
      </c>
      <c r="O10" s="98" t="s">
        <v>910</v>
      </c>
      <c r="P10" s="98" t="s">
        <v>907</v>
      </c>
    </row>
    <row r="11" spans="1:17" ht="67.5" customHeight="1">
      <c r="A11" s="98">
        <v>4</v>
      </c>
      <c r="B11" s="98" t="s">
        <v>913</v>
      </c>
      <c r="C11" s="98">
        <v>200</v>
      </c>
      <c r="D11" s="98" t="s">
        <v>17</v>
      </c>
      <c r="E11" s="98">
        <v>2</v>
      </c>
      <c r="F11" s="98">
        <v>4</v>
      </c>
      <c r="G11" s="98" t="s">
        <v>904</v>
      </c>
      <c r="H11" s="98">
        <v>46000</v>
      </c>
      <c r="I11" s="98">
        <v>13800</v>
      </c>
      <c r="J11" s="98">
        <v>13200</v>
      </c>
      <c r="K11" s="98">
        <f t="shared" si="0"/>
        <v>13800</v>
      </c>
      <c r="L11" s="98">
        <v>11700</v>
      </c>
      <c r="M11" s="98">
        <v>11700</v>
      </c>
      <c r="N11" s="98" t="s">
        <v>740</v>
      </c>
      <c r="O11" s="98" t="s">
        <v>910</v>
      </c>
      <c r="P11" s="98" t="s">
        <v>907</v>
      </c>
    </row>
    <row r="12" spans="1:17" ht="65.25" customHeight="1">
      <c r="A12" s="98">
        <v>5</v>
      </c>
      <c r="B12" s="98" t="s">
        <v>914</v>
      </c>
      <c r="C12" s="98">
        <v>300</v>
      </c>
      <c r="D12" s="98" t="s">
        <v>17</v>
      </c>
      <c r="E12" s="98">
        <v>3</v>
      </c>
      <c r="F12" s="98">
        <v>6</v>
      </c>
      <c r="G12" s="98" t="s">
        <v>904</v>
      </c>
      <c r="H12" s="98">
        <v>59992</v>
      </c>
      <c r="I12" s="98">
        <v>17998</v>
      </c>
      <c r="J12" s="98">
        <v>19800</v>
      </c>
      <c r="K12" s="98">
        <v>17998</v>
      </c>
      <c r="L12" s="98">
        <v>16680</v>
      </c>
      <c r="M12" s="98">
        <v>11700</v>
      </c>
      <c r="N12" s="98" t="s">
        <v>915</v>
      </c>
      <c r="O12" s="98" t="s">
        <v>916</v>
      </c>
      <c r="P12" s="98" t="s">
        <v>907</v>
      </c>
    </row>
    <row r="13" spans="1:17" ht="66.75" customHeight="1">
      <c r="A13" s="98">
        <v>6</v>
      </c>
      <c r="B13" s="98" t="s">
        <v>917</v>
      </c>
      <c r="C13" s="98">
        <v>200</v>
      </c>
      <c r="D13" s="98" t="s">
        <v>17</v>
      </c>
      <c r="E13" s="98">
        <v>2</v>
      </c>
      <c r="F13" s="98">
        <v>4</v>
      </c>
      <c r="G13" s="98" t="s">
        <v>904</v>
      </c>
      <c r="H13" s="98">
        <v>47994</v>
      </c>
      <c r="I13" s="98">
        <v>14398</v>
      </c>
      <c r="J13" s="98">
        <v>13200</v>
      </c>
      <c r="K13" s="98">
        <v>14398</v>
      </c>
      <c r="L13" s="98">
        <v>11700</v>
      </c>
      <c r="M13" s="98">
        <v>11700</v>
      </c>
      <c r="N13" s="98" t="s">
        <v>918</v>
      </c>
      <c r="O13" s="98" t="s">
        <v>916</v>
      </c>
      <c r="P13" s="98" t="s">
        <v>907</v>
      </c>
    </row>
    <row r="14" spans="1:17" ht="66" customHeight="1">
      <c r="A14" s="98">
        <v>7</v>
      </c>
      <c r="B14" s="98" t="s">
        <v>919</v>
      </c>
      <c r="C14" s="98">
        <v>200</v>
      </c>
      <c r="D14" s="98" t="s">
        <v>17</v>
      </c>
      <c r="E14" s="98">
        <v>2</v>
      </c>
      <c r="F14" s="98">
        <v>4</v>
      </c>
      <c r="G14" s="98" t="s">
        <v>904</v>
      </c>
      <c r="H14" s="98">
        <v>46499</v>
      </c>
      <c r="I14" s="98">
        <v>13950</v>
      </c>
      <c r="J14" s="98">
        <v>13200</v>
      </c>
      <c r="K14" s="98">
        <v>13950</v>
      </c>
      <c r="L14" s="98">
        <v>11700</v>
      </c>
      <c r="M14" s="98">
        <v>11700</v>
      </c>
      <c r="N14" s="98" t="s">
        <v>918</v>
      </c>
      <c r="O14" s="98" t="s">
        <v>916</v>
      </c>
      <c r="P14" s="98" t="s">
        <v>907</v>
      </c>
    </row>
    <row r="15" spans="1:17" ht="68.25" customHeight="1">
      <c r="A15" s="98">
        <v>8</v>
      </c>
      <c r="B15" s="98" t="s">
        <v>920</v>
      </c>
      <c r="C15" s="98">
        <v>300</v>
      </c>
      <c r="D15" s="98" t="s">
        <v>17</v>
      </c>
      <c r="E15" s="98">
        <v>3</v>
      </c>
      <c r="F15" s="98">
        <v>6</v>
      </c>
      <c r="G15" s="98" t="s">
        <v>904</v>
      </c>
      <c r="H15" s="98">
        <v>63150</v>
      </c>
      <c r="I15" s="98">
        <v>18945</v>
      </c>
      <c r="J15" s="98">
        <v>19800</v>
      </c>
      <c r="K15" s="98">
        <f t="shared" si="0"/>
        <v>18945</v>
      </c>
      <c r="L15" s="98">
        <v>16680</v>
      </c>
      <c r="M15" s="98">
        <v>16680</v>
      </c>
      <c r="N15" s="98" t="s">
        <v>878</v>
      </c>
      <c r="O15" s="98" t="s">
        <v>910</v>
      </c>
      <c r="P15" s="98" t="s">
        <v>907</v>
      </c>
    </row>
    <row r="16" spans="1:17">
      <c r="A16" s="113">
        <v>9</v>
      </c>
      <c r="B16" s="112" t="s">
        <v>921</v>
      </c>
      <c r="C16" s="112">
        <v>200</v>
      </c>
      <c r="D16" s="112" t="s">
        <v>17</v>
      </c>
      <c r="E16" s="112">
        <v>2</v>
      </c>
      <c r="F16" s="112">
        <v>4</v>
      </c>
      <c r="G16" s="112" t="s">
        <v>904</v>
      </c>
      <c r="H16" s="112">
        <v>45615</v>
      </c>
      <c r="I16" s="112">
        <v>13684</v>
      </c>
      <c r="J16" s="112" t="s">
        <v>922</v>
      </c>
      <c r="K16" s="112">
        <v>0</v>
      </c>
      <c r="L16" s="110">
        <v>0</v>
      </c>
      <c r="M16" s="112">
        <v>0</v>
      </c>
      <c r="N16" s="112" t="s">
        <v>923</v>
      </c>
      <c r="O16" s="112" t="s">
        <v>924</v>
      </c>
      <c r="P16" s="109" t="s">
        <v>907</v>
      </c>
    </row>
    <row r="17" spans="1:16" ht="50.25" customHeight="1">
      <c r="A17" s="113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0"/>
      <c r="M17" s="112"/>
      <c r="N17" s="112"/>
      <c r="O17" s="112"/>
      <c r="P17" s="109"/>
    </row>
    <row r="18" spans="1:16">
      <c r="A18" s="109">
        <v>10</v>
      </c>
      <c r="B18" s="109" t="s">
        <v>925</v>
      </c>
      <c r="C18" s="109">
        <v>300</v>
      </c>
      <c r="D18" s="109" t="s">
        <v>17</v>
      </c>
      <c r="E18" s="109">
        <v>3</v>
      </c>
      <c r="F18" s="109">
        <v>6</v>
      </c>
      <c r="G18" s="109" t="s">
        <v>904</v>
      </c>
      <c r="H18" s="109">
        <v>59850</v>
      </c>
      <c r="I18" s="109">
        <v>17955</v>
      </c>
      <c r="J18" s="109">
        <v>19800</v>
      </c>
      <c r="K18" s="109">
        <f>(30*H18/100)</f>
        <v>17955</v>
      </c>
      <c r="L18" s="111">
        <v>16680</v>
      </c>
      <c r="M18" s="109">
        <v>16680</v>
      </c>
      <c r="N18" s="109" t="s">
        <v>915</v>
      </c>
      <c r="O18" s="109" t="s">
        <v>910</v>
      </c>
      <c r="P18" s="109" t="s">
        <v>907</v>
      </c>
    </row>
    <row r="19" spans="1:16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1"/>
      <c r="M19" s="109"/>
      <c r="N19" s="109"/>
      <c r="O19" s="109"/>
      <c r="P19" s="109"/>
    </row>
    <row r="20" spans="1:16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1"/>
      <c r="M20" s="109"/>
      <c r="N20" s="109"/>
      <c r="O20" s="109"/>
      <c r="P20" s="109"/>
    </row>
    <row r="21" spans="1:16" ht="63.75">
      <c r="A21" s="98">
        <v>11</v>
      </c>
      <c r="B21" s="98" t="s">
        <v>926</v>
      </c>
      <c r="C21" s="98">
        <v>300</v>
      </c>
      <c r="D21" s="98" t="s">
        <v>17</v>
      </c>
      <c r="E21" s="98">
        <v>3</v>
      </c>
      <c r="F21" s="98">
        <v>6</v>
      </c>
      <c r="G21" s="98" t="s">
        <v>904</v>
      </c>
      <c r="H21" s="98">
        <v>54367</v>
      </c>
      <c r="I21" s="98">
        <v>16310</v>
      </c>
      <c r="J21" s="98">
        <v>19800</v>
      </c>
      <c r="K21" s="98">
        <v>16310</v>
      </c>
      <c r="L21" s="98">
        <v>16680</v>
      </c>
      <c r="M21" s="98">
        <v>16310</v>
      </c>
      <c r="N21" s="98" t="s">
        <v>927</v>
      </c>
      <c r="O21" s="98" t="s">
        <v>910</v>
      </c>
      <c r="P21" s="98" t="s">
        <v>907</v>
      </c>
    </row>
    <row r="22" spans="1:16" ht="63.75" customHeight="1">
      <c r="A22" s="98">
        <v>12</v>
      </c>
      <c r="B22" s="98" t="s">
        <v>928</v>
      </c>
      <c r="C22" s="98">
        <v>200</v>
      </c>
      <c r="D22" s="98" t="s">
        <v>17</v>
      </c>
      <c r="E22" s="98">
        <v>2</v>
      </c>
      <c r="F22" s="98">
        <v>4</v>
      </c>
      <c r="G22" s="98" t="s">
        <v>904</v>
      </c>
      <c r="H22" s="98">
        <v>44411</v>
      </c>
      <c r="I22" s="98">
        <v>13323</v>
      </c>
      <c r="J22" s="98">
        <v>13200</v>
      </c>
      <c r="K22" s="98">
        <v>13323</v>
      </c>
      <c r="L22" s="98">
        <v>11700</v>
      </c>
      <c r="M22" s="98">
        <v>11700</v>
      </c>
      <c r="N22" s="98" t="s">
        <v>929</v>
      </c>
      <c r="O22" s="98" t="s">
        <v>930</v>
      </c>
      <c r="P22" s="98" t="s">
        <v>931</v>
      </c>
    </row>
    <row r="23" spans="1:16" ht="54" customHeight="1">
      <c r="A23" s="98">
        <v>13</v>
      </c>
      <c r="B23" s="98" t="s">
        <v>932</v>
      </c>
      <c r="C23" s="98">
        <v>200</v>
      </c>
      <c r="D23" s="98" t="s">
        <v>17</v>
      </c>
      <c r="E23" s="98">
        <v>2</v>
      </c>
      <c r="F23" s="98">
        <v>4</v>
      </c>
      <c r="G23" s="98" t="s">
        <v>904</v>
      </c>
      <c r="H23" s="98">
        <v>42000</v>
      </c>
      <c r="I23" s="98">
        <v>12600</v>
      </c>
      <c r="J23" s="98">
        <v>13200</v>
      </c>
      <c r="K23" s="98">
        <f t="shared" ref="K23:K45" si="1">(30*H23/100)</f>
        <v>12600</v>
      </c>
      <c r="L23" s="98">
        <v>11700</v>
      </c>
      <c r="M23" s="98">
        <v>11700</v>
      </c>
      <c r="N23" s="98" t="s">
        <v>933</v>
      </c>
      <c r="O23" s="98" t="s">
        <v>934</v>
      </c>
      <c r="P23" s="98" t="s">
        <v>931</v>
      </c>
    </row>
    <row r="24" spans="1:16" ht="52.5" customHeight="1">
      <c r="A24" s="98">
        <v>14</v>
      </c>
      <c r="B24" s="98" t="s">
        <v>935</v>
      </c>
      <c r="C24" s="98">
        <v>200</v>
      </c>
      <c r="D24" s="98" t="s">
        <v>17</v>
      </c>
      <c r="E24" s="98">
        <v>2</v>
      </c>
      <c r="F24" s="98">
        <v>4</v>
      </c>
      <c r="G24" s="98" t="s">
        <v>904</v>
      </c>
      <c r="H24" s="98">
        <v>42000</v>
      </c>
      <c r="I24" s="98">
        <v>12600</v>
      </c>
      <c r="J24" s="98">
        <v>13200</v>
      </c>
      <c r="K24" s="98">
        <f t="shared" si="1"/>
        <v>12600</v>
      </c>
      <c r="L24" s="98">
        <v>11700</v>
      </c>
      <c r="M24" s="98">
        <v>11700</v>
      </c>
      <c r="N24" s="98" t="s">
        <v>936</v>
      </c>
      <c r="O24" s="98" t="s">
        <v>934</v>
      </c>
      <c r="P24" s="98" t="s">
        <v>931</v>
      </c>
    </row>
    <row r="25" spans="1:16" ht="76.5" customHeight="1">
      <c r="A25" s="98">
        <v>15</v>
      </c>
      <c r="B25" s="98" t="s">
        <v>937</v>
      </c>
      <c r="C25" s="98">
        <v>200</v>
      </c>
      <c r="D25" s="98" t="s">
        <v>17</v>
      </c>
      <c r="E25" s="98">
        <v>2</v>
      </c>
      <c r="F25" s="98">
        <v>4</v>
      </c>
      <c r="G25" s="98" t="s">
        <v>904</v>
      </c>
      <c r="H25" s="98">
        <v>42000</v>
      </c>
      <c r="I25" s="98">
        <v>12600</v>
      </c>
      <c r="J25" s="98">
        <v>13200</v>
      </c>
      <c r="K25" s="98">
        <f t="shared" si="1"/>
        <v>12600</v>
      </c>
      <c r="L25" s="98">
        <v>11700</v>
      </c>
      <c r="M25" s="98">
        <v>11700</v>
      </c>
      <c r="N25" s="98" t="s">
        <v>805</v>
      </c>
      <c r="O25" s="98" t="s">
        <v>934</v>
      </c>
      <c r="P25" s="98" t="s">
        <v>931</v>
      </c>
    </row>
    <row r="26" spans="1:16" ht="51.75" customHeight="1">
      <c r="A26" s="98">
        <v>16</v>
      </c>
      <c r="B26" s="98" t="s">
        <v>938</v>
      </c>
      <c r="C26" s="98">
        <v>500</v>
      </c>
      <c r="D26" s="98" t="s">
        <v>17</v>
      </c>
      <c r="E26" s="98">
        <v>5</v>
      </c>
      <c r="F26" s="98">
        <v>10</v>
      </c>
      <c r="G26" s="98" t="s">
        <v>904</v>
      </c>
      <c r="H26" s="98">
        <v>104724</v>
      </c>
      <c r="I26" s="98">
        <v>31417</v>
      </c>
      <c r="J26" s="98">
        <v>33000</v>
      </c>
      <c r="K26" s="98">
        <v>31417</v>
      </c>
      <c r="L26" s="98">
        <v>26400</v>
      </c>
      <c r="M26" s="98">
        <v>26400</v>
      </c>
      <c r="N26" s="98" t="s">
        <v>939</v>
      </c>
      <c r="O26" s="98" t="s">
        <v>940</v>
      </c>
      <c r="P26" s="98" t="s">
        <v>941</v>
      </c>
    </row>
    <row r="27" spans="1:16" ht="53.25" customHeight="1">
      <c r="A27" s="98">
        <v>17</v>
      </c>
      <c r="B27" s="98" t="s">
        <v>942</v>
      </c>
      <c r="C27" s="98">
        <v>100</v>
      </c>
      <c r="D27" s="98" t="s">
        <v>17</v>
      </c>
      <c r="E27" s="98">
        <v>1</v>
      </c>
      <c r="F27" s="98">
        <v>2</v>
      </c>
      <c r="G27" s="98" t="s">
        <v>904</v>
      </c>
      <c r="H27" s="98">
        <v>29996</v>
      </c>
      <c r="I27" s="98">
        <v>8999</v>
      </c>
      <c r="J27" s="98">
        <v>6600</v>
      </c>
      <c r="K27" s="98">
        <v>8999</v>
      </c>
      <c r="L27" s="98">
        <v>7200</v>
      </c>
      <c r="M27" s="98">
        <v>6600</v>
      </c>
      <c r="N27" s="98" t="s">
        <v>943</v>
      </c>
      <c r="O27" s="98" t="s">
        <v>940</v>
      </c>
      <c r="P27" s="98" t="s">
        <v>940</v>
      </c>
    </row>
    <row r="28" spans="1:16" ht="66" customHeight="1">
      <c r="A28" s="98">
        <v>18</v>
      </c>
      <c r="B28" s="98" t="s">
        <v>944</v>
      </c>
      <c r="C28" s="98">
        <v>300</v>
      </c>
      <c r="D28" s="98" t="s">
        <v>17</v>
      </c>
      <c r="E28" s="98">
        <v>3</v>
      </c>
      <c r="F28" s="98">
        <v>6</v>
      </c>
      <c r="G28" s="98" t="s">
        <v>904</v>
      </c>
      <c r="H28" s="98">
        <v>66000</v>
      </c>
      <c r="I28" s="98">
        <v>19800</v>
      </c>
      <c r="J28" s="98">
        <v>19800</v>
      </c>
      <c r="K28" s="98">
        <f t="shared" si="1"/>
        <v>19800</v>
      </c>
      <c r="L28" s="98">
        <v>16680</v>
      </c>
      <c r="M28" s="98">
        <v>16680</v>
      </c>
      <c r="N28" s="98" t="s">
        <v>742</v>
      </c>
      <c r="O28" s="98" t="s">
        <v>934</v>
      </c>
      <c r="P28" s="98" t="s">
        <v>931</v>
      </c>
    </row>
    <row r="29" spans="1:16" ht="50.25" customHeight="1">
      <c r="A29" s="98">
        <v>19</v>
      </c>
      <c r="B29" s="98" t="s">
        <v>945</v>
      </c>
      <c r="C29" s="98">
        <v>200</v>
      </c>
      <c r="D29" s="98" t="s">
        <v>17</v>
      </c>
      <c r="E29" s="98">
        <v>2</v>
      </c>
      <c r="F29" s="98">
        <v>4</v>
      </c>
      <c r="G29" s="98" t="s">
        <v>904</v>
      </c>
      <c r="H29" s="98">
        <v>46000</v>
      </c>
      <c r="I29" s="98">
        <v>13800</v>
      </c>
      <c r="J29" s="98">
        <v>13200</v>
      </c>
      <c r="K29" s="98">
        <f t="shared" si="1"/>
        <v>13800</v>
      </c>
      <c r="L29" s="98">
        <v>11700</v>
      </c>
      <c r="M29" s="98">
        <v>11700</v>
      </c>
      <c r="N29" s="98" t="s">
        <v>946</v>
      </c>
      <c r="O29" s="98" t="s">
        <v>934</v>
      </c>
      <c r="P29" s="98" t="s">
        <v>931</v>
      </c>
    </row>
    <row r="30" spans="1:16" ht="50.25" customHeight="1">
      <c r="A30" s="98">
        <v>20</v>
      </c>
      <c r="B30" s="98" t="s">
        <v>947</v>
      </c>
      <c r="C30" s="98">
        <v>200</v>
      </c>
      <c r="D30" s="98" t="s">
        <v>17</v>
      </c>
      <c r="E30" s="98">
        <v>2</v>
      </c>
      <c r="F30" s="98">
        <v>4</v>
      </c>
      <c r="G30" s="98" t="s">
        <v>904</v>
      </c>
      <c r="H30" s="98">
        <v>46000</v>
      </c>
      <c r="I30" s="98">
        <v>13800</v>
      </c>
      <c r="J30" s="98">
        <v>13200</v>
      </c>
      <c r="K30" s="98">
        <f t="shared" si="1"/>
        <v>13800</v>
      </c>
      <c r="L30" s="98">
        <v>11700</v>
      </c>
      <c r="M30" s="98">
        <v>11700</v>
      </c>
      <c r="N30" s="98" t="s">
        <v>948</v>
      </c>
      <c r="O30" s="98" t="s">
        <v>934</v>
      </c>
      <c r="P30" s="98" t="s">
        <v>931</v>
      </c>
    </row>
    <row r="31" spans="1:16" ht="51.75" customHeight="1">
      <c r="A31" s="98">
        <v>21</v>
      </c>
      <c r="B31" s="98" t="s">
        <v>949</v>
      </c>
      <c r="C31" s="98">
        <v>200</v>
      </c>
      <c r="D31" s="98" t="s">
        <v>17</v>
      </c>
      <c r="E31" s="98">
        <v>2</v>
      </c>
      <c r="F31" s="98">
        <v>4</v>
      </c>
      <c r="G31" s="98" t="s">
        <v>904</v>
      </c>
      <c r="H31" s="98">
        <v>55000</v>
      </c>
      <c r="I31" s="98">
        <v>16500</v>
      </c>
      <c r="J31" s="98">
        <v>13200</v>
      </c>
      <c r="K31" s="98">
        <f t="shared" si="1"/>
        <v>16500</v>
      </c>
      <c r="L31" s="98">
        <v>11700</v>
      </c>
      <c r="M31" s="98">
        <v>11700</v>
      </c>
      <c r="N31" s="98" t="s">
        <v>819</v>
      </c>
      <c r="O31" s="98" t="s">
        <v>950</v>
      </c>
      <c r="P31" s="98" t="s">
        <v>951</v>
      </c>
    </row>
    <row r="32" spans="1:16" ht="65.25" customHeight="1">
      <c r="A32" s="98">
        <v>22</v>
      </c>
      <c r="B32" s="98" t="s">
        <v>952</v>
      </c>
      <c r="C32" s="98">
        <v>300</v>
      </c>
      <c r="D32" s="98" t="s">
        <v>17</v>
      </c>
      <c r="E32" s="98">
        <v>3</v>
      </c>
      <c r="F32" s="98">
        <v>6</v>
      </c>
      <c r="G32" s="98" t="s">
        <v>904</v>
      </c>
      <c r="H32" s="98">
        <v>67393</v>
      </c>
      <c r="I32" s="98">
        <v>20217</v>
      </c>
      <c r="J32" s="98">
        <v>19800</v>
      </c>
      <c r="K32" s="98">
        <v>20217</v>
      </c>
      <c r="L32" s="98">
        <v>16680</v>
      </c>
      <c r="M32" s="98">
        <v>16680</v>
      </c>
      <c r="N32" s="98" t="s">
        <v>953</v>
      </c>
      <c r="O32" s="98" t="s">
        <v>930</v>
      </c>
      <c r="P32" s="98" t="s">
        <v>931</v>
      </c>
    </row>
    <row r="33" spans="1:16" ht="65.25" customHeight="1">
      <c r="A33" s="98">
        <v>23</v>
      </c>
      <c r="B33" s="98" t="s">
        <v>954</v>
      </c>
      <c r="C33" s="98">
        <v>300</v>
      </c>
      <c r="D33" s="98" t="s">
        <v>17</v>
      </c>
      <c r="E33" s="98">
        <v>3</v>
      </c>
      <c r="F33" s="98">
        <v>6</v>
      </c>
      <c r="G33" s="98" t="s">
        <v>904</v>
      </c>
      <c r="H33" s="98">
        <v>67393</v>
      </c>
      <c r="I33" s="98">
        <v>20217</v>
      </c>
      <c r="J33" s="98">
        <v>19800</v>
      </c>
      <c r="K33" s="98">
        <v>20217</v>
      </c>
      <c r="L33" s="98">
        <v>16680</v>
      </c>
      <c r="M33" s="98">
        <v>16680</v>
      </c>
      <c r="N33" s="98" t="s">
        <v>953</v>
      </c>
      <c r="O33" s="98" t="s">
        <v>930</v>
      </c>
      <c r="P33" s="98" t="s">
        <v>931</v>
      </c>
    </row>
    <row r="34" spans="1:16" ht="66" customHeight="1">
      <c r="A34" s="98">
        <v>24</v>
      </c>
      <c r="B34" s="98" t="s">
        <v>955</v>
      </c>
      <c r="C34" s="98">
        <v>200</v>
      </c>
      <c r="D34" s="98" t="s">
        <v>17</v>
      </c>
      <c r="E34" s="98">
        <v>2</v>
      </c>
      <c r="F34" s="98">
        <v>4</v>
      </c>
      <c r="G34" s="98" t="s">
        <v>904</v>
      </c>
      <c r="H34" s="98">
        <v>44411</v>
      </c>
      <c r="I34" s="98">
        <v>13323</v>
      </c>
      <c r="J34" s="98">
        <v>13200</v>
      </c>
      <c r="K34" s="98">
        <v>13323</v>
      </c>
      <c r="L34" s="98">
        <v>11700</v>
      </c>
      <c r="M34" s="98">
        <v>11700</v>
      </c>
      <c r="N34" s="98" t="s">
        <v>953</v>
      </c>
      <c r="O34" s="98" t="s">
        <v>930</v>
      </c>
      <c r="P34" s="98" t="s">
        <v>931</v>
      </c>
    </row>
    <row r="35" spans="1:16" ht="63.75" customHeight="1">
      <c r="A35" s="98">
        <v>25</v>
      </c>
      <c r="B35" s="98" t="s">
        <v>956</v>
      </c>
      <c r="C35" s="98">
        <v>300</v>
      </c>
      <c r="D35" s="98" t="s">
        <v>17</v>
      </c>
      <c r="E35" s="98">
        <v>3</v>
      </c>
      <c r="F35" s="98">
        <v>6</v>
      </c>
      <c r="G35" s="98" t="s">
        <v>904</v>
      </c>
      <c r="H35" s="98">
        <v>67393</v>
      </c>
      <c r="I35" s="98">
        <v>20217</v>
      </c>
      <c r="J35" s="98">
        <v>19800</v>
      </c>
      <c r="K35" s="98">
        <v>20217</v>
      </c>
      <c r="L35" s="98">
        <v>16680</v>
      </c>
      <c r="M35" s="98">
        <v>16680</v>
      </c>
      <c r="N35" s="98" t="s">
        <v>817</v>
      </c>
      <c r="O35" s="98" t="s">
        <v>930</v>
      </c>
      <c r="P35" s="98" t="s">
        <v>957</v>
      </c>
    </row>
    <row r="36" spans="1:16" ht="66.75" customHeight="1">
      <c r="A36" s="98">
        <v>26</v>
      </c>
      <c r="B36" s="98" t="s">
        <v>958</v>
      </c>
      <c r="C36" s="98">
        <v>300</v>
      </c>
      <c r="D36" s="98" t="s">
        <v>17</v>
      </c>
      <c r="E36" s="98">
        <v>3</v>
      </c>
      <c r="F36" s="98">
        <v>6</v>
      </c>
      <c r="G36" s="98" t="s">
        <v>904</v>
      </c>
      <c r="H36" s="98">
        <v>67393</v>
      </c>
      <c r="I36" s="98">
        <v>20217</v>
      </c>
      <c r="J36" s="98">
        <v>19800</v>
      </c>
      <c r="K36" s="98">
        <v>20217</v>
      </c>
      <c r="L36" s="98">
        <v>16680</v>
      </c>
      <c r="M36" s="98">
        <v>16680</v>
      </c>
      <c r="N36" s="98" t="s">
        <v>959</v>
      </c>
      <c r="O36" s="98" t="s">
        <v>930</v>
      </c>
      <c r="P36" s="98" t="s">
        <v>931</v>
      </c>
    </row>
    <row r="37" spans="1:16" ht="66" customHeight="1">
      <c r="A37" s="98">
        <v>27</v>
      </c>
      <c r="B37" s="98" t="s">
        <v>960</v>
      </c>
      <c r="C37" s="98">
        <v>400</v>
      </c>
      <c r="D37" s="98" t="s">
        <v>17</v>
      </c>
      <c r="E37" s="98">
        <v>4</v>
      </c>
      <c r="F37" s="98">
        <v>8</v>
      </c>
      <c r="G37" s="98" t="s">
        <v>904</v>
      </c>
      <c r="H37" s="98">
        <v>97463</v>
      </c>
      <c r="I37" s="98">
        <v>29239</v>
      </c>
      <c r="J37" s="98">
        <v>26400</v>
      </c>
      <c r="K37" s="98">
        <v>29239</v>
      </c>
      <c r="L37" s="98">
        <v>20794</v>
      </c>
      <c r="M37" s="98">
        <v>20794</v>
      </c>
      <c r="N37" s="98" t="s">
        <v>961</v>
      </c>
      <c r="O37" s="98" t="s">
        <v>930</v>
      </c>
      <c r="P37" s="98" t="s">
        <v>931</v>
      </c>
    </row>
    <row r="38" spans="1:16" ht="65.25" customHeight="1">
      <c r="A38" s="98">
        <v>28</v>
      </c>
      <c r="B38" s="98" t="s">
        <v>962</v>
      </c>
      <c r="C38" s="98">
        <v>500</v>
      </c>
      <c r="D38" s="98" t="s">
        <v>17</v>
      </c>
      <c r="E38" s="98">
        <v>5</v>
      </c>
      <c r="F38" s="98">
        <v>10</v>
      </c>
      <c r="G38" s="98" t="s">
        <v>904</v>
      </c>
      <c r="H38" s="98">
        <v>115355</v>
      </c>
      <c r="I38" s="98">
        <v>34607</v>
      </c>
      <c r="J38" s="98">
        <v>33000</v>
      </c>
      <c r="K38" s="98">
        <v>34607</v>
      </c>
      <c r="L38" s="98">
        <v>26400</v>
      </c>
      <c r="M38" s="98">
        <v>26400</v>
      </c>
      <c r="N38" s="98" t="s">
        <v>818</v>
      </c>
      <c r="O38" s="98" t="s">
        <v>930</v>
      </c>
      <c r="P38" s="98" t="s">
        <v>931</v>
      </c>
    </row>
    <row r="39" spans="1:16" ht="63" customHeight="1">
      <c r="A39" s="98">
        <v>29</v>
      </c>
      <c r="B39" s="98" t="s">
        <v>963</v>
      </c>
      <c r="C39" s="98">
        <v>200</v>
      </c>
      <c r="D39" s="98" t="s">
        <v>17</v>
      </c>
      <c r="E39" s="98">
        <v>2</v>
      </c>
      <c r="F39" s="98">
        <v>4</v>
      </c>
      <c r="G39" s="98" t="s">
        <v>904</v>
      </c>
      <c r="H39" s="98">
        <v>44411</v>
      </c>
      <c r="I39" s="98">
        <v>13323</v>
      </c>
      <c r="J39" s="98">
        <v>13200</v>
      </c>
      <c r="K39" s="98">
        <v>13323</v>
      </c>
      <c r="L39" s="98">
        <v>11700</v>
      </c>
      <c r="M39" s="98">
        <v>11700</v>
      </c>
      <c r="N39" s="98" t="s">
        <v>964</v>
      </c>
      <c r="O39" s="98" t="s">
        <v>930</v>
      </c>
      <c r="P39" s="98" t="s">
        <v>931</v>
      </c>
    </row>
    <row r="40" spans="1:16" ht="63.75" customHeight="1">
      <c r="A40" s="98">
        <v>30</v>
      </c>
      <c r="B40" s="98" t="s">
        <v>965</v>
      </c>
      <c r="C40" s="98">
        <v>200</v>
      </c>
      <c r="D40" s="98" t="s">
        <v>17</v>
      </c>
      <c r="E40" s="98">
        <v>2</v>
      </c>
      <c r="F40" s="98">
        <v>4</v>
      </c>
      <c r="G40" s="98" t="s">
        <v>904</v>
      </c>
      <c r="H40" s="98">
        <v>44411</v>
      </c>
      <c r="I40" s="98">
        <v>13323</v>
      </c>
      <c r="J40" s="98">
        <v>13200</v>
      </c>
      <c r="K40" s="98">
        <v>13323</v>
      </c>
      <c r="L40" s="98">
        <v>11700</v>
      </c>
      <c r="M40" s="98">
        <v>11700</v>
      </c>
      <c r="N40" s="98" t="s">
        <v>964</v>
      </c>
      <c r="O40" s="98" t="s">
        <v>930</v>
      </c>
      <c r="P40" s="98" t="s">
        <v>931</v>
      </c>
    </row>
    <row r="41" spans="1:16" ht="66" customHeight="1">
      <c r="A41" s="98">
        <v>31</v>
      </c>
      <c r="B41" s="98" t="s">
        <v>966</v>
      </c>
      <c r="C41" s="98">
        <v>300</v>
      </c>
      <c r="D41" s="98" t="s">
        <v>17</v>
      </c>
      <c r="E41" s="98">
        <v>3</v>
      </c>
      <c r="F41" s="98">
        <v>6</v>
      </c>
      <c r="G41" s="98" t="s">
        <v>904</v>
      </c>
      <c r="H41" s="98">
        <v>67393</v>
      </c>
      <c r="I41" s="98">
        <v>20218</v>
      </c>
      <c r="J41" s="98">
        <v>19800</v>
      </c>
      <c r="K41" s="98">
        <v>20218</v>
      </c>
      <c r="L41" s="98">
        <v>16680</v>
      </c>
      <c r="M41" s="98">
        <v>16680</v>
      </c>
      <c r="N41" s="98" t="s">
        <v>967</v>
      </c>
      <c r="O41" s="98" t="s">
        <v>930</v>
      </c>
      <c r="P41" s="98" t="s">
        <v>931</v>
      </c>
    </row>
    <row r="42" spans="1:16" ht="63.75" customHeight="1">
      <c r="A42" s="98">
        <v>32</v>
      </c>
      <c r="B42" s="98" t="s">
        <v>968</v>
      </c>
      <c r="C42" s="98">
        <v>300</v>
      </c>
      <c r="D42" s="98" t="s">
        <v>17</v>
      </c>
      <c r="E42" s="98">
        <v>3</v>
      </c>
      <c r="F42" s="98">
        <v>6</v>
      </c>
      <c r="G42" s="98" t="s">
        <v>904</v>
      </c>
      <c r="H42" s="98">
        <v>67393</v>
      </c>
      <c r="I42" s="98">
        <v>20218</v>
      </c>
      <c r="J42" s="98">
        <v>19800</v>
      </c>
      <c r="K42" s="98">
        <v>20218</v>
      </c>
      <c r="L42" s="98">
        <v>16680</v>
      </c>
      <c r="M42" s="98">
        <v>16680</v>
      </c>
      <c r="N42" s="98" t="s">
        <v>969</v>
      </c>
      <c r="O42" s="98" t="s">
        <v>930</v>
      </c>
      <c r="P42" s="98" t="s">
        <v>931</v>
      </c>
    </row>
    <row r="43" spans="1:16" ht="65.25" customHeight="1">
      <c r="A43" s="98">
        <v>33</v>
      </c>
      <c r="B43" s="98" t="s">
        <v>970</v>
      </c>
      <c r="C43" s="98">
        <v>200</v>
      </c>
      <c r="D43" s="98" t="s">
        <v>17</v>
      </c>
      <c r="E43" s="98">
        <v>2</v>
      </c>
      <c r="F43" s="98">
        <v>4</v>
      </c>
      <c r="G43" s="98" t="s">
        <v>904</v>
      </c>
      <c r="H43" s="98">
        <v>44411</v>
      </c>
      <c r="I43" s="98">
        <v>13323</v>
      </c>
      <c r="J43" s="98">
        <v>13200</v>
      </c>
      <c r="K43" s="98">
        <v>13323</v>
      </c>
      <c r="L43" s="98">
        <v>11700</v>
      </c>
      <c r="M43" s="98">
        <v>11700</v>
      </c>
      <c r="N43" s="98" t="s">
        <v>969</v>
      </c>
      <c r="O43" s="98" t="s">
        <v>930</v>
      </c>
      <c r="P43" s="98" t="s">
        <v>931</v>
      </c>
    </row>
    <row r="44" spans="1:16" ht="56.25" customHeight="1">
      <c r="A44" s="98">
        <v>34</v>
      </c>
      <c r="B44" s="98" t="s">
        <v>971</v>
      </c>
      <c r="C44" s="98">
        <v>200</v>
      </c>
      <c r="D44" s="98" t="s">
        <v>17</v>
      </c>
      <c r="E44" s="98">
        <v>2</v>
      </c>
      <c r="F44" s="98">
        <v>4</v>
      </c>
      <c r="G44" s="98" t="s">
        <v>904</v>
      </c>
      <c r="H44" s="98">
        <v>47000</v>
      </c>
      <c r="I44" s="98">
        <v>14100</v>
      </c>
      <c r="J44" s="98">
        <v>13200</v>
      </c>
      <c r="K44" s="98">
        <f t="shared" si="1"/>
        <v>14100</v>
      </c>
      <c r="L44" s="98">
        <v>11700</v>
      </c>
      <c r="M44" s="98">
        <v>11700</v>
      </c>
      <c r="N44" s="98" t="s">
        <v>972</v>
      </c>
      <c r="O44" s="98" t="s">
        <v>973</v>
      </c>
      <c r="P44" s="98" t="s">
        <v>931</v>
      </c>
    </row>
    <row r="45" spans="1:16" ht="51.75" customHeight="1">
      <c r="A45" s="98">
        <v>35</v>
      </c>
      <c r="B45" s="98" t="s">
        <v>974</v>
      </c>
      <c r="C45" s="98">
        <v>300</v>
      </c>
      <c r="D45" s="98" t="s">
        <v>17</v>
      </c>
      <c r="E45" s="98">
        <v>3</v>
      </c>
      <c r="F45" s="98">
        <v>6</v>
      </c>
      <c r="G45" s="98" t="s">
        <v>904</v>
      </c>
      <c r="H45" s="98">
        <v>66000</v>
      </c>
      <c r="I45" s="98">
        <v>19800</v>
      </c>
      <c r="J45" s="98">
        <v>19800</v>
      </c>
      <c r="K45" s="98">
        <f t="shared" si="1"/>
        <v>19800</v>
      </c>
      <c r="L45" s="98">
        <v>16680</v>
      </c>
      <c r="M45" s="98">
        <v>16680</v>
      </c>
      <c r="N45" s="98" t="s">
        <v>975</v>
      </c>
      <c r="O45" s="98" t="s">
        <v>973</v>
      </c>
      <c r="P45" s="98" t="s">
        <v>931</v>
      </c>
    </row>
    <row r="46" spans="1:16" ht="64.5" customHeight="1">
      <c r="A46" s="98">
        <v>36</v>
      </c>
      <c r="B46" s="98" t="s">
        <v>976</v>
      </c>
      <c r="C46" s="98">
        <v>200</v>
      </c>
      <c r="D46" s="98" t="s">
        <v>17</v>
      </c>
      <c r="E46" s="98">
        <v>2</v>
      </c>
      <c r="F46" s="98">
        <v>4</v>
      </c>
      <c r="G46" s="98" t="s">
        <v>904</v>
      </c>
      <c r="H46" s="98">
        <v>44205</v>
      </c>
      <c r="I46" s="98">
        <v>13262</v>
      </c>
      <c r="J46" s="98">
        <v>13200</v>
      </c>
      <c r="K46" s="98">
        <v>13262</v>
      </c>
      <c r="L46" s="98">
        <v>11700</v>
      </c>
      <c r="M46" s="98">
        <v>11700</v>
      </c>
      <c r="N46" s="98" t="s">
        <v>977</v>
      </c>
      <c r="O46" s="98" t="s">
        <v>930</v>
      </c>
      <c r="P46" s="98" t="s">
        <v>931</v>
      </c>
    </row>
    <row r="47" spans="1:16" ht="63" customHeight="1">
      <c r="A47" s="98">
        <v>37</v>
      </c>
      <c r="B47" s="98" t="s">
        <v>978</v>
      </c>
      <c r="C47" s="98">
        <v>300</v>
      </c>
      <c r="D47" s="98" t="s">
        <v>17</v>
      </c>
      <c r="E47" s="98">
        <v>3</v>
      </c>
      <c r="F47" s="98">
        <v>6</v>
      </c>
      <c r="G47" s="98" t="s">
        <v>904</v>
      </c>
      <c r="H47" s="98">
        <v>66518</v>
      </c>
      <c r="I47" s="98">
        <v>19955</v>
      </c>
      <c r="J47" s="98">
        <v>19800</v>
      </c>
      <c r="K47" s="98">
        <v>19955</v>
      </c>
      <c r="L47" s="98">
        <v>16680</v>
      </c>
      <c r="M47" s="98">
        <v>16680</v>
      </c>
      <c r="N47" s="98" t="s">
        <v>979</v>
      </c>
      <c r="O47" s="98" t="s">
        <v>930</v>
      </c>
      <c r="P47" s="98" t="s">
        <v>931</v>
      </c>
    </row>
    <row r="48" spans="1:16" ht="63.75" customHeight="1">
      <c r="A48" s="98">
        <v>38</v>
      </c>
      <c r="B48" s="98" t="s">
        <v>980</v>
      </c>
      <c r="C48" s="98">
        <v>300</v>
      </c>
      <c r="D48" s="98" t="s">
        <v>17</v>
      </c>
      <c r="E48" s="98">
        <v>3</v>
      </c>
      <c r="F48" s="98">
        <v>6</v>
      </c>
      <c r="G48" s="98" t="s">
        <v>904</v>
      </c>
      <c r="H48" s="98">
        <v>66518</v>
      </c>
      <c r="I48" s="98">
        <v>19955</v>
      </c>
      <c r="J48" s="98">
        <v>19800</v>
      </c>
      <c r="K48" s="98">
        <v>19955</v>
      </c>
      <c r="L48" s="98">
        <v>16680</v>
      </c>
      <c r="M48" s="98">
        <v>16680</v>
      </c>
      <c r="N48" s="98" t="s">
        <v>979</v>
      </c>
      <c r="O48" s="98" t="s">
        <v>930</v>
      </c>
      <c r="P48" s="98" t="s">
        <v>931</v>
      </c>
    </row>
    <row r="49" spans="1:16" ht="65.25" customHeight="1">
      <c r="A49" s="98">
        <v>39</v>
      </c>
      <c r="B49" s="98" t="s">
        <v>981</v>
      </c>
      <c r="C49" s="98">
        <v>300</v>
      </c>
      <c r="D49" s="98" t="s">
        <v>17</v>
      </c>
      <c r="E49" s="98">
        <v>3</v>
      </c>
      <c r="F49" s="98">
        <v>6</v>
      </c>
      <c r="G49" s="98" t="s">
        <v>904</v>
      </c>
      <c r="H49" s="98">
        <v>66518</v>
      </c>
      <c r="I49" s="98">
        <v>19955</v>
      </c>
      <c r="J49" s="98">
        <v>19800</v>
      </c>
      <c r="K49" s="98">
        <v>19955</v>
      </c>
      <c r="L49" s="98">
        <v>16680</v>
      </c>
      <c r="M49" s="98">
        <v>16680</v>
      </c>
      <c r="N49" s="98" t="s">
        <v>982</v>
      </c>
      <c r="O49" s="98" t="s">
        <v>930</v>
      </c>
      <c r="P49" s="98" t="s">
        <v>931</v>
      </c>
    </row>
    <row r="50" spans="1:16" ht="63.75" customHeight="1">
      <c r="A50" s="98">
        <v>40</v>
      </c>
      <c r="B50" s="98" t="s">
        <v>983</v>
      </c>
      <c r="C50" s="98">
        <v>300</v>
      </c>
      <c r="D50" s="98" t="s">
        <v>17</v>
      </c>
      <c r="E50" s="98">
        <v>3</v>
      </c>
      <c r="F50" s="98">
        <v>6</v>
      </c>
      <c r="G50" s="98" t="s">
        <v>904</v>
      </c>
      <c r="H50" s="98">
        <v>66518</v>
      </c>
      <c r="I50" s="98">
        <v>19955</v>
      </c>
      <c r="J50" s="98">
        <v>19800</v>
      </c>
      <c r="K50" s="98">
        <v>19955</v>
      </c>
      <c r="L50" s="98">
        <v>16680</v>
      </c>
      <c r="M50" s="98">
        <v>16680</v>
      </c>
      <c r="N50" s="98" t="s">
        <v>984</v>
      </c>
      <c r="O50" s="98" t="s">
        <v>930</v>
      </c>
      <c r="P50" s="98" t="s">
        <v>931</v>
      </c>
    </row>
    <row r="51" spans="1:16" ht="64.5" customHeight="1">
      <c r="A51" s="98">
        <v>41</v>
      </c>
      <c r="B51" s="98" t="s">
        <v>985</v>
      </c>
      <c r="C51" s="98">
        <v>200</v>
      </c>
      <c r="D51" s="98" t="s">
        <v>17</v>
      </c>
      <c r="E51" s="98">
        <v>2</v>
      </c>
      <c r="F51" s="98">
        <v>4</v>
      </c>
      <c r="G51" s="98" t="s">
        <v>904</v>
      </c>
      <c r="H51" s="98">
        <v>44205</v>
      </c>
      <c r="I51" s="98">
        <v>13262</v>
      </c>
      <c r="J51" s="98">
        <v>13200</v>
      </c>
      <c r="K51" s="98">
        <v>13262</v>
      </c>
      <c r="L51" s="98">
        <v>11700</v>
      </c>
      <c r="M51" s="98">
        <v>11700</v>
      </c>
      <c r="N51" s="98" t="s">
        <v>986</v>
      </c>
      <c r="O51" s="98" t="s">
        <v>930</v>
      </c>
      <c r="P51" s="98" t="s">
        <v>931</v>
      </c>
    </row>
    <row r="52" spans="1:16" ht="63.75" customHeight="1">
      <c r="A52" s="98">
        <v>42</v>
      </c>
      <c r="B52" s="98" t="s">
        <v>987</v>
      </c>
      <c r="C52" s="98">
        <v>200</v>
      </c>
      <c r="D52" s="98" t="s">
        <v>17</v>
      </c>
      <c r="E52" s="98">
        <v>2</v>
      </c>
      <c r="F52" s="98">
        <v>4</v>
      </c>
      <c r="G52" s="98" t="s">
        <v>904</v>
      </c>
      <c r="H52" s="98">
        <v>44205</v>
      </c>
      <c r="I52" s="98">
        <v>13262</v>
      </c>
      <c r="J52" s="98">
        <v>13200</v>
      </c>
      <c r="K52" s="98">
        <v>13262</v>
      </c>
      <c r="L52" s="98">
        <v>11700</v>
      </c>
      <c r="M52" s="98">
        <v>11700</v>
      </c>
      <c r="N52" s="98" t="s">
        <v>988</v>
      </c>
      <c r="O52" s="98" t="s">
        <v>930</v>
      </c>
      <c r="P52" s="98" t="s">
        <v>957</v>
      </c>
    </row>
    <row r="53" spans="1:16" ht="64.5" customHeight="1">
      <c r="A53" s="98">
        <v>43</v>
      </c>
      <c r="B53" s="98" t="s">
        <v>989</v>
      </c>
      <c r="C53" s="98">
        <v>200</v>
      </c>
      <c r="D53" s="98" t="s">
        <v>17</v>
      </c>
      <c r="E53" s="98">
        <v>2</v>
      </c>
      <c r="F53" s="98">
        <v>4</v>
      </c>
      <c r="G53" s="98" t="s">
        <v>904</v>
      </c>
      <c r="H53" s="98">
        <v>44205</v>
      </c>
      <c r="I53" s="98">
        <v>13262</v>
      </c>
      <c r="J53" s="98">
        <v>13200</v>
      </c>
      <c r="K53" s="98">
        <v>13262</v>
      </c>
      <c r="L53" s="98">
        <v>11700</v>
      </c>
      <c r="M53" s="98">
        <v>11700</v>
      </c>
      <c r="N53" s="98" t="s">
        <v>988</v>
      </c>
      <c r="O53" s="98" t="s">
        <v>930</v>
      </c>
      <c r="P53" s="98" t="s">
        <v>931</v>
      </c>
    </row>
    <row r="54" spans="1:16" ht="63" customHeight="1">
      <c r="A54" s="98">
        <v>44</v>
      </c>
      <c r="B54" s="98" t="s">
        <v>990</v>
      </c>
      <c r="C54" s="98">
        <v>300</v>
      </c>
      <c r="D54" s="98" t="s">
        <v>17</v>
      </c>
      <c r="E54" s="98">
        <v>3</v>
      </c>
      <c r="F54" s="98">
        <v>6</v>
      </c>
      <c r="G54" s="98" t="s">
        <v>904</v>
      </c>
      <c r="H54" s="98">
        <v>66518</v>
      </c>
      <c r="I54" s="98">
        <v>19955</v>
      </c>
      <c r="J54" s="98">
        <v>19800</v>
      </c>
      <c r="K54" s="98">
        <v>19955</v>
      </c>
      <c r="L54" s="98">
        <v>16680</v>
      </c>
      <c r="M54" s="98">
        <v>16680</v>
      </c>
      <c r="N54" s="98" t="s">
        <v>991</v>
      </c>
      <c r="O54" s="98" t="s">
        <v>930</v>
      </c>
      <c r="P54" s="98" t="s">
        <v>931</v>
      </c>
    </row>
    <row r="55" spans="1:16" ht="63" customHeight="1">
      <c r="A55" s="98">
        <v>45</v>
      </c>
      <c r="B55" s="98" t="s">
        <v>992</v>
      </c>
      <c r="C55" s="98">
        <v>300</v>
      </c>
      <c r="D55" s="98" t="s">
        <v>17</v>
      </c>
      <c r="E55" s="98">
        <v>3</v>
      </c>
      <c r="F55" s="98">
        <v>6</v>
      </c>
      <c r="G55" s="98" t="s">
        <v>904</v>
      </c>
      <c r="H55" s="98">
        <v>66518</v>
      </c>
      <c r="I55" s="98">
        <v>19955</v>
      </c>
      <c r="J55" s="98">
        <v>19800</v>
      </c>
      <c r="K55" s="98">
        <v>19955</v>
      </c>
      <c r="L55" s="98">
        <v>16680</v>
      </c>
      <c r="M55" s="98">
        <v>16680</v>
      </c>
      <c r="N55" s="98" t="s">
        <v>993</v>
      </c>
      <c r="O55" s="98" t="s">
        <v>930</v>
      </c>
      <c r="P55" s="98" t="s">
        <v>931</v>
      </c>
    </row>
    <row r="56" spans="1:16" ht="66" customHeight="1">
      <c r="A56" s="98">
        <v>46</v>
      </c>
      <c r="B56" s="98" t="s">
        <v>994</v>
      </c>
      <c r="C56" s="98">
        <v>300</v>
      </c>
      <c r="D56" s="98" t="s">
        <v>17</v>
      </c>
      <c r="E56" s="98">
        <v>3</v>
      </c>
      <c r="F56" s="98">
        <v>6</v>
      </c>
      <c r="G56" s="98" t="s">
        <v>904</v>
      </c>
      <c r="H56" s="98">
        <v>66518</v>
      </c>
      <c r="I56" s="98">
        <v>19955</v>
      </c>
      <c r="J56" s="98">
        <v>19800</v>
      </c>
      <c r="K56" s="98">
        <v>19955</v>
      </c>
      <c r="L56" s="98">
        <v>16680</v>
      </c>
      <c r="M56" s="98">
        <v>16680</v>
      </c>
      <c r="N56" s="98" t="s">
        <v>993</v>
      </c>
      <c r="O56" s="98" t="s">
        <v>930</v>
      </c>
      <c r="P56" s="98" t="s">
        <v>931</v>
      </c>
    </row>
    <row r="57" spans="1:16" ht="63.75" customHeight="1">
      <c r="A57" s="98">
        <v>47</v>
      </c>
      <c r="B57" s="98" t="s">
        <v>995</v>
      </c>
      <c r="C57" s="98">
        <v>300</v>
      </c>
      <c r="D57" s="98" t="s">
        <v>17</v>
      </c>
      <c r="E57" s="98">
        <v>3</v>
      </c>
      <c r="F57" s="98">
        <v>6</v>
      </c>
      <c r="G57" s="98" t="s">
        <v>904</v>
      </c>
      <c r="H57" s="98">
        <v>66518</v>
      </c>
      <c r="I57" s="98">
        <v>19955</v>
      </c>
      <c r="J57" s="98">
        <v>19800</v>
      </c>
      <c r="K57" s="98">
        <v>19955</v>
      </c>
      <c r="L57" s="98">
        <v>16680</v>
      </c>
      <c r="M57" s="98">
        <v>16680</v>
      </c>
      <c r="N57" s="98" t="s">
        <v>993</v>
      </c>
      <c r="O57" s="98" t="s">
        <v>930</v>
      </c>
      <c r="P57" s="98" t="s">
        <v>957</v>
      </c>
    </row>
    <row r="58" spans="1:16" ht="65.25" customHeight="1">
      <c r="A58" s="98">
        <v>48</v>
      </c>
      <c r="B58" s="98" t="s">
        <v>996</v>
      </c>
      <c r="C58" s="98">
        <v>300</v>
      </c>
      <c r="D58" s="98" t="s">
        <v>17</v>
      </c>
      <c r="E58" s="98">
        <v>3</v>
      </c>
      <c r="F58" s="98">
        <v>6</v>
      </c>
      <c r="G58" s="98" t="s">
        <v>904</v>
      </c>
      <c r="H58" s="98">
        <v>66518</v>
      </c>
      <c r="I58" s="98">
        <v>19955</v>
      </c>
      <c r="J58" s="98">
        <v>19800</v>
      </c>
      <c r="K58" s="98">
        <v>19955</v>
      </c>
      <c r="L58" s="98">
        <v>16680</v>
      </c>
      <c r="M58" s="98">
        <v>16680</v>
      </c>
      <c r="N58" s="98" t="s">
        <v>997</v>
      </c>
      <c r="O58" s="98" t="s">
        <v>930</v>
      </c>
      <c r="P58" s="98" t="s">
        <v>957</v>
      </c>
    </row>
    <row r="59" spans="1:16" ht="66" customHeight="1">
      <c r="A59" s="98">
        <v>49</v>
      </c>
      <c r="B59" s="98" t="s">
        <v>998</v>
      </c>
      <c r="C59" s="98">
        <v>300</v>
      </c>
      <c r="D59" s="98" t="s">
        <v>17</v>
      </c>
      <c r="E59" s="98">
        <v>3</v>
      </c>
      <c r="F59" s="98">
        <v>6</v>
      </c>
      <c r="G59" s="98" t="s">
        <v>904</v>
      </c>
      <c r="H59" s="98">
        <v>66518</v>
      </c>
      <c r="I59" s="98">
        <v>19955</v>
      </c>
      <c r="J59" s="98">
        <v>19800</v>
      </c>
      <c r="K59" s="98">
        <v>19955</v>
      </c>
      <c r="L59" s="98">
        <v>16680</v>
      </c>
      <c r="M59" s="98">
        <v>16680</v>
      </c>
      <c r="N59" s="98" t="s">
        <v>999</v>
      </c>
      <c r="O59" s="98" t="s">
        <v>930</v>
      </c>
      <c r="P59" s="98" t="s">
        <v>931</v>
      </c>
    </row>
    <row r="60" spans="1:16" ht="63.75">
      <c r="A60" s="98">
        <v>50</v>
      </c>
      <c r="B60" s="98" t="s">
        <v>1000</v>
      </c>
      <c r="C60" s="98">
        <v>300</v>
      </c>
      <c r="D60" s="98" t="s">
        <v>17</v>
      </c>
      <c r="E60" s="98">
        <v>3</v>
      </c>
      <c r="F60" s="98">
        <v>6</v>
      </c>
      <c r="G60" s="98" t="s">
        <v>904</v>
      </c>
      <c r="H60" s="98">
        <v>66518</v>
      </c>
      <c r="I60" s="98">
        <v>19955</v>
      </c>
      <c r="J60" s="98">
        <v>19800</v>
      </c>
      <c r="K60" s="98">
        <v>19955</v>
      </c>
      <c r="L60" s="98">
        <v>16680</v>
      </c>
      <c r="M60" s="98">
        <v>16680</v>
      </c>
      <c r="N60" s="98" t="s">
        <v>1001</v>
      </c>
      <c r="O60" s="98" t="s">
        <v>930</v>
      </c>
      <c r="P60" s="98" t="s">
        <v>931</v>
      </c>
    </row>
    <row r="61" spans="1:16" ht="63.75">
      <c r="A61" s="98">
        <v>51</v>
      </c>
      <c r="B61" s="98" t="s">
        <v>1002</v>
      </c>
      <c r="C61" s="98">
        <v>300</v>
      </c>
      <c r="D61" s="98" t="s">
        <v>17</v>
      </c>
      <c r="E61" s="98">
        <v>3</v>
      </c>
      <c r="F61" s="98">
        <v>6</v>
      </c>
      <c r="G61" s="98" t="s">
        <v>904</v>
      </c>
      <c r="H61" s="98">
        <v>66518</v>
      </c>
      <c r="I61" s="98">
        <v>19955</v>
      </c>
      <c r="J61" s="98">
        <v>19800</v>
      </c>
      <c r="K61" s="98">
        <v>19955</v>
      </c>
      <c r="L61" s="98">
        <v>16680</v>
      </c>
      <c r="M61" s="98">
        <v>16680</v>
      </c>
      <c r="N61" s="98" t="s">
        <v>1001</v>
      </c>
      <c r="O61" s="98" t="s">
        <v>930</v>
      </c>
      <c r="P61" s="98" t="s">
        <v>931</v>
      </c>
    </row>
    <row r="62" spans="1:16" ht="63.75">
      <c r="A62" s="98">
        <v>52</v>
      </c>
      <c r="B62" s="98" t="s">
        <v>1003</v>
      </c>
      <c r="C62" s="98">
        <v>400</v>
      </c>
      <c r="D62" s="98" t="s">
        <v>17</v>
      </c>
      <c r="E62" s="98">
        <v>4</v>
      </c>
      <c r="F62" s="98">
        <v>8</v>
      </c>
      <c r="G62" s="98" t="s">
        <v>904</v>
      </c>
      <c r="H62" s="98">
        <v>88936</v>
      </c>
      <c r="I62" s="98">
        <v>26681</v>
      </c>
      <c r="J62" s="98">
        <v>26400</v>
      </c>
      <c r="K62" s="98">
        <v>26681</v>
      </c>
      <c r="L62" s="98">
        <v>20794</v>
      </c>
      <c r="M62" s="98">
        <v>20794</v>
      </c>
      <c r="N62" s="98" t="s">
        <v>1004</v>
      </c>
      <c r="O62" s="98" t="s">
        <v>930</v>
      </c>
      <c r="P62" s="98" t="s">
        <v>931</v>
      </c>
    </row>
    <row r="63" spans="1:16" ht="63.75">
      <c r="A63" s="98">
        <v>53</v>
      </c>
      <c r="B63" s="98" t="s">
        <v>1005</v>
      </c>
      <c r="C63" s="98">
        <v>300</v>
      </c>
      <c r="D63" s="98" t="s">
        <v>17</v>
      </c>
      <c r="E63" s="98">
        <v>3</v>
      </c>
      <c r="F63" s="98">
        <v>6</v>
      </c>
      <c r="G63" s="98" t="s">
        <v>904</v>
      </c>
      <c r="H63" s="98">
        <v>66518</v>
      </c>
      <c r="I63" s="98">
        <v>19955</v>
      </c>
      <c r="J63" s="98">
        <v>19800</v>
      </c>
      <c r="K63" s="98">
        <v>19955</v>
      </c>
      <c r="L63" s="98">
        <v>16680</v>
      </c>
      <c r="M63" s="98">
        <v>16680</v>
      </c>
      <c r="N63" s="98" t="s">
        <v>1006</v>
      </c>
      <c r="O63" s="98" t="s">
        <v>930</v>
      </c>
      <c r="P63" s="98" t="s">
        <v>931</v>
      </c>
    </row>
    <row r="64" spans="1:16" ht="63.75">
      <c r="A64" s="98">
        <v>54</v>
      </c>
      <c r="B64" s="98" t="s">
        <v>1007</v>
      </c>
      <c r="C64" s="98">
        <v>200</v>
      </c>
      <c r="D64" s="98" t="s">
        <v>17</v>
      </c>
      <c r="E64" s="98">
        <v>2</v>
      </c>
      <c r="F64" s="98">
        <v>4</v>
      </c>
      <c r="G64" s="98" t="s">
        <v>904</v>
      </c>
      <c r="H64" s="98">
        <v>44205</v>
      </c>
      <c r="I64" s="98">
        <v>13262</v>
      </c>
      <c r="J64" s="98">
        <v>13200</v>
      </c>
      <c r="K64" s="98">
        <v>13262</v>
      </c>
      <c r="L64" s="98">
        <v>11700</v>
      </c>
      <c r="M64" s="98">
        <v>11700</v>
      </c>
      <c r="N64" s="98" t="s">
        <v>999</v>
      </c>
      <c r="O64" s="98" t="s">
        <v>930</v>
      </c>
      <c r="P64" s="98" t="s">
        <v>931</v>
      </c>
    </row>
    <row r="65" spans="1:16" ht="63.75">
      <c r="A65" s="98">
        <v>55</v>
      </c>
      <c r="B65" s="98" t="s">
        <v>1008</v>
      </c>
      <c r="C65" s="98">
        <v>300</v>
      </c>
      <c r="D65" s="98" t="s">
        <v>17</v>
      </c>
      <c r="E65" s="98">
        <v>3</v>
      </c>
      <c r="F65" s="98">
        <v>6</v>
      </c>
      <c r="G65" s="98" t="s">
        <v>904</v>
      </c>
      <c r="H65" s="98">
        <v>66518</v>
      </c>
      <c r="I65" s="98">
        <v>19955</v>
      </c>
      <c r="J65" s="98">
        <v>19800</v>
      </c>
      <c r="K65" s="98">
        <v>19955</v>
      </c>
      <c r="L65" s="98">
        <v>16680</v>
      </c>
      <c r="M65" s="98">
        <v>16680</v>
      </c>
      <c r="N65" s="98" t="s">
        <v>1009</v>
      </c>
      <c r="O65" s="98" t="s">
        <v>930</v>
      </c>
      <c r="P65" s="98" t="s">
        <v>931</v>
      </c>
    </row>
    <row r="66" spans="1:16" ht="63.75">
      <c r="A66" s="98">
        <v>56</v>
      </c>
      <c r="B66" s="98" t="s">
        <v>1010</v>
      </c>
      <c r="C66" s="98">
        <v>200</v>
      </c>
      <c r="D66" s="98" t="s">
        <v>17</v>
      </c>
      <c r="E66" s="98">
        <v>2</v>
      </c>
      <c r="F66" s="98">
        <v>4</v>
      </c>
      <c r="G66" s="98" t="s">
        <v>904</v>
      </c>
      <c r="H66" s="98">
        <v>58966</v>
      </c>
      <c r="I66" s="98">
        <v>17690</v>
      </c>
      <c r="J66" s="98" t="s">
        <v>1011</v>
      </c>
      <c r="K66" s="98">
        <v>0</v>
      </c>
      <c r="L66" s="98">
        <v>0</v>
      </c>
      <c r="M66" s="98">
        <v>0</v>
      </c>
      <c r="N66" s="98" t="s">
        <v>1012</v>
      </c>
      <c r="O66" s="98" t="s">
        <v>1013</v>
      </c>
      <c r="P66" s="98" t="s">
        <v>941</v>
      </c>
    </row>
    <row r="67" spans="1:16" ht="51">
      <c r="A67" s="98">
        <v>57</v>
      </c>
      <c r="B67" s="98" t="s">
        <v>1014</v>
      </c>
      <c r="C67" s="98">
        <v>300</v>
      </c>
      <c r="D67" s="98" t="s">
        <v>17</v>
      </c>
      <c r="E67" s="98">
        <v>3</v>
      </c>
      <c r="F67" s="98">
        <v>6</v>
      </c>
      <c r="G67" s="98" t="s">
        <v>904</v>
      </c>
      <c r="H67" s="98">
        <v>112341</v>
      </c>
      <c r="I67" s="98">
        <v>27762</v>
      </c>
      <c r="J67" s="98" t="s">
        <v>1011</v>
      </c>
      <c r="K67" s="98">
        <v>0</v>
      </c>
      <c r="L67" s="98">
        <v>0</v>
      </c>
      <c r="M67" s="98">
        <v>0</v>
      </c>
      <c r="N67" s="98" t="s">
        <v>1015</v>
      </c>
      <c r="O67" s="98" t="s">
        <v>1016</v>
      </c>
      <c r="P67" s="98" t="s">
        <v>941</v>
      </c>
    </row>
    <row r="68" spans="1:16" ht="63.75">
      <c r="A68" s="98">
        <v>58</v>
      </c>
      <c r="B68" s="98" t="s">
        <v>1017</v>
      </c>
      <c r="C68" s="98">
        <v>200</v>
      </c>
      <c r="D68" s="98" t="s">
        <v>17</v>
      </c>
      <c r="E68" s="98">
        <v>2</v>
      </c>
      <c r="F68" s="98">
        <v>4</v>
      </c>
      <c r="G68" s="98" t="s">
        <v>904</v>
      </c>
      <c r="H68" s="98">
        <v>58541</v>
      </c>
      <c r="I68" s="98">
        <v>17562</v>
      </c>
      <c r="J68" s="98" t="s">
        <v>1011</v>
      </c>
      <c r="K68" s="98">
        <v>0</v>
      </c>
      <c r="L68" s="98">
        <v>0</v>
      </c>
      <c r="M68" s="98">
        <v>0</v>
      </c>
      <c r="N68" s="98" t="s">
        <v>40</v>
      </c>
      <c r="O68" s="98" t="s">
        <v>1018</v>
      </c>
      <c r="P68" s="98" t="s">
        <v>941</v>
      </c>
    </row>
    <row r="69" spans="1:16" ht="63.75">
      <c r="A69" s="98">
        <v>59</v>
      </c>
      <c r="B69" s="98" t="s">
        <v>1019</v>
      </c>
      <c r="C69" s="98">
        <v>500</v>
      </c>
      <c r="D69" s="98" t="s">
        <v>17</v>
      </c>
      <c r="E69" s="98">
        <v>5</v>
      </c>
      <c r="F69" s="98">
        <v>10</v>
      </c>
      <c r="G69" s="98" t="s">
        <v>904</v>
      </c>
      <c r="H69" s="98">
        <v>99000</v>
      </c>
      <c r="I69" s="98">
        <v>29700</v>
      </c>
      <c r="J69" s="98" t="s">
        <v>1011</v>
      </c>
      <c r="K69" s="98">
        <v>0</v>
      </c>
      <c r="L69" s="98">
        <v>0</v>
      </c>
      <c r="M69" s="98">
        <v>0</v>
      </c>
      <c r="N69" s="98" t="s">
        <v>1020</v>
      </c>
      <c r="O69" s="98" t="s">
        <v>1018</v>
      </c>
      <c r="P69" s="98" t="s">
        <v>941</v>
      </c>
    </row>
    <row r="70" spans="1:16" ht="63.75">
      <c r="A70" s="98">
        <v>60</v>
      </c>
      <c r="B70" s="98" t="s">
        <v>1021</v>
      </c>
      <c r="C70" s="98">
        <v>200</v>
      </c>
      <c r="D70" s="98" t="s">
        <v>17</v>
      </c>
      <c r="E70" s="98">
        <v>2</v>
      </c>
      <c r="F70" s="98">
        <v>4</v>
      </c>
      <c r="G70" s="98" t="s">
        <v>904</v>
      </c>
      <c r="H70" s="98">
        <v>51500</v>
      </c>
      <c r="I70" s="98">
        <v>15450</v>
      </c>
      <c r="J70" s="98" t="s">
        <v>1011</v>
      </c>
      <c r="K70" s="98">
        <v>0</v>
      </c>
      <c r="L70" s="98">
        <v>0</v>
      </c>
      <c r="M70" s="98">
        <v>0</v>
      </c>
      <c r="N70" s="98" t="s">
        <v>1020</v>
      </c>
      <c r="O70" s="98" t="s">
        <v>1018</v>
      </c>
      <c r="P70" s="98" t="s">
        <v>941</v>
      </c>
    </row>
    <row r="71" spans="1:16" ht="63.75">
      <c r="A71" s="98">
        <v>61</v>
      </c>
      <c r="B71" s="98" t="s">
        <v>1022</v>
      </c>
      <c r="C71" s="98">
        <v>300</v>
      </c>
      <c r="D71" s="98" t="s">
        <v>17</v>
      </c>
      <c r="E71" s="98">
        <v>3</v>
      </c>
      <c r="F71" s="98">
        <v>6</v>
      </c>
      <c r="G71" s="98" t="s">
        <v>904</v>
      </c>
      <c r="H71" s="98">
        <v>63285</v>
      </c>
      <c r="I71" s="98">
        <v>18986</v>
      </c>
      <c r="J71" s="98" t="s">
        <v>1011</v>
      </c>
      <c r="K71" s="98">
        <v>0</v>
      </c>
      <c r="L71" s="98">
        <v>0</v>
      </c>
      <c r="M71" s="98">
        <v>0</v>
      </c>
      <c r="N71" s="98" t="s">
        <v>1020</v>
      </c>
      <c r="O71" s="98" t="s">
        <v>1013</v>
      </c>
      <c r="P71" s="98" t="s">
        <v>941</v>
      </c>
    </row>
    <row r="72" spans="1:16" ht="63.75">
      <c r="A72" s="98">
        <v>62</v>
      </c>
      <c r="B72" s="98" t="s">
        <v>1023</v>
      </c>
      <c r="C72" s="98">
        <v>100</v>
      </c>
      <c r="D72" s="98" t="s">
        <v>17</v>
      </c>
      <c r="E72" s="98">
        <v>1</v>
      </c>
      <c r="F72" s="98">
        <v>2</v>
      </c>
      <c r="G72" s="98" t="s">
        <v>904</v>
      </c>
      <c r="H72" s="98">
        <v>24501</v>
      </c>
      <c r="I72" s="98">
        <v>7350</v>
      </c>
      <c r="J72" s="98">
        <v>6600</v>
      </c>
      <c r="K72" s="98">
        <v>7350</v>
      </c>
      <c r="L72" s="98">
        <v>7200</v>
      </c>
      <c r="M72" s="98">
        <v>6600</v>
      </c>
      <c r="N72" s="98" t="s">
        <v>1024</v>
      </c>
      <c r="O72" s="98" t="s">
        <v>1018</v>
      </c>
      <c r="P72" s="98" t="s">
        <v>941</v>
      </c>
    </row>
    <row r="73" spans="1:16" ht="63.75">
      <c r="A73" s="98">
        <v>63</v>
      </c>
      <c r="B73" s="98" t="s">
        <v>1025</v>
      </c>
      <c r="C73" s="98">
        <v>200</v>
      </c>
      <c r="D73" s="98" t="s">
        <v>17</v>
      </c>
      <c r="E73" s="98">
        <v>2</v>
      </c>
      <c r="F73" s="98">
        <v>4</v>
      </c>
      <c r="G73" s="98" t="s">
        <v>1026</v>
      </c>
      <c r="H73" s="98">
        <v>52600</v>
      </c>
      <c r="I73" s="98">
        <v>15780</v>
      </c>
      <c r="J73" s="98">
        <v>13200</v>
      </c>
      <c r="K73" s="98">
        <f t="shared" ref="K73:K90" si="2">(30*H73/100)</f>
        <v>15780</v>
      </c>
      <c r="L73" s="98">
        <v>11700</v>
      </c>
      <c r="M73" s="98">
        <v>11700</v>
      </c>
      <c r="N73" s="98" t="s">
        <v>1027</v>
      </c>
      <c r="O73" s="98" t="s">
        <v>950</v>
      </c>
      <c r="P73" s="98" t="s">
        <v>951</v>
      </c>
    </row>
    <row r="74" spans="1:16" ht="63.75">
      <c r="A74" s="98">
        <v>64</v>
      </c>
      <c r="B74" s="98" t="s">
        <v>1028</v>
      </c>
      <c r="C74" s="98">
        <v>200</v>
      </c>
      <c r="D74" s="98" t="s">
        <v>17</v>
      </c>
      <c r="E74" s="98">
        <v>2</v>
      </c>
      <c r="F74" s="98">
        <v>4</v>
      </c>
      <c r="G74" s="98" t="s">
        <v>1026</v>
      </c>
      <c r="H74" s="98">
        <v>52600</v>
      </c>
      <c r="I74" s="98">
        <v>15780</v>
      </c>
      <c r="J74" s="98">
        <v>13200</v>
      </c>
      <c r="K74" s="98">
        <f t="shared" si="2"/>
        <v>15780</v>
      </c>
      <c r="L74" s="98">
        <v>11700</v>
      </c>
      <c r="M74" s="98">
        <v>11700</v>
      </c>
      <c r="N74" s="98" t="s">
        <v>1029</v>
      </c>
      <c r="O74" s="98" t="s">
        <v>950</v>
      </c>
      <c r="P74" s="98" t="s">
        <v>951</v>
      </c>
    </row>
    <row r="75" spans="1:16" ht="63.75">
      <c r="A75" s="98">
        <v>65</v>
      </c>
      <c r="B75" s="98" t="s">
        <v>1030</v>
      </c>
      <c r="C75" s="98">
        <v>200</v>
      </c>
      <c r="D75" s="98" t="s">
        <v>17</v>
      </c>
      <c r="E75" s="98">
        <v>2</v>
      </c>
      <c r="F75" s="98">
        <v>4</v>
      </c>
      <c r="G75" s="98" t="s">
        <v>1026</v>
      </c>
      <c r="H75" s="98">
        <v>52600</v>
      </c>
      <c r="I75" s="98">
        <v>15780</v>
      </c>
      <c r="J75" s="98">
        <v>13200</v>
      </c>
      <c r="K75" s="98">
        <f t="shared" si="2"/>
        <v>15780</v>
      </c>
      <c r="L75" s="98">
        <v>11700</v>
      </c>
      <c r="M75" s="98">
        <v>11700</v>
      </c>
      <c r="N75" s="98" t="s">
        <v>1027</v>
      </c>
      <c r="O75" s="98" t="s">
        <v>950</v>
      </c>
      <c r="P75" s="98" t="s">
        <v>951</v>
      </c>
    </row>
    <row r="76" spans="1:16" ht="63.75">
      <c r="A76" s="98">
        <v>66</v>
      </c>
      <c r="B76" s="98" t="s">
        <v>1031</v>
      </c>
      <c r="C76" s="98">
        <v>200</v>
      </c>
      <c r="D76" s="98" t="s">
        <v>17</v>
      </c>
      <c r="E76" s="98">
        <v>2</v>
      </c>
      <c r="F76" s="98">
        <v>4</v>
      </c>
      <c r="G76" s="98" t="s">
        <v>1032</v>
      </c>
      <c r="H76" s="98">
        <v>42005</v>
      </c>
      <c r="I76" s="98">
        <v>12602</v>
      </c>
      <c r="J76" s="98">
        <v>13200</v>
      </c>
      <c r="K76" s="98">
        <v>12602</v>
      </c>
      <c r="L76" s="98">
        <v>11700</v>
      </c>
      <c r="M76" s="98">
        <v>11700</v>
      </c>
      <c r="N76" s="98" t="s">
        <v>1033</v>
      </c>
      <c r="O76" s="98" t="s">
        <v>910</v>
      </c>
      <c r="P76" s="98" t="s">
        <v>907</v>
      </c>
    </row>
    <row r="77" spans="1:16" ht="63.75">
      <c r="A77" s="98">
        <v>67</v>
      </c>
      <c r="B77" s="98" t="s">
        <v>1034</v>
      </c>
      <c r="C77" s="98">
        <v>200</v>
      </c>
      <c r="D77" s="98" t="s">
        <v>17</v>
      </c>
      <c r="E77" s="98">
        <v>2</v>
      </c>
      <c r="F77" s="98">
        <v>4</v>
      </c>
      <c r="G77" s="98" t="s">
        <v>1026</v>
      </c>
      <c r="H77" s="98">
        <v>49046</v>
      </c>
      <c r="I77" s="98">
        <v>14714</v>
      </c>
      <c r="J77" s="98">
        <v>13200</v>
      </c>
      <c r="K77" s="98">
        <v>14714</v>
      </c>
      <c r="L77" s="98">
        <v>11700</v>
      </c>
      <c r="M77" s="98">
        <v>11700</v>
      </c>
      <c r="N77" s="98" t="s">
        <v>1035</v>
      </c>
      <c r="O77" s="98" t="s">
        <v>930</v>
      </c>
      <c r="P77" s="98" t="s">
        <v>931</v>
      </c>
    </row>
    <row r="78" spans="1:16" ht="63.75">
      <c r="A78" s="98">
        <v>68</v>
      </c>
      <c r="B78" s="98" t="s">
        <v>1036</v>
      </c>
      <c r="C78" s="98">
        <v>100</v>
      </c>
      <c r="D78" s="98" t="s">
        <v>12</v>
      </c>
      <c r="E78" s="98">
        <v>1</v>
      </c>
      <c r="F78" s="98">
        <v>1.5</v>
      </c>
      <c r="G78" s="98" t="s">
        <v>904</v>
      </c>
      <c r="H78" s="98">
        <v>15787</v>
      </c>
      <c r="I78" s="98">
        <v>4736</v>
      </c>
      <c r="J78" s="98">
        <v>4500</v>
      </c>
      <c r="K78" s="98">
        <v>4736</v>
      </c>
      <c r="L78" s="98">
        <v>0</v>
      </c>
      <c r="M78" s="98">
        <v>4500</v>
      </c>
      <c r="N78" s="98" t="s">
        <v>1037</v>
      </c>
      <c r="O78" s="98" t="s">
        <v>1038</v>
      </c>
      <c r="P78" s="98" t="s">
        <v>1039</v>
      </c>
    </row>
    <row r="79" spans="1:16" ht="66.75">
      <c r="A79" s="98">
        <v>69</v>
      </c>
      <c r="B79" s="98" t="s">
        <v>1040</v>
      </c>
      <c r="C79" s="98">
        <v>200</v>
      </c>
      <c r="D79" s="98" t="s">
        <v>12</v>
      </c>
      <c r="E79" s="98">
        <v>2</v>
      </c>
      <c r="F79" s="98">
        <v>3</v>
      </c>
      <c r="G79" s="98" t="s">
        <v>904</v>
      </c>
      <c r="H79" s="98">
        <v>28944</v>
      </c>
      <c r="I79" s="98">
        <v>8683</v>
      </c>
      <c r="J79" s="98">
        <v>9000</v>
      </c>
      <c r="K79" s="98">
        <v>8683</v>
      </c>
      <c r="L79" s="98">
        <v>0</v>
      </c>
      <c r="M79" s="98">
        <v>8683</v>
      </c>
      <c r="N79" s="98" t="s">
        <v>1041</v>
      </c>
      <c r="O79" s="98" t="s">
        <v>1042</v>
      </c>
      <c r="P79" s="98" t="s">
        <v>1043</v>
      </c>
    </row>
    <row r="80" spans="1:16" ht="63.75">
      <c r="A80" s="98">
        <v>70</v>
      </c>
      <c r="B80" s="98" t="s">
        <v>1044</v>
      </c>
      <c r="C80" s="98">
        <v>100</v>
      </c>
      <c r="D80" s="98" t="s">
        <v>12</v>
      </c>
      <c r="E80" s="98">
        <v>1</v>
      </c>
      <c r="F80" s="98">
        <v>1.5</v>
      </c>
      <c r="G80" s="98" t="s">
        <v>904</v>
      </c>
      <c r="H80" s="98">
        <v>23000</v>
      </c>
      <c r="I80" s="98">
        <v>6900</v>
      </c>
      <c r="J80" s="98">
        <v>4500</v>
      </c>
      <c r="K80" s="98">
        <f t="shared" si="2"/>
        <v>6900</v>
      </c>
      <c r="L80" s="98">
        <v>0</v>
      </c>
      <c r="M80" s="98">
        <v>4500</v>
      </c>
      <c r="N80" s="98" t="s">
        <v>1045</v>
      </c>
      <c r="O80" s="98" t="s">
        <v>950</v>
      </c>
      <c r="P80" s="98" t="s">
        <v>951</v>
      </c>
    </row>
    <row r="81" spans="1:16" ht="63.75">
      <c r="A81" s="98">
        <v>71</v>
      </c>
      <c r="B81" s="98" t="s">
        <v>1046</v>
      </c>
      <c r="C81" s="98">
        <v>200</v>
      </c>
      <c r="D81" s="98" t="s">
        <v>12</v>
      </c>
      <c r="E81" s="98">
        <v>2</v>
      </c>
      <c r="F81" s="98">
        <v>3</v>
      </c>
      <c r="G81" s="98" t="s">
        <v>904</v>
      </c>
      <c r="H81" s="98">
        <v>32101</v>
      </c>
      <c r="I81" s="98">
        <v>9630</v>
      </c>
      <c r="J81" s="98">
        <v>9000</v>
      </c>
      <c r="K81" s="98">
        <v>9630</v>
      </c>
      <c r="L81" s="98">
        <v>0</v>
      </c>
      <c r="M81" s="98">
        <v>9000</v>
      </c>
      <c r="N81" s="98" t="s">
        <v>1047</v>
      </c>
      <c r="O81" s="98" t="s">
        <v>1038</v>
      </c>
      <c r="P81" s="98" t="s">
        <v>1039</v>
      </c>
    </row>
    <row r="82" spans="1:16" ht="63.75">
      <c r="A82" s="98">
        <v>72</v>
      </c>
      <c r="B82" s="98" t="s">
        <v>1048</v>
      </c>
      <c r="C82" s="98">
        <v>100</v>
      </c>
      <c r="D82" s="98" t="s">
        <v>12</v>
      </c>
      <c r="E82" s="98">
        <v>1</v>
      </c>
      <c r="F82" s="98">
        <v>1.5</v>
      </c>
      <c r="G82" s="98" t="s">
        <v>904</v>
      </c>
      <c r="H82" s="98">
        <v>17366</v>
      </c>
      <c r="I82" s="98">
        <v>5210</v>
      </c>
      <c r="J82" s="98">
        <v>4500</v>
      </c>
      <c r="K82" s="98">
        <v>5210</v>
      </c>
      <c r="L82" s="98">
        <v>0</v>
      </c>
      <c r="M82" s="98">
        <v>4500</v>
      </c>
      <c r="N82" s="98" t="s">
        <v>1049</v>
      </c>
      <c r="O82" s="98" t="s">
        <v>1038</v>
      </c>
      <c r="P82" s="98" t="s">
        <v>1039</v>
      </c>
    </row>
    <row r="83" spans="1:16" ht="63.75">
      <c r="A83" s="98">
        <v>73</v>
      </c>
      <c r="B83" s="98" t="s">
        <v>1050</v>
      </c>
      <c r="C83" s="98">
        <v>100</v>
      </c>
      <c r="D83" s="98" t="s">
        <v>12</v>
      </c>
      <c r="E83" s="98">
        <v>2</v>
      </c>
      <c r="F83" s="98">
        <v>1.5</v>
      </c>
      <c r="G83" s="98" t="s">
        <v>904</v>
      </c>
      <c r="H83" s="98">
        <v>15787</v>
      </c>
      <c r="I83" s="98">
        <v>4736</v>
      </c>
      <c r="J83" s="98">
        <v>4500</v>
      </c>
      <c r="K83" s="98">
        <v>4736</v>
      </c>
      <c r="L83" s="98">
        <v>0</v>
      </c>
      <c r="M83" s="98">
        <v>4500</v>
      </c>
      <c r="N83" s="98" t="s">
        <v>1037</v>
      </c>
      <c r="O83" s="98" t="s">
        <v>1038</v>
      </c>
      <c r="P83" s="98" t="s">
        <v>1039</v>
      </c>
    </row>
    <row r="84" spans="1:16" ht="63.75">
      <c r="A84" s="98">
        <v>74</v>
      </c>
      <c r="B84" s="98" t="s">
        <v>1051</v>
      </c>
      <c r="C84" s="98">
        <v>200</v>
      </c>
      <c r="D84" s="98" t="s">
        <v>12</v>
      </c>
      <c r="E84" s="98">
        <v>2</v>
      </c>
      <c r="F84" s="98">
        <v>3</v>
      </c>
      <c r="G84" s="98" t="s">
        <v>904</v>
      </c>
      <c r="H84" s="98">
        <v>29470</v>
      </c>
      <c r="I84" s="98">
        <v>8841</v>
      </c>
      <c r="J84" s="98">
        <v>9000</v>
      </c>
      <c r="K84" s="98">
        <f t="shared" si="2"/>
        <v>8841</v>
      </c>
      <c r="L84" s="98">
        <v>0</v>
      </c>
      <c r="M84" s="98">
        <v>8841</v>
      </c>
      <c r="N84" s="98" t="s">
        <v>742</v>
      </c>
      <c r="O84" s="98" t="s">
        <v>1038</v>
      </c>
      <c r="P84" s="98" t="s">
        <v>1039</v>
      </c>
    </row>
    <row r="85" spans="1:16" ht="63.75">
      <c r="A85" s="98">
        <v>75</v>
      </c>
      <c r="B85" s="98" t="s">
        <v>1052</v>
      </c>
      <c r="C85" s="98">
        <v>100</v>
      </c>
      <c r="D85" s="98" t="s">
        <v>12</v>
      </c>
      <c r="E85" s="98">
        <v>1</v>
      </c>
      <c r="F85" s="98">
        <v>1.5</v>
      </c>
      <c r="G85" s="98" t="s">
        <v>904</v>
      </c>
      <c r="H85" s="98">
        <v>15787</v>
      </c>
      <c r="I85" s="98">
        <v>4736</v>
      </c>
      <c r="J85" s="98">
        <v>4500</v>
      </c>
      <c r="K85" s="98">
        <v>4736</v>
      </c>
      <c r="L85" s="98">
        <v>0</v>
      </c>
      <c r="M85" s="98">
        <v>4500</v>
      </c>
      <c r="N85" s="98" t="s">
        <v>1053</v>
      </c>
      <c r="O85" s="98" t="s">
        <v>1038</v>
      </c>
      <c r="P85" s="98" t="s">
        <v>1039</v>
      </c>
    </row>
    <row r="86" spans="1:16" ht="63.75">
      <c r="A86" s="98">
        <v>76</v>
      </c>
      <c r="B86" s="98" t="s">
        <v>1054</v>
      </c>
      <c r="C86" s="98">
        <v>100</v>
      </c>
      <c r="D86" s="98" t="s">
        <v>12</v>
      </c>
      <c r="E86" s="98">
        <v>1</v>
      </c>
      <c r="F86" s="98">
        <v>1.5</v>
      </c>
      <c r="G86" s="98" t="s">
        <v>904</v>
      </c>
      <c r="H86" s="98">
        <v>15787</v>
      </c>
      <c r="I86" s="98">
        <v>4736</v>
      </c>
      <c r="J86" s="98">
        <v>4500</v>
      </c>
      <c r="K86" s="98">
        <v>4736</v>
      </c>
      <c r="L86" s="98">
        <v>0</v>
      </c>
      <c r="M86" s="98">
        <v>4500</v>
      </c>
      <c r="N86" s="98" t="s">
        <v>1055</v>
      </c>
      <c r="O86" s="98" t="s">
        <v>1038</v>
      </c>
      <c r="P86" s="98" t="s">
        <v>1039</v>
      </c>
    </row>
    <row r="87" spans="1:16" ht="63.75">
      <c r="A87" s="98">
        <v>77</v>
      </c>
      <c r="B87" s="98" t="s">
        <v>1056</v>
      </c>
      <c r="C87" s="98">
        <v>200</v>
      </c>
      <c r="D87" s="98" t="s">
        <v>12</v>
      </c>
      <c r="E87" s="98">
        <v>2</v>
      </c>
      <c r="F87" s="98">
        <v>3</v>
      </c>
      <c r="G87" s="98" t="s">
        <v>904</v>
      </c>
      <c r="H87" s="98">
        <v>29470</v>
      </c>
      <c r="I87" s="98">
        <v>8841</v>
      </c>
      <c r="J87" s="98">
        <v>9000</v>
      </c>
      <c r="K87" s="98">
        <f t="shared" si="2"/>
        <v>8841</v>
      </c>
      <c r="L87" s="98">
        <v>0</v>
      </c>
      <c r="M87" s="98">
        <v>8841</v>
      </c>
      <c r="N87" s="98" t="s">
        <v>1057</v>
      </c>
      <c r="O87" s="98" t="s">
        <v>1038</v>
      </c>
      <c r="P87" s="98" t="s">
        <v>1039</v>
      </c>
    </row>
    <row r="88" spans="1:16" ht="63.75">
      <c r="A88" s="98">
        <v>78</v>
      </c>
      <c r="B88" s="98" t="s">
        <v>1058</v>
      </c>
      <c r="C88" s="98">
        <v>100</v>
      </c>
      <c r="D88" s="98" t="s">
        <v>12</v>
      </c>
      <c r="E88" s="98">
        <v>1</v>
      </c>
      <c r="F88" s="98">
        <v>1.5</v>
      </c>
      <c r="G88" s="98" t="s">
        <v>904</v>
      </c>
      <c r="H88" s="98">
        <v>15787</v>
      </c>
      <c r="I88" s="98">
        <v>4736</v>
      </c>
      <c r="J88" s="98">
        <v>4500</v>
      </c>
      <c r="K88" s="98">
        <v>4736</v>
      </c>
      <c r="L88" s="98">
        <v>0</v>
      </c>
      <c r="M88" s="98">
        <v>4500</v>
      </c>
      <c r="N88" s="98">
        <v>3.0510999999999999</v>
      </c>
      <c r="O88" s="98" t="s">
        <v>1038</v>
      </c>
      <c r="P88" s="98" t="s">
        <v>1039</v>
      </c>
    </row>
    <row r="89" spans="1:16" ht="63.75">
      <c r="A89" s="98">
        <v>79</v>
      </c>
      <c r="B89" s="98" t="s">
        <v>1059</v>
      </c>
      <c r="C89" s="98">
        <v>100</v>
      </c>
      <c r="D89" s="98" t="s">
        <v>12</v>
      </c>
      <c r="E89" s="98">
        <v>1</v>
      </c>
      <c r="F89" s="98">
        <v>1.5</v>
      </c>
      <c r="G89" s="98" t="s">
        <v>904</v>
      </c>
      <c r="H89" s="98">
        <v>15787</v>
      </c>
      <c r="I89" s="98">
        <v>4736</v>
      </c>
      <c r="J89" s="98">
        <v>4500</v>
      </c>
      <c r="K89" s="98">
        <v>4736</v>
      </c>
      <c r="L89" s="98">
        <v>0</v>
      </c>
      <c r="M89" s="98">
        <v>4500</v>
      </c>
      <c r="N89" s="98" t="s">
        <v>1053</v>
      </c>
      <c r="O89" s="98" t="s">
        <v>1038</v>
      </c>
      <c r="P89" s="98" t="s">
        <v>1039</v>
      </c>
    </row>
    <row r="90" spans="1:16" ht="63.75">
      <c r="A90" s="98">
        <v>80</v>
      </c>
      <c r="B90" s="98" t="s">
        <v>1060</v>
      </c>
      <c r="C90" s="98">
        <v>200</v>
      </c>
      <c r="D90" s="98" t="s">
        <v>12</v>
      </c>
      <c r="E90" s="98">
        <v>2</v>
      </c>
      <c r="F90" s="98">
        <v>3</v>
      </c>
      <c r="G90" s="98" t="s">
        <v>904</v>
      </c>
      <c r="H90" s="98">
        <v>29470</v>
      </c>
      <c r="I90" s="98">
        <v>8841</v>
      </c>
      <c r="J90" s="98">
        <v>9000</v>
      </c>
      <c r="K90" s="98">
        <f t="shared" si="2"/>
        <v>8841</v>
      </c>
      <c r="L90" s="98">
        <v>0</v>
      </c>
      <c r="M90" s="98">
        <v>8841</v>
      </c>
      <c r="N90" s="98" t="s">
        <v>1061</v>
      </c>
      <c r="O90" s="98" t="s">
        <v>1038</v>
      </c>
      <c r="P90" s="98" t="s">
        <v>1039</v>
      </c>
    </row>
    <row r="91" spans="1:16" ht="63.75">
      <c r="A91" s="98">
        <v>81</v>
      </c>
      <c r="B91" s="98" t="s">
        <v>1062</v>
      </c>
      <c r="C91" s="98">
        <v>100</v>
      </c>
      <c r="D91" s="98" t="s">
        <v>12</v>
      </c>
      <c r="E91" s="98">
        <v>1</v>
      </c>
      <c r="F91" s="98">
        <v>1.5</v>
      </c>
      <c r="G91" s="98" t="s">
        <v>904</v>
      </c>
      <c r="H91" s="98">
        <v>17366</v>
      </c>
      <c r="I91" s="98">
        <v>5210</v>
      </c>
      <c r="J91" s="98">
        <v>4500</v>
      </c>
      <c r="K91" s="98">
        <v>5210</v>
      </c>
      <c r="L91" s="98">
        <v>0</v>
      </c>
      <c r="M91" s="98">
        <v>4500</v>
      </c>
      <c r="N91" s="98" t="s">
        <v>1063</v>
      </c>
      <c r="O91" s="98" t="s">
        <v>1038</v>
      </c>
      <c r="P91" s="98" t="s">
        <v>1039</v>
      </c>
    </row>
    <row r="92" spans="1:16" ht="63.75">
      <c r="A92" s="98">
        <v>82</v>
      </c>
      <c r="B92" s="98" t="s">
        <v>1064</v>
      </c>
      <c r="C92" s="98">
        <v>200</v>
      </c>
      <c r="D92" s="98" t="s">
        <v>12</v>
      </c>
      <c r="E92" s="98">
        <v>2</v>
      </c>
      <c r="F92" s="98">
        <v>3</v>
      </c>
      <c r="G92" s="98" t="s">
        <v>904</v>
      </c>
      <c r="H92" s="98">
        <v>32627</v>
      </c>
      <c r="I92" s="98">
        <v>9788</v>
      </c>
      <c r="J92" s="98">
        <v>9000</v>
      </c>
      <c r="K92" s="98">
        <v>9788</v>
      </c>
      <c r="L92" s="98">
        <v>0</v>
      </c>
      <c r="M92" s="98">
        <v>9000</v>
      </c>
      <c r="N92" s="98" t="s">
        <v>1065</v>
      </c>
      <c r="O92" s="98" t="s">
        <v>1038</v>
      </c>
      <c r="P92" s="98" t="s">
        <v>1039</v>
      </c>
    </row>
    <row r="93" spans="1:16" ht="63.75">
      <c r="A93" s="98">
        <v>83</v>
      </c>
      <c r="B93" s="98" t="s">
        <v>1066</v>
      </c>
      <c r="C93" s="98">
        <v>100</v>
      </c>
      <c r="D93" s="98" t="s">
        <v>12</v>
      </c>
      <c r="E93" s="98">
        <v>1</v>
      </c>
      <c r="F93" s="98">
        <v>1.5</v>
      </c>
      <c r="G93" s="98" t="s">
        <v>904</v>
      </c>
      <c r="H93" s="98">
        <v>16313</v>
      </c>
      <c r="I93" s="98">
        <v>4894</v>
      </c>
      <c r="J93" s="98">
        <v>4500</v>
      </c>
      <c r="K93" s="98">
        <v>4894</v>
      </c>
      <c r="L93" s="98">
        <v>0</v>
      </c>
      <c r="M93" s="98">
        <v>4500</v>
      </c>
      <c r="N93" s="98" t="s">
        <v>1067</v>
      </c>
      <c r="O93" s="98" t="s">
        <v>1038</v>
      </c>
      <c r="P93" s="98" t="s">
        <v>1039</v>
      </c>
    </row>
    <row r="94" spans="1:16" ht="63.75">
      <c r="A94" s="98">
        <v>84</v>
      </c>
      <c r="B94" s="98" t="s">
        <v>1068</v>
      </c>
      <c r="C94" s="98">
        <v>200</v>
      </c>
      <c r="D94" s="98" t="s">
        <v>12</v>
      </c>
      <c r="E94" s="98">
        <v>2</v>
      </c>
      <c r="F94" s="98">
        <v>3</v>
      </c>
      <c r="G94" s="98" t="s">
        <v>904</v>
      </c>
      <c r="H94" s="98">
        <v>35259</v>
      </c>
      <c r="I94" s="98">
        <v>10578</v>
      </c>
      <c r="J94" s="98">
        <v>9000</v>
      </c>
      <c r="K94" s="98">
        <v>10578</v>
      </c>
      <c r="L94" s="98">
        <v>0</v>
      </c>
      <c r="M94" s="98">
        <v>9000</v>
      </c>
      <c r="N94" s="98" t="s">
        <v>1069</v>
      </c>
      <c r="O94" s="98" t="s">
        <v>1038</v>
      </c>
      <c r="P94" s="98" t="s">
        <v>1039</v>
      </c>
    </row>
    <row r="95" spans="1:16" ht="63.75">
      <c r="A95" s="98">
        <v>85</v>
      </c>
      <c r="B95" s="98" t="s">
        <v>1070</v>
      </c>
      <c r="C95" s="98">
        <v>200</v>
      </c>
      <c r="D95" s="98" t="s">
        <v>17</v>
      </c>
      <c r="E95" s="98">
        <v>2</v>
      </c>
      <c r="F95" s="98">
        <v>4</v>
      </c>
      <c r="G95" s="98" t="s">
        <v>14</v>
      </c>
      <c r="H95" s="98">
        <v>39000</v>
      </c>
      <c r="I95" s="98">
        <v>13200</v>
      </c>
      <c r="J95" s="98">
        <f>(3300*F95)</f>
        <v>13200</v>
      </c>
      <c r="K95" s="98">
        <f>(30*H95/100)</f>
        <v>11700</v>
      </c>
      <c r="L95" s="98">
        <v>11700</v>
      </c>
      <c r="M95" s="98">
        <v>11700</v>
      </c>
      <c r="N95" s="98" t="s">
        <v>1071</v>
      </c>
      <c r="O95" s="98" t="s">
        <v>1072</v>
      </c>
      <c r="P95" s="98" t="s">
        <v>1073</v>
      </c>
    </row>
    <row r="96" spans="1:16" ht="51">
      <c r="A96" s="98">
        <v>86</v>
      </c>
      <c r="B96" s="98" t="s">
        <v>1074</v>
      </c>
      <c r="C96" s="98">
        <v>200</v>
      </c>
      <c r="D96" s="98" t="s">
        <v>17</v>
      </c>
      <c r="E96" s="98">
        <v>2</v>
      </c>
      <c r="F96" s="98">
        <v>4</v>
      </c>
      <c r="G96" s="98" t="s">
        <v>14</v>
      </c>
      <c r="H96" s="98">
        <v>37722</v>
      </c>
      <c r="I96" s="98">
        <v>13200</v>
      </c>
      <c r="J96" s="98">
        <f t="shared" ref="J96:J147" si="3">(3300*F96)</f>
        <v>13200</v>
      </c>
      <c r="K96" s="98">
        <v>11317</v>
      </c>
      <c r="L96" s="98">
        <v>11700</v>
      </c>
      <c r="M96" s="98">
        <v>11317</v>
      </c>
      <c r="N96" s="98" t="s">
        <v>1075</v>
      </c>
      <c r="O96" s="98" t="s">
        <v>1076</v>
      </c>
      <c r="P96" s="98" t="s">
        <v>1073</v>
      </c>
    </row>
    <row r="97" spans="1:16" ht="63.75">
      <c r="A97" s="98">
        <v>87</v>
      </c>
      <c r="B97" s="98" t="s">
        <v>1077</v>
      </c>
      <c r="C97" s="98">
        <v>200</v>
      </c>
      <c r="D97" s="98" t="s">
        <v>17</v>
      </c>
      <c r="E97" s="98">
        <v>2</v>
      </c>
      <c r="F97" s="98">
        <v>4</v>
      </c>
      <c r="G97" s="98" t="s">
        <v>14</v>
      </c>
      <c r="H97" s="98">
        <v>40000</v>
      </c>
      <c r="I97" s="98">
        <v>13200</v>
      </c>
      <c r="J97" s="98">
        <f t="shared" si="3"/>
        <v>13200</v>
      </c>
      <c r="K97" s="98">
        <f t="shared" ref="K97:K147" si="4">(30*H97/100)</f>
        <v>12000</v>
      </c>
      <c r="L97" s="98">
        <v>11700</v>
      </c>
      <c r="M97" s="98">
        <v>11700</v>
      </c>
      <c r="N97" s="98" t="s">
        <v>391</v>
      </c>
      <c r="O97" s="98" t="s">
        <v>1072</v>
      </c>
      <c r="P97" s="98" t="s">
        <v>1073</v>
      </c>
    </row>
    <row r="98" spans="1:16" ht="51">
      <c r="A98" s="98">
        <v>88</v>
      </c>
      <c r="B98" s="98" t="s">
        <v>1078</v>
      </c>
      <c r="C98" s="98">
        <v>200</v>
      </c>
      <c r="D98" s="98" t="s">
        <v>17</v>
      </c>
      <c r="E98" s="98">
        <v>2</v>
      </c>
      <c r="F98" s="98">
        <v>4</v>
      </c>
      <c r="G98" s="98" t="s">
        <v>14</v>
      </c>
      <c r="H98" s="98">
        <v>40000</v>
      </c>
      <c r="I98" s="98">
        <v>13200</v>
      </c>
      <c r="J98" s="98">
        <f t="shared" si="3"/>
        <v>13200</v>
      </c>
      <c r="K98" s="98">
        <f t="shared" si="4"/>
        <v>12000</v>
      </c>
      <c r="L98" s="98">
        <v>11700</v>
      </c>
      <c r="M98" s="98">
        <v>11700</v>
      </c>
      <c r="N98" s="98" t="s">
        <v>1079</v>
      </c>
      <c r="O98" s="98" t="s">
        <v>1072</v>
      </c>
      <c r="P98" s="98" t="s">
        <v>1073</v>
      </c>
    </row>
    <row r="99" spans="1:16" ht="51">
      <c r="A99" s="98">
        <v>89</v>
      </c>
      <c r="B99" s="98" t="s">
        <v>1080</v>
      </c>
      <c r="C99" s="98">
        <v>200</v>
      </c>
      <c r="D99" s="98" t="s">
        <v>17</v>
      </c>
      <c r="E99" s="98">
        <v>2</v>
      </c>
      <c r="F99" s="98">
        <v>4</v>
      </c>
      <c r="G99" s="98" t="s">
        <v>14</v>
      </c>
      <c r="H99" s="98">
        <v>40000</v>
      </c>
      <c r="I99" s="98">
        <v>13200</v>
      </c>
      <c r="J99" s="98">
        <f t="shared" si="3"/>
        <v>13200</v>
      </c>
      <c r="K99" s="98">
        <f t="shared" si="4"/>
        <v>12000</v>
      </c>
      <c r="L99" s="98">
        <v>11700</v>
      </c>
      <c r="M99" s="98">
        <v>11700</v>
      </c>
      <c r="N99" s="98" t="s">
        <v>475</v>
      </c>
      <c r="O99" s="98" t="s">
        <v>1072</v>
      </c>
      <c r="P99" s="98" t="s">
        <v>1073</v>
      </c>
    </row>
    <row r="100" spans="1:16" ht="63.75">
      <c r="A100" s="98">
        <v>90</v>
      </c>
      <c r="B100" s="98" t="s">
        <v>1081</v>
      </c>
      <c r="C100" s="98">
        <v>200</v>
      </c>
      <c r="D100" s="98" t="s">
        <v>17</v>
      </c>
      <c r="E100" s="98">
        <v>2</v>
      </c>
      <c r="F100" s="98">
        <v>4</v>
      </c>
      <c r="G100" s="98" t="s">
        <v>14</v>
      </c>
      <c r="H100" s="98">
        <v>40000</v>
      </c>
      <c r="I100" s="98">
        <v>13200</v>
      </c>
      <c r="J100" s="98">
        <f t="shared" si="3"/>
        <v>13200</v>
      </c>
      <c r="K100" s="98">
        <f t="shared" si="4"/>
        <v>12000</v>
      </c>
      <c r="L100" s="98">
        <v>11700</v>
      </c>
      <c r="M100" s="98">
        <v>11700</v>
      </c>
      <c r="N100" s="98" t="s">
        <v>1082</v>
      </c>
      <c r="O100" s="98" t="s">
        <v>1072</v>
      </c>
      <c r="P100" s="98" t="s">
        <v>1073</v>
      </c>
    </row>
    <row r="101" spans="1:16" ht="51">
      <c r="A101" s="98">
        <v>91</v>
      </c>
      <c r="B101" s="98" t="s">
        <v>1083</v>
      </c>
      <c r="C101" s="98" t="s">
        <v>1084</v>
      </c>
      <c r="D101" s="98" t="s">
        <v>17</v>
      </c>
      <c r="E101" s="98">
        <v>2</v>
      </c>
      <c r="F101" s="98">
        <v>4</v>
      </c>
      <c r="G101" s="98" t="s">
        <v>14</v>
      </c>
      <c r="H101" s="98">
        <v>40000</v>
      </c>
      <c r="I101" s="98">
        <v>13200</v>
      </c>
      <c r="J101" s="98">
        <f t="shared" si="3"/>
        <v>13200</v>
      </c>
      <c r="K101" s="98">
        <f t="shared" si="4"/>
        <v>12000</v>
      </c>
      <c r="L101" s="98">
        <v>11700</v>
      </c>
      <c r="M101" s="98">
        <v>11700</v>
      </c>
      <c r="N101" s="98" t="s">
        <v>1082</v>
      </c>
      <c r="O101" s="98" t="s">
        <v>1072</v>
      </c>
      <c r="P101" s="98" t="s">
        <v>1073</v>
      </c>
    </row>
    <row r="102" spans="1:16" ht="51">
      <c r="A102" s="98">
        <v>92</v>
      </c>
      <c r="B102" s="98" t="s">
        <v>1085</v>
      </c>
      <c r="C102" s="98">
        <v>200</v>
      </c>
      <c r="D102" s="98" t="s">
        <v>17</v>
      </c>
      <c r="E102" s="98">
        <v>2</v>
      </c>
      <c r="F102" s="98">
        <v>4</v>
      </c>
      <c r="G102" s="98" t="s">
        <v>14</v>
      </c>
      <c r="H102" s="98">
        <v>40000</v>
      </c>
      <c r="I102" s="98">
        <v>13200</v>
      </c>
      <c r="J102" s="98">
        <f t="shared" si="3"/>
        <v>13200</v>
      </c>
      <c r="K102" s="98">
        <f t="shared" si="4"/>
        <v>12000</v>
      </c>
      <c r="L102" s="98">
        <v>11700</v>
      </c>
      <c r="M102" s="98">
        <v>11700</v>
      </c>
      <c r="N102" s="98" t="s">
        <v>465</v>
      </c>
      <c r="O102" s="98" t="s">
        <v>1072</v>
      </c>
      <c r="P102" s="98" t="s">
        <v>1073</v>
      </c>
    </row>
    <row r="103" spans="1:16" ht="51">
      <c r="A103" s="98">
        <v>93</v>
      </c>
      <c r="B103" s="98" t="s">
        <v>1086</v>
      </c>
      <c r="C103" s="98">
        <v>200</v>
      </c>
      <c r="D103" s="98" t="s">
        <v>12</v>
      </c>
      <c r="E103" s="98">
        <v>1</v>
      </c>
      <c r="F103" s="98">
        <v>3</v>
      </c>
      <c r="G103" s="98" t="s">
        <v>14</v>
      </c>
      <c r="H103" s="98">
        <v>29470</v>
      </c>
      <c r="I103" s="98">
        <v>9000</v>
      </c>
      <c r="J103" s="98">
        <f>(3000*F103)</f>
        <v>9000</v>
      </c>
      <c r="K103" s="98">
        <f t="shared" si="4"/>
        <v>8841</v>
      </c>
      <c r="L103" s="98">
        <v>0</v>
      </c>
      <c r="M103" s="98">
        <v>8841</v>
      </c>
      <c r="N103" s="98" t="s">
        <v>391</v>
      </c>
      <c r="O103" s="98" t="s">
        <v>1087</v>
      </c>
      <c r="P103" s="98" t="s">
        <v>1039</v>
      </c>
    </row>
    <row r="104" spans="1:16" ht="51">
      <c r="A104" s="98">
        <v>94</v>
      </c>
      <c r="B104" s="98" t="s">
        <v>1088</v>
      </c>
      <c r="C104" s="98">
        <v>200</v>
      </c>
      <c r="D104" s="98" t="s">
        <v>17</v>
      </c>
      <c r="E104" s="98">
        <v>2</v>
      </c>
      <c r="F104" s="98">
        <v>4</v>
      </c>
      <c r="G104" s="98" t="s">
        <v>14</v>
      </c>
      <c r="H104" s="98">
        <v>40000</v>
      </c>
      <c r="I104" s="98">
        <v>13200</v>
      </c>
      <c r="J104" s="98">
        <f t="shared" si="3"/>
        <v>13200</v>
      </c>
      <c r="K104" s="98">
        <f t="shared" si="4"/>
        <v>12000</v>
      </c>
      <c r="L104" s="98">
        <v>11700</v>
      </c>
      <c r="M104" s="98">
        <v>11700</v>
      </c>
      <c r="N104" s="98" t="s">
        <v>316</v>
      </c>
      <c r="O104" s="98" t="s">
        <v>1072</v>
      </c>
      <c r="P104" s="98" t="s">
        <v>1073</v>
      </c>
    </row>
    <row r="105" spans="1:16" ht="51">
      <c r="A105" s="98">
        <v>95</v>
      </c>
      <c r="B105" s="98" t="s">
        <v>1089</v>
      </c>
      <c r="C105" s="98">
        <v>200</v>
      </c>
      <c r="D105" s="98" t="s">
        <v>17</v>
      </c>
      <c r="E105" s="98">
        <v>2</v>
      </c>
      <c r="F105" s="98">
        <v>4</v>
      </c>
      <c r="G105" s="98" t="s">
        <v>14</v>
      </c>
      <c r="H105" s="98">
        <v>40000</v>
      </c>
      <c r="I105" s="98">
        <v>13200</v>
      </c>
      <c r="J105" s="98">
        <f t="shared" si="3"/>
        <v>13200</v>
      </c>
      <c r="K105" s="98">
        <f t="shared" si="4"/>
        <v>12000</v>
      </c>
      <c r="L105" s="98">
        <v>11700</v>
      </c>
      <c r="M105" s="98">
        <v>11700</v>
      </c>
      <c r="N105" s="98" t="s">
        <v>1090</v>
      </c>
      <c r="O105" s="98" t="s">
        <v>1072</v>
      </c>
      <c r="P105" s="98" t="s">
        <v>1073</v>
      </c>
    </row>
    <row r="106" spans="1:16" ht="51">
      <c r="A106" s="98">
        <v>96</v>
      </c>
      <c r="B106" s="98" t="s">
        <v>1091</v>
      </c>
      <c r="C106" s="98">
        <v>200</v>
      </c>
      <c r="D106" s="98" t="s">
        <v>17</v>
      </c>
      <c r="E106" s="98">
        <v>2</v>
      </c>
      <c r="F106" s="98">
        <v>4</v>
      </c>
      <c r="G106" s="98" t="s">
        <v>14</v>
      </c>
      <c r="H106" s="98">
        <v>40000</v>
      </c>
      <c r="I106" s="98">
        <v>13200</v>
      </c>
      <c r="J106" s="98">
        <f t="shared" si="3"/>
        <v>13200</v>
      </c>
      <c r="K106" s="98">
        <f t="shared" si="4"/>
        <v>12000</v>
      </c>
      <c r="L106" s="98">
        <v>11700</v>
      </c>
      <c r="M106" s="98">
        <v>11700</v>
      </c>
      <c r="N106" s="98" t="s">
        <v>1092</v>
      </c>
      <c r="O106" s="98" t="s">
        <v>1072</v>
      </c>
      <c r="P106" s="98" t="s">
        <v>1073</v>
      </c>
    </row>
    <row r="107" spans="1:16" ht="51">
      <c r="A107" s="98">
        <v>97</v>
      </c>
      <c r="B107" s="98" t="s">
        <v>1093</v>
      </c>
      <c r="C107" s="98">
        <v>200</v>
      </c>
      <c r="D107" s="98" t="s">
        <v>17</v>
      </c>
      <c r="E107" s="98">
        <v>2</v>
      </c>
      <c r="F107" s="98">
        <v>4</v>
      </c>
      <c r="G107" s="98" t="s">
        <v>14</v>
      </c>
      <c r="H107" s="98">
        <v>40000</v>
      </c>
      <c r="I107" s="98">
        <v>13200</v>
      </c>
      <c r="J107" s="98">
        <f t="shared" si="3"/>
        <v>13200</v>
      </c>
      <c r="K107" s="98">
        <f t="shared" si="4"/>
        <v>12000</v>
      </c>
      <c r="L107" s="98">
        <v>11700</v>
      </c>
      <c r="M107" s="98">
        <v>11700</v>
      </c>
      <c r="N107" s="46">
        <v>40665</v>
      </c>
      <c r="O107" s="98" t="s">
        <v>1072</v>
      </c>
      <c r="P107" s="98" t="s">
        <v>1073</v>
      </c>
    </row>
    <row r="108" spans="1:16" ht="51">
      <c r="A108" s="98">
        <v>98</v>
      </c>
      <c r="B108" s="98" t="s">
        <v>1094</v>
      </c>
      <c r="C108" s="98">
        <v>200</v>
      </c>
      <c r="D108" s="98" t="s">
        <v>17</v>
      </c>
      <c r="E108" s="98">
        <v>2</v>
      </c>
      <c r="F108" s="98">
        <v>4</v>
      </c>
      <c r="G108" s="98" t="s">
        <v>14</v>
      </c>
      <c r="H108" s="98">
        <v>40000</v>
      </c>
      <c r="I108" s="98">
        <v>13200</v>
      </c>
      <c r="J108" s="98">
        <f t="shared" si="3"/>
        <v>13200</v>
      </c>
      <c r="K108" s="98">
        <f t="shared" si="4"/>
        <v>12000</v>
      </c>
      <c r="L108" s="98">
        <v>11700</v>
      </c>
      <c r="M108" s="98">
        <v>11700</v>
      </c>
      <c r="N108" s="98" t="s">
        <v>1095</v>
      </c>
      <c r="O108" s="98" t="s">
        <v>1072</v>
      </c>
      <c r="P108" s="98" t="s">
        <v>1073</v>
      </c>
    </row>
    <row r="109" spans="1:16" ht="51">
      <c r="A109" s="98">
        <v>99</v>
      </c>
      <c r="B109" s="98" t="s">
        <v>1096</v>
      </c>
      <c r="C109" s="98">
        <v>200</v>
      </c>
      <c r="D109" s="98" t="s">
        <v>17</v>
      </c>
      <c r="E109" s="98">
        <v>2</v>
      </c>
      <c r="F109" s="98">
        <v>4</v>
      </c>
      <c r="G109" s="98" t="s">
        <v>14</v>
      </c>
      <c r="H109" s="98">
        <v>40000</v>
      </c>
      <c r="I109" s="98">
        <v>13200</v>
      </c>
      <c r="J109" s="98">
        <f t="shared" si="3"/>
        <v>13200</v>
      </c>
      <c r="K109" s="98">
        <f t="shared" si="4"/>
        <v>12000</v>
      </c>
      <c r="L109" s="98">
        <v>11700</v>
      </c>
      <c r="M109" s="98">
        <v>11700</v>
      </c>
      <c r="N109" s="98" t="s">
        <v>1097</v>
      </c>
      <c r="O109" s="98" t="s">
        <v>1072</v>
      </c>
      <c r="P109" s="98" t="s">
        <v>1073</v>
      </c>
    </row>
    <row r="110" spans="1:16" ht="51">
      <c r="A110" s="98">
        <v>100</v>
      </c>
      <c r="B110" s="98" t="s">
        <v>1098</v>
      </c>
      <c r="C110" s="98">
        <v>500</v>
      </c>
      <c r="D110" s="98" t="s">
        <v>17</v>
      </c>
      <c r="E110" s="98">
        <v>5</v>
      </c>
      <c r="F110" s="98">
        <v>10</v>
      </c>
      <c r="G110" s="98" t="s">
        <v>14</v>
      </c>
      <c r="H110" s="98">
        <v>100753</v>
      </c>
      <c r="I110" s="98">
        <v>33000</v>
      </c>
      <c r="J110" s="98">
        <f t="shared" si="3"/>
        <v>33000</v>
      </c>
      <c r="K110" s="98">
        <v>30226</v>
      </c>
      <c r="L110" s="98">
        <v>26400</v>
      </c>
      <c r="M110" s="98">
        <v>26400</v>
      </c>
      <c r="N110" s="98" t="s">
        <v>1099</v>
      </c>
      <c r="O110" s="98" t="s">
        <v>1100</v>
      </c>
      <c r="P110" s="98" t="s">
        <v>941</v>
      </c>
    </row>
    <row r="111" spans="1:16" ht="51">
      <c r="A111" s="98">
        <v>101</v>
      </c>
      <c r="B111" s="98" t="s">
        <v>1101</v>
      </c>
      <c r="C111" s="98">
        <v>100</v>
      </c>
      <c r="D111" s="98" t="s">
        <v>12</v>
      </c>
      <c r="E111" s="98">
        <v>1</v>
      </c>
      <c r="F111" s="98">
        <v>1.5</v>
      </c>
      <c r="G111" s="98" t="s">
        <v>14</v>
      </c>
      <c r="H111" s="98">
        <v>23210</v>
      </c>
      <c r="I111" s="98">
        <v>4500</v>
      </c>
      <c r="J111" s="98">
        <f>(3000*F111)</f>
        <v>4500</v>
      </c>
      <c r="K111" s="98">
        <f t="shared" si="4"/>
        <v>6963</v>
      </c>
      <c r="L111" s="98">
        <v>0</v>
      </c>
      <c r="M111" s="98">
        <v>4500</v>
      </c>
      <c r="N111" s="98" t="s">
        <v>1102</v>
      </c>
      <c r="O111" s="98" t="s">
        <v>1100</v>
      </c>
      <c r="P111" s="98" t="s">
        <v>941</v>
      </c>
    </row>
    <row r="112" spans="1:16" ht="51">
      <c r="A112" s="98">
        <v>102</v>
      </c>
      <c r="B112" s="98" t="s">
        <v>1103</v>
      </c>
      <c r="C112" s="98">
        <v>200</v>
      </c>
      <c r="D112" s="98" t="s">
        <v>17</v>
      </c>
      <c r="E112" s="98">
        <v>2</v>
      </c>
      <c r="F112" s="98">
        <v>4</v>
      </c>
      <c r="G112" s="98" t="s">
        <v>14</v>
      </c>
      <c r="H112" s="98">
        <v>40000</v>
      </c>
      <c r="I112" s="98">
        <v>13200</v>
      </c>
      <c r="J112" s="98">
        <f t="shared" si="3"/>
        <v>13200</v>
      </c>
      <c r="K112" s="98">
        <f t="shared" si="4"/>
        <v>12000</v>
      </c>
      <c r="L112" s="98">
        <v>11700</v>
      </c>
      <c r="M112" s="98">
        <v>11700</v>
      </c>
      <c r="N112" s="98" t="s">
        <v>1104</v>
      </c>
      <c r="O112" s="98" t="s">
        <v>1072</v>
      </c>
      <c r="P112" s="98" t="s">
        <v>1073</v>
      </c>
    </row>
    <row r="113" spans="1:16" ht="76.5">
      <c r="A113" s="98">
        <v>103</v>
      </c>
      <c r="B113" s="98" t="s">
        <v>1105</v>
      </c>
      <c r="C113" s="98">
        <v>100</v>
      </c>
      <c r="D113" s="98" t="s">
        <v>12</v>
      </c>
      <c r="E113" s="98">
        <v>1</v>
      </c>
      <c r="F113" s="98">
        <v>1.5</v>
      </c>
      <c r="G113" s="98" t="s">
        <v>14</v>
      </c>
      <c r="H113" s="98">
        <v>15000</v>
      </c>
      <c r="I113" s="98">
        <v>4500</v>
      </c>
      <c r="J113" s="98">
        <f>(3000*F113)</f>
        <v>4500</v>
      </c>
      <c r="K113" s="98">
        <f t="shared" si="4"/>
        <v>4500</v>
      </c>
      <c r="L113" s="98">
        <v>0</v>
      </c>
      <c r="M113" s="98">
        <v>4500</v>
      </c>
      <c r="N113" s="98" t="s">
        <v>636</v>
      </c>
      <c r="O113" s="98" t="s">
        <v>1106</v>
      </c>
      <c r="P113" s="98" t="s">
        <v>1107</v>
      </c>
    </row>
    <row r="114" spans="1:16" ht="51">
      <c r="A114" s="98">
        <v>104</v>
      </c>
      <c r="B114" s="98" t="s">
        <v>1108</v>
      </c>
      <c r="C114" s="98">
        <v>200</v>
      </c>
      <c r="D114" s="98" t="s">
        <v>12</v>
      </c>
      <c r="E114" s="98">
        <v>2</v>
      </c>
      <c r="F114" s="98">
        <v>3</v>
      </c>
      <c r="G114" s="98" t="s">
        <v>14</v>
      </c>
      <c r="H114" s="98">
        <v>31575</v>
      </c>
      <c r="I114" s="98">
        <v>9000</v>
      </c>
      <c r="J114" s="98">
        <f>(3000*F114)</f>
        <v>9000</v>
      </c>
      <c r="K114" s="98">
        <v>9473</v>
      </c>
      <c r="L114" s="98">
        <v>0</v>
      </c>
      <c r="M114" s="98">
        <v>9000</v>
      </c>
      <c r="N114" s="98" t="s">
        <v>1109</v>
      </c>
      <c r="O114" s="98" t="s">
        <v>1100</v>
      </c>
      <c r="P114" s="98" t="s">
        <v>941</v>
      </c>
    </row>
    <row r="115" spans="1:16" ht="51">
      <c r="A115" s="98">
        <v>105</v>
      </c>
      <c r="B115" s="98" t="s">
        <v>1110</v>
      </c>
      <c r="C115" s="98">
        <v>200</v>
      </c>
      <c r="D115" s="98" t="s">
        <v>17</v>
      </c>
      <c r="E115" s="98">
        <v>2</v>
      </c>
      <c r="F115" s="98">
        <v>4</v>
      </c>
      <c r="G115" s="98" t="s">
        <v>14</v>
      </c>
      <c r="H115" s="98">
        <v>53814</v>
      </c>
      <c r="I115" s="98">
        <v>13000</v>
      </c>
      <c r="J115" s="98">
        <f t="shared" si="3"/>
        <v>13200</v>
      </c>
      <c r="K115" s="98">
        <v>16144</v>
      </c>
      <c r="L115" s="98">
        <v>11700</v>
      </c>
      <c r="M115" s="98">
        <v>11700</v>
      </c>
      <c r="N115" s="98" t="s">
        <v>397</v>
      </c>
      <c r="O115" s="98" t="s">
        <v>1100</v>
      </c>
      <c r="P115" s="98" t="s">
        <v>941</v>
      </c>
    </row>
    <row r="116" spans="1:16" ht="51">
      <c r="A116" s="98">
        <v>106</v>
      </c>
      <c r="B116" s="98" t="s">
        <v>1111</v>
      </c>
      <c r="C116" s="98">
        <v>200</v>
      </c>
      <c r="D116" s="98" t="s">
        <v>17</v>
      </c>
      <c r="E116" s="98">
        <v>2</v>
      </c>
      <c r="F116" s="98">
        <v>4</v>
      </c>
      <c r="G116" s="98" t="s">
        <v>14</v>
      </c>
      <c r="H116" s="98">
        <v>53814</v>
      </c>
      <c r="I116" s="98">
        <v>13200</v>
      </c>
      <c r="J116" s="98">
        <f t="shared" si="3"/>
        <v>13200</v>
      </c>
      <c r="K116" s="98">
        <v>16144</v>
      </c>
      <c r="L116" s="98">
        <v>11700</v>
      </c>
      <c r="M116" s="98">
        <v>11700</v>
      </c>
      <c r="N116" s="98" t="s">
        <v>397</v>
      </c>
      <c r="O116" s="98" t="s">
        <v>1100</v>
      </c>
      <c r="P116" s="98" t="s">
        <v>941</v>
      </c>
    </row>
    <row r="117" spans="1:16" ht="63.75">
      <c r="A117" s="98">
        <v>107</v>
      </c>
      <c r="B117" s="98" t="s">
        <v>1112</v>
      </c>
      <c r="C117" s="98">
        <v>200</v>
      </c>
      <c r="D117" s="98" t="s">
        <v>17</v>
      </c>
      <c r="E117" s="98">
        <v>2</v>
      </c>
      <c r="F117" s="98">
        <v>4</v>
      </c>
      <c r="G117" s="98" t="s">
        <v>14</v>
      </c>
      <c r="H117" s="98">
        <v>40000</v>
      </c>
      <c r="I117" s="98">
        <v>13200</v>
      </c>
      <c r="J117" s="98">
        <f t="shared" si="3"/>
        <v>13200</v>
      </c>
      <c r="K117" s="98">
        <f t="shared" si="4"/>
        <v>12000</v>
      </c>
      <c r="L117" s="98">
        <v>11700</v>
      </c>
      <c r="M117" s="98">
        <v>11700</v>
      </c>
      <c r="N117" s="98" t="s">
        <v>1071</v>
      </c>
      <c r="O117" s="98" t="s">
        <v>1072</v>
      </c>
      <c r="P117" s="98" t="s">
        <v>1073</v>
      </c>
    </row>
    <row r="118" spans="1:16" ht="63.75">
      <c r="A118" s="98">
        <v>108</v>
      </c>
      <c r="B118" s="98" t="s">
        <v>1113</v>
      </c>
      <c r="C118" s="98">
        <v>200</v>
      </c>
      <c r="D118" s="98" t="s">
        <v>17</v>
      </c>
      <c r="E118" s="98">
        <v>2</v>
      </c>
      <c r="F118" s="98">
        <v>4</v>
      </c>
      <c r="G118" s="98" t="s">
        <v>14</v>
      </c>
      <c r="H118" s="98">
        <v>40000</v>
      </c>
      <c r="I118" s="98">
        <v>13200</v>
      </c>
      <c r="J118" s="98">
        <f t="shared" si="3"/>
        <v>13200</v>
      </c>
      <c r="K118" s="98">
        <f t="shared" si="4"/>
        <v>12000</v>
      </c>
      <c r="L118" s="98">
        <v>11700</v>
      </c>
      <c r="M118" s="98">
        <v>11700</v>
      </c>
      <c r="N118" s="98" t="s">
        <v>1114</v>
      </c>
      <c r="O118" s="98" t="s">
        <v>1115</v>
      </c>
      <c r="P118" s="98" t="s">
        <v>1073</v>
      </c>
    </row>
    <row r="119" spans="1:16" ht="63.75">
      <c r="A119" s="98">
        <v>109</v>
      </c>
      <c r="B119" s="98" t="s">
        <v>1116</v>
      </c>
      <c r="C119" s="98">
        <v>200</v>
      </c>
      <c r="D119" s="98" t="s">
        <v>17</v>
      </c>
      <c r="E119" s="98">
        <v>2</v>
      </c>
      <c r="F119" s="98">
        <v>4</v>
      </c>
      <c r="G119" s="98" t="s">
        <v>14</v>
      </c>
      <c r="H119" s="98">
        <v>40000</v>
      </c>
      <c r="I119" s="98">
        <v>13200</v>
      </c>
      <c r="J119" s="98">
        <f t="shared" si="3"/>
        <v>13200</v>
      </c>
      <c r="K119" s="98">
        <f t="shared" si="4"/>
        <v>12000</v>
      </c>
      <c r="L119" s="98">
        <v>11700</v>
      </c>
      <c r="M119" s="98">
        <v>11700</v>
      </c>
      <c r="N119" s="98" t="s">
        <v>1097</v>
      </c>
      <c r="O119" s="98" t="s">
        <v>1115</v>
      </c>
      <c r="P119" s="98" t="s">
        <v>1073</v>
      </c>
    </row>
    <row r="120" spans="1:16" ht="63.75">
      <c r="A120" s="98">
        <v>110</v>
      </c>
      <c r="B120" s="98" t="s">
        <v>1117</v>
      </c>
      <c r="C120" s="98">
        <v>300</v>
      </c>
      <c r="D120" s="98" t="s">
        <v>17</v>
      </c>
      <c r="E120" s="98">
        <v>3</v>
      </c>
      <c r="F120" s="98">
        <v>6</v>
      </c>
      <c r="G120" s="98" t="s">
        <v>14</v>
      </c>
      <c r="H120" s="98">
        <v>57000</v>
      </c>
      <c r="I120" s="98">
        <v>17100</v>
      </c>
      <c r="J120" s="98">
        <f t="shared" si="3"/>
        <v>19800</v>
      </c>
      <c r="K120" s="98">
        <f t="shared" si="4"/>
        <v>17100</v>
      </c>
      <c r="L120" s="98">
        <v>16680</v>
      </c>
      <c r="M120" s="98">
        <v>16680</v>
      </c>
      <c r="N120" s="98" t="s">
        <v>1097</v>
      </c>
      <c r="O120" s="98" t="s">
        <v>1115</v>
      </c>
      <c r="P120" s="98" t="s">
        <v>1073</v>
      </c>
    </row>
    <row r="121" spans="1:16" ht="51">
      <c r="A121" s="98">
        <v>111</v>
      </c>
      <c r="B121" s="98" t="s">
        <v>1118</v>
      </c>
      <c r="C121" s="98">
        <v>400</v>
      </c>
      <c r="D121" s="98" t="s">
        <v>17</v>
      </c>
      <c r="E121" s="98">
        <v>4</v>
      </c>
      <c r="F121" s="98">
        <v>8</v>
      </c>
      <c r="G121" s="98" t="s">
        <v>14</v>
      </c>
      <c r="H121" s="98">
        <v>66887</v>
      </c>
      <c r="I121" s="98">
        <v>20066</v>
      </c>
      <c r="J121" s="98">
        <f t="shared" si="3"/>
        <v>26400</v>
      </c>
      <c r="K121" s="98">
        <v>20066</v>
      </c>
      <c r="L121" s="98">
        <v>20794</v>
      </c>
      <c r="M121" s="98">
        <v>20066</v>
      </c>
      <c r="N121" s="98" t="s">
        <v>588</v>
      </c>
      <c r="O121" s="98" t="s">
        <v>1119</v>
      </c>
      <c r="P121" s="98" t="s">
        <v>1073</v>
      </c>
    </row>
    <row r="122" spans="1:16" ht="51">
      <c r="A122" s="98">
        <v>112</v>
      </c>
      <c r="B122" s="98" t="s">
        <v>1120</v>
      </c>
      <c r="C122" s="98">
        <v>200</v>
      </c>
      <c r="D122" s="98" t="s">
        <v>17</v>
      </c>
      <c r="E122" s="98">
        <v>2</v>
      </c>
      <c r="F122" s="98">
        <v>4</v>
      </c>
      <c r="G122" s="98" t="s">
        <v>14</v>
      </c>
      <c r="H122" s="98">
        <v>37722</v>
      </c>
      <c r="I122" s="98">
        <v>13200</v>
      </c>
      <c r="J122" s="98">
        <f t="shared" si="3"/>
        <v>13200</v>
      </c>
      <c r="K122" s="98">
        <v>11317</v>
      </c>
      <c r="L122" s="98">
        <v>11700</v>
      </c>
      <c r="M122" s="98">
        <v>11317</v>
      </c>
      <c r="N122" s="98" t="s">
        <v>1121</v>
      </c>
      <c r="O122" s="98" t="s">
        <v>1119</v>
      </c>
      <c r="P122" s="98" t="s">
        <v>1073</v>
      </c>
    </row>
    <row r="123" spans="1:16" ht="51">
      <c r="A123" s="98">
        <v>113</v>
      </c>
      <c r="B123" s="98" t="s">
        <v>1122</v>
      </c>
      <c r="C123" s="98">
        <v>400</v>
      </c>
      <c r="D123" s="98" t="s">
        <v>17</v>
      </c>
      <c r="E123" s="98">
        <v>4</v>
      </c>
      <c r="F123" s="98">
        <v>8</v>
      </c>
      <c r="G123" s="98" t="s">
        <v>14</v>
      </c>
      <c r="H123" s="98">
        <v>50326</v>
      </c>
      <c r="I123" s="98">
        <v>26400</v>
      </c>
      <c r="J123" s="98">
        <f t="shared" si="3"/>
        <v>26400</v>
      </c>
      <c r="K123" s="98">
        <v>15098</v>
      </c>
      <c r="L123" s="98">
        <v>20794</v>
      </c>
      <c r="M123" s="98">
        <v>15098</v>
      </c>
      <c r="N123" s="98" t="s">
        <v>1123</v>
      </c>
      <c r="O123" s="98" t="s">
        <v>1119</v>
      </c>
      <c r="P123" s="98" t="s">
        <v>1073</v>
      </c>
    </row>
    <row r="124" spans="1:16" ht="51">
      <c r="A124" s="98">
        <v>114</v>
      </c>
      <c r="B124" s="98" t="s">
        <v>1124</v>
      </c>
      <c r="C124" s="98">
        <v>200</v>
      </c>
      <c r="D124" s="98" t="s">
        <v>17</v>
      </c>
      <c r="E124" s="98">
        <v>2</v>
      </c>
      <c r="F124" s="98">
        <v>4</v>
      </c>
      <c r="G124" s="98" t="s">
        <v>14</v>
      </c>
      <c r="H124" s="98">
        <v>37722</v>
      </c>
      <c r="I124" s="98">
        <v>13200</v>
      </c>
      <c r="J124" s="98">
        <f t="shared" si="3"/>
        <v>13200</v>
      </c>
      <c r="K124" s="98">
        <v>11317</v>
      </c>
      <c r="L124" s="98">
        <v>11700</v>
      </c>
      <c r="M124" s="98">
        <v>11317</v>
      </c>
      <c r="N124" s="98" t="s">
        <v>1125</v>
      </c>
      <c r="O124" s="98" t="s">
        <v>1119</v>
      </c>
      <c r="P124" s="98" t="s">
        <v>1073</v>
      </c>
    </row>
    <row r="125" spans="1:16" ht="51">
      <c r="A125" s="98">
        <v>115</v>
      </c>
      <c r="B125" s="98" t="s">
        <v>1126</v>
      </c>
      <c r="C125" s="98">
        <v>300</v>
      </c>
      <c r="D125" s="98" t="s">
        <v>17</v>
      </c>
      <c r="E125" s="98">
        <v>2</v>
      </c>
      <c r="F125" s="98">
        <v>6</v>
      </c>
      <c r="G125" s="98" t="s">
        <v>14</v>
      </c>
      <c r="H125" s="98">
        <v>51605</v>
      </c>
      <c r="I125" s="98">
        <v>19800</v>
      </c>
      <c r="J125" s="98">
        <f t="shared" si="3"/>
        <v>19800</v>
      </c>
      <c r="K125" s="98">
        <v>15482</v>
      </c>
      <c r="L125" s="98">
        <v>16680</v>
      </c>
      <c r="M125" s="98">
        <v>15482</v>
      </c>
      <c r="N125" s="98" t="s">
        <v>495</v>
      </c>
      <c r="O125" s="98" t="s">
        <v>1119</v>
      </c>
      <c r="P125" s="98" t="s">
        <v>1073</v>
      </c>
    </row>
    <row r="126" spans="1:16" ht="63.75">
      <c r="A126" s="98">
        <v>116</v>
      </c>
      <c r="B126" s="98" t="s">
        <v>1127</v>
      </c>
      <c r="C126" s="98">
        <v>200</v>
      </c>
      <c r="D126" s="98" t="s">
        <v>1128</v>
      </c>
      <c r="E126" s="98">
        <v>2</v>
      </c>
      <c r="F126" s="98">
        <v>4</v>
      </c>
      <c r="G126" s="98" t="s">
        <v>14</v>
      </c>
      <c r="H126" s="98">
        <v>40000</v>
      </c>
      <c r="I126" s="98">
        <v>13200</v>
      </c>
      <c r="J126" s="98">
        <f t="shared" si="3"/>
        <v>13200</v>
      </c>
      <c r="K126" s="98">
        <f t="shared" si="4"/>
        <v>12000</v>
      </c>
      <c r="L126" s="98">
        <v>11700</v>
      </c>
      <c r="M126" s="98">
        <v>11700</v>
      </c>
      <c r="N126" s="98" t="s">
        <v>1129</v>
      </c>
      <c r="O126" s="98" t="s">
        <v>1115</v>
      </c>
      <c r="P126" s="98" t="s">
        <v>1073</v>
      </c>
    </row>
    <row r="127" spans="1:16" ht="51">
      <c r="A127" s="98">
        <v>117</v>
      </c>
      <c r="B127" s="98" t="s">
        <v>1130</v>
      </c>
      <c r="C127" s="98">
        <v>200</v>
      </c>
      <c r="D127" s="98" t="s">
        <v>17</v>
      </c>
      <c r="E127" s="98">
        <v>2</v>
      </c>
      <c r="F127" s="98">
        <v>4</v>
      </c>
      <c r="G127" s="98" t="s">
        <v>14</v>
      </c>
      <c r="H127" s="98">
        <v>37722</v>
      </c>
      <c r="I127" s="98">
        <v>13200</v>
      </c>
      <c r="J127" s="98">
        <f t="shared" si="3"/>
        <v>13200</v>
      </c>
      <c r="K127" s="98">
        <v>11317</v>
      </c>
      <c r="L127" s="98">
        <v>11700</v>
      </c>
      <c r="M127" s="98">
        <v>11317</v>
      </c>
      <c r="N127" s="98" t="s">
        <v>1131</v>
      </c>
      <c r="O127" s="98" t="s">
        <v>1119</v>
      </c>
      <c r="P127" s="98" t="s">
        <v>1073</v>
      </c>
    </row>
    <row r="128" spans="1:16" ht="51">
      <c r="A128" s="98">
        <v>118</v>
      </c>
      <c r="B128" s="98" t="s">
        <v>1132</v>
      </c>
      <c r="C128" s="98">
        <v>200</v>
      </c>
      <c r="D128" s="98" t="s">
        <v>17</v>
      </c>
      <c r="E128" s="98">
        <v>2</v>
      </c>
      <c r="F128" s="98">
        <v>4</v>
      </c>
      <c r="G128" s="98" t="s">
        <v>14</v>
      </c>
      <c r="H128" s="98">
        <v>37722</v>
      </c>
      <c r="I128" s="98">
        <v>13200</v>
      </c>
      <c r="J128" s="98">
        <f t="shared" si="3"/>
        <v>13200</v>
      </c>
      <c r="K128" s="98">
        <v>11317</v>
      </c>
      <c r="L128" s="98">
        <v>11700</v>
      </c>
      <c r="M128" s="98">
        <v>11317</v>
      </c>
      <c r="N128" s="98" t="s">
        <v>1133</v>
      </c>
      <c r="O128" s="98" t="s">
        <v>1119</v>
      </c>
      <c r="P128" s="98" t="s">
        <v>1073</v>
      </c>
    </row>
    <row r="129" spans="1:16" ht="51">
      <c r="A129" s="98">
        <v>119</v>
      </c>
      <c r="B129" s="98" t="s">
        <v>1134</v>
      </c>
      <c r="C129" s="98">
        <v>200</v>
      </c>
      <c r="D129" s="98" t="s">
        <v>17</v>
      </c>
      <c r="E129" s="98">
        <v>2</v>
      </c>
      <c r="F129" s="98">
        <v>4</v>
      </c>
      <c r="G129" s="98" t="s">
        <v>14</v>
      </c>
      <c r="H129" s="98">
        <v>39301</v>
      </c>
      <c r="I129" s="98">
        <v>13200</v>
      </c>
      <c r="J129" s="98">
        <f t="shared" si="3"/>
        <v>13200</v>
      </c>
      <c r="K129" s="98">
        <v>11790</v>
      </c>
      <c r="L129" s="98">
        <v>11700</v>
      </c>
      <c r="M129" s="98">
        <v>11700</v>
      </c>
      <c r="N129" s="98" t="s">
        <v>588</v>
      </c>
      <c r="O129" s="98" t="s">
        <v>1119</v>
      </c>
      <c r="P129" s="98" t="s">
        <v>1073</v>
      </c>
    </row>
    <row r="130" spans="1:16" ht="51">
      <c r="A130" s="98">
        <v>120</v>
      </c>
      <c r="B130" s="98" t="s">
        <v>1135</v>
      </c>
      <c r="C130" s="98">
        <v>200</v>
      </c>
      <c r="D130" s="98" t="s">
        <v>17</v>
      </c>
      <c r="E130" s="98">
        <v>2</v>
      </c>
      <c r="F130" s="98">
        <v>4</v>
      </c>
      <c r="G130" s="98" t="s">
        <v>14</v>
      </c>
      <c r="H130" s="98">
        <v>39301</v>
      </c>
      <c r="I130" s="98">
        <v>13200</v>
      </c>
      <c r="J130" s="98">
        <f t="shared" si="3"/>
        <v>13200</v>
      </c>
      <c r="K130" s="98">
        <v>11790</v>
      </c>
      <c r="L130" s="98">
        <v>11700</v>
      </c>
      <c r="M130" s="98">
        <v>11700</v>
      </c>
      <c r="N130" s="98" t="s">
        <v>1136</v>
      </c>
      <c r="O130" s="98" t="s">
        <v>1119</v>
      </c>
      <c r="P130" s="98" t="s">
        <v>1073</v>
      </c>
    </row>
    <row r="131" spans="1:16" ht="51">
      <c r="A131" s="98">
        <v>121</v>
      </c>
      <c r="B131" s="98" t="s">
        <v>1137</v>
      </c>
      <c r="C131" s="98">
        <v>300</v>
      </c>
      <c r="D131" s="98" t="s">
        <v>17</v>
      </c>
      <c r="E131" s="98">
        <v>3</v>
      </c>
      <c r="F131" s="98">
        <v>6</v>
      </c>
      <c r="G131" s="98" t="s">
        <v>14</v>
      </c>
      <c r="H131" s="98">
        <v>51605</v>
      </c>
      <c r="I131" s="98">
        <v>19800</v>
      </c>
      <c r="J131" s="98">
        <f t="shared" si="3"/>
        <v>19800</v>
      </c>
      <c r="K131" s="98">
        <v>15482</v>
      </c>
      <c r="L131" s="98">
        <v>16680</v>
      </c>
      <c r="M131" s="98">
        <v>15482</v>
      </c>
      <c r="N131" s="98" t="s">
        <v>1138</v>
      </c>
      <c r="O131" s="98" t="s">
        <v>1119</v>
      </c>
      <c r="P131" s="98" t="s">
        <v>1073</v>
      </c>
    </row>
    <row r="132" spans="1:16" ht="51">
      <c r="A132" s="98">
        <v>122</v>
      </c>
      <c r="B132" s="98" t="s">
        <v>1139</v>
      </c>
      <c r="C132" s="98">
        <v>200</v>
      </c>
      <c r="D132" s="98" t="s">
        <v>17</v>
      </c>
      <c r="E132" s="98">
        <v>2</v>
      </c>
      <c r="F132" s="98">
        <v>4</v>
      </c>
      <c r="G132" s="98" t="s">
        <v>14</v>
      </c>
      <c r="H132" s="98">
        <v>37722</v>
      </c>
      <c r="I132" s="98">
        <v>13200</v>
      </c>
      <c r="J132" s="98">
        <f t="shared" si="3"/>
        <v>13200</v>
      </c>
      <c r="K132" s="98">
        <v>11317</v>
      </c>
      <c r="L132" s="98">
        <v>11700</v>
      </c>
      <c r="M132" s="98">
        <v>11317</v>
      </c>
      <c r="N132" s="98" t="s">
        <v>1140</v>
      </c>
      <c r="O132" s="98" t="s">
        <v>1119</v>
      </c>
      <c r="P132" s="98" t="s">
        <v>1073</v>
      </c>
    </row>
    <row r="133" spans="1:16" ht="51">
      <c r="A133" s="98">
        <v>123</v>
      </c>
      <c r="B133" s="98" t="s">
        <v>1141</v>
      </c>
      <c r="C133" s="98">
        <v>200</v>
      </c>
      <c r="D133" s="98" t="s">
        <v>17</v>
      </c>
      <c r="E133" s="98">
        <v>2</v>
      </c>
      <c r="F133" s="98">
        <v>4</v>
      </c>
      <c r="G133" s="98" t="s">
        <v>14</v>
      </c>
      <c r="H133" s="98">
        <v>40000</v>
      </c>
      <c r="I133" s="98">
        <v>13200</v>
      </c>
      <c r="J133" s="98">
        <f t="shared" si="3"/>
        <v>13200</v>
      </c>
      <c r="K133" s="98">
        <f t="shared" si="4"/>
        <v>12000</v>
      </c>
      <c r="L133" s="98">
        <v>11700</v>
      </c>
      <c r="M133" s="98">
        <v>11700</v>
      </c>
      <c r="N133" s="98" t="s">
        <v>646</v>
      </c>
      <c r="O133" s="98" t="s">
        <v>1072</v>
      </c>
      <c r="P133" s="98" t="s">
        <v>1073</v>
      </c>
    </row>
    <row r="134" spans="1:16" ht="38.25">
      <c r="A134" s="98">
        <v>124</v>
      </c>
      <c r="B134" s="98" t="s">
        <v>1142</v>
      </c>
      <c r="C134" s="98">
        <v>200</v>
      </c>
      <c r="D134" s="98" t="s">
        <v>17</v>
      </c>
      <c r="E134" s="98">
        <v>2</v>
      </c>
      <c r="F134" s="98">
        <v>4</v>
      </c>
      <c r="G134" s="98" t="s">
        <v>14</v>
      </c>
      <c r="H134" s="98">
        <v>54600</v>
      </c>
      <c r="I134" s="98">
        <v>13200</v>
      </c>
      <c r="J134" s="98">
        <f t="shared" si="3"/>
        <v>13200</v>
      </c>
      <c r="K134" s="98">
        <f t="shared" si="4"/>
        <v>16380</v>
      </c>
      <c r="L134" s="98">
        <v>11700</v>
      </c>
      <c r="M134" s="98">
        <v>11700</v>
      </c>
      <c r="N134" s="98" t="s">
        <v>1143</v>
      </c>
      <c r="O134" s="98" t="s">
        <v>1144</v>
      </c>
      <c r="P134" s="98" t="s">
        <v>1073</v>
      </c>
    </row>
    <row r="135" spans="1:16" ht="51">
      <c r="A135" s="98">
        <v>125</v>
      </c>
      <c r="B135" s="98" t="s">
        <v>1145</v>
      </c>
      <c r="C135" s="98">
        <v>300</v>
      </c>
      <c r="D135" s="98" t="s">
        <v>17</v>
      </c>
      <c r="E135" s="98">
        <v>3</v>
      </c>
      <c r="F135" s="98">
        <v>6</v>
      </c>
      <c r="G135" s="98" t="s">
        <v>14</v>
      </c>
      <c r="H135" s="98">
        <v>49626</v>
      </c>
      <c r="I135" s="98">
        <v>19800</v>
      </c>
      <c r="J135" s="98">
        <f t="shared" si="3"/>
        <v>19800</v>
      </c>
      <c r="K135" s="98">
        <v>14889</v>
      </c>
      <c r="L135" s="98">
        <v>16680</v>
      </c>
      <c r="M135" s="98">
        <v>14889</v>
      </c>
      <c r="N135" s="98" t="s">
        <v>217</v>
      </c>
      <c r="O135" s="98" t="s">
        <v>1119</v>
      </c>
      <c r="P135" s="98" t="s">
        <v>1073</v>
      </c>
    </row>
    <row r="136" spans="1:16" ht="51">
      <c r="A136" s="98">
        <v>126</v>
      </c>
      <c r="B136" s="98" t="s">
        <v>1146</v>
      </c>
      <c r="C136" s="98">
        <v>200</v>
      </c>
      <c r="D136" s="98" t="s">
        <v>17</v>
      </c>
      <c r="E136" s="98">
        <v>2</v>
      </c>
      <c r="F136" s="98">
        <v>4</v>
      </c>
      <c r="G136" s="98" t="s">
        <v>14</v>
      </c>
      <c r="H136" s="98">
        <v>37922</v>
      </c>
      <c r="I136" s="98">
        <v>13200</v>
      </c>
      <c r="J136" s="98">
        <f t="shared" si="3"/>
        <v>13200</v>
      </c>
      <c r="K136" s="98">
        <v>11317</v>
      </c>
      <c r="L136" s="98">
        <v>11700</v>
      </c>
      <c r="M136" s="98">
        <v>11317</v>
      </c>
      <c r="N136" s="98" t="s">
        <v>1147</v>
      </c>
      <c r="O136" s="98" t="s">
        <v>1119</v>
      </c>
      <c r="P136" s="98" t="s">
        <v>1073</v>
      </c>
    </row>
    <row r="137" spans="1:16" ht="51">
      <c r="A137" s="98">
        <v>127</v>
      </c>
      <c r="B137" s="98" t="s">
        <v>1148</v>
      </c>
      <c r="C137" s="98">
        <v>400</v>
      </c>
      <c r="D137" s="98" t="s">
        <v>17</v>
      </c>
      <c r="E137" s="98">
        <v>4</v>
      </c>
      <c r="F137" s="98">
        <v>8</v>
      </c>
      <c r="G137" s="98" t="s">
        <v>14</v>
      </c>
      <c r="H137" s="98">
        <v>54600</v>
      </c>
      <c r="I137" s="98">
        <v>26400</v>
      </c>
      <c r="J137" s="98">
        <f t="shared" si="3"/>
        <v>26400</v>
      </c>
      <c r="K137" s="98">
        <f t="shared" si="4"/>
        <v>16380</v>
      </c>
      <c r="L137" s="98">
        <v>20794</v>
      </c>
      <c r="M137" s="98">
        <v>16380</v>
      </c>
      <c r="N137" s="98" t="s">
        <v>1149</v>
      </c>
      <c r="O137" s="98" t="s">
        <v>1119</v>
      </c>
      <c r="P137" s="98" t="s">
        <v>1073</v>
      </c>
    </row>
    <row r="138" spans="1:16" ht="63.75">
      <c r="A138" s="98">
        <v>128</v>
      </c>
      <c r="B138" s="98" t="s">
        <v>1150</v>
      </c>
      <c r="C138" s="98">
        <v>200</v>
      </c>
      <c r="D138" s="98" t="s">
        <v>12</v>
      </c>
      <c r="E138" s="98">
        <v>1</v>
      </c>
      <c r="F138" s="98">
        <v>3</v>
      </c>
      <c r="G138" s="98" t="s">
        <v>14</v>
      </c>
      <c r="H138" s="98">
        <v>29470</v>
      </c>
      <c r="I138" s="98">
        <v>9000</v>
      </c>
      <c r="J138" s="98">
        <f>(3000*F138)</f>
        <v>9000</v>
      </c>
      <c r="K138" s="98">
        <f t="shared" si="4"/>
        <v>8841</v>
      </c>
      <c r="L138" s="98">
        <v>0</v>
      </c>
      <c r="M138" s="98">
        <v>8841</v>
      </c>
      <c r="N138" s="98" t="s">
        <v>1151</v>
      </c>
      <c r="O138" s="98" t="s">
        <v>1152</v>
      </c>
      <c r="P138" s="98" t="s">
        <v>1039</v>
      </c>
    </row>
    <row r="139" spans="1:16" ht="63.75">
      <c r="A139" s="98">
        <v>129</v>
      </c>
      <c r="B139" s="98" t="s">
        <v>1153</v>
      </c>
      <c r="C139" s="98">
        <v>100</v>
      </c>
      <c r="D139" s="98" t="s">
        <v>12</v>
      </c>
      <c r="E139" s="98">
        <v>1</v>
      </c>
      <c r="F139" s="98">
        <v>1.5</v>
      </c>
      <c r="G139" s="98" t="s">
        <v>14</v>
      </c>
      <c r="H139" s="98">
        <v>15787</v>
      </c>
      <c r="I139" s="98">
        <v>4500</v>
      </c>
      <c r="J139" s="98">
        <f>(3000*F139)</f>
        <v>4500</v>
      </c>
      <c r="K139" s="98">
        <v>4736</v>
      </c>
      <c r="L139" s="98">
        <v>0</v>
      </c>
      <c r="M139" s="98">
        <v>4500</v>
      </c>
      <c r="N139" s="98" t="s">
        <v>1151</v>
      </c>
      <c r="O139" s="98" t="s">
        <v>1152</v>
      </c>
      <c r="P139" s="98" t="s">
        <v>1039</v>
      </c>
    </row>
    <row r="140" spans="1:16" ht="63.75">
      <c r="A140" s="98">
        <v>130</v>
      </c>
      <c r="B140" s="98" t="s">
        <v>1154</v>
      </c>
      <c r="C140" s="98">
        <v>100</v>
      </c>
      <c r="D140" s="98" t="s">
        <v>12</v>
      </c>
      <c r="E140" s="98">
        <v>1</v>
      </c>
      <c r="F140" s="98">
        <v>1.5</v>
      </c>
      <c r="G140" s="98" t="s">
        <v>14</v>
      </c>
      <c r="H140" s="98">
        <v>15787</v>
      </c>
      <c r="I140" s="98">
        <v>4500</v>
      </c>
      <c r="J140" s="98">
        <f>(3000*F140)</f>
        <v>4500</v>
      </c>
      <c r="K140" s="98">
        <v>4736</v>
      </c>
      <c r="L140" s="98">
        <v>0</v>
      </c>
      <c r="M140" s="98">
        <v>4500</v>
      </c>
      <c r="N140" s="98" t="s">
        <v>1155</v>
      </c>
      <c r="O140" s="98" t="s">
        <v>1152</v>
      </c>
      <c r="P140" s="98" t="s">
        <v>1039</v>
      </c>
    </row>
    <row r="141" spans="1:16" ht="51">
      <c r="A141" s="98">
        <v>131</v>
      </c>
      <c r="B141" s="98" t="s">
        <v>1156</v>
      </c>
      <c r="C141" s="98">
        <v>200</v>
      </c>
      <c r="D141" s="98" t="s">
        <v>17</v>
      </c>
      <c r="E141" s="98">
        <v>2</v>
      </c>
      <c r="F141" s="98">
        <v>4</v>
      </c>
      <c r="G141" s="98" t="s">
        <v>14</v>
      </c>
      <c r="H141" s="98">
        <v>37722</v>
      </c>
      <c r="I141" s="98">
        <v>13200</v>
      </c>
      <c r="J141" s="98">
        <f t="shared" si="3"/>
        <v>13200</v>
      </c>
      <c r="K141" s="98">
        <v>11317</v>
      </c>
      <c r="L141" s="98">
        <v>11700</v>
      </c>
      <c r="M141" s="98">
        <v>11317</v>
      </c>
      <c r="N141" s="98" t="s">
        <v>1075</v>
      </c>
      <c r="O141" s="98" t="s">
        <v>1119</v>
      </c>
      <c r="P141" s="98" t="s">
        <v>1073</v>
      </c>
    </row>
    <row r="142" spans="1:16" ht="51">
      <c r="A142" s="98">
        <v>132</v>
      </c>
      <c r="B142" s="98" t="s">
        <v>1157</v>
      </c>
      <c r="C142" s="98">
        <v>300</v>
      </c>
      <c r="D142" s="98" t="s">
        <v>17</v>
      </c>
      <c r="E142" s="98">
        <v>3</v>
      </c>
      <c r="F142" s="98">
        <v>6</v>
      </c>
      <c r="G142" s="98" t="s">
        <v>14</v>
      </c>
      <c r="H142" s="98">
        <v>53257</v>
      </c>
      <c r="I142" s="98">
        <v>19800</v>
      </c>
      <c r="J142" s="98">
        <f t="shared" si="3"/>
        <v>19800</v>
      </c>
      <c r="K142" s="98">
        <v>15977</v>
      </c>
      <c r="L142" s="98">
        <v>16680</v>
      </c>
      <c r="M142" s="98">
        <v>15977</v>
      </c>
      <c r="N142" s="98" t="s">
        <v>1158</v>
      </c>
      <c r="O142" s="98" t="s">
        <v>1119</v>
      </c>
      <c r="P142" s="98" t="s">
        <v>1073</v>
      </c>
    </row>
    <row r="143" spans="1:16" ht="51">
      <c r="A143" s="98">
        <v>133</v>
      </c>
      <c r="B143" s="98" t="s">
        <v>1159</v>
      </c>
      <c r="C143" s="98">
        <v>200</v>
      </c>
      <c r="D143" s="98" t="s">
        <v>17</v>
      </c>
      <c r="E143" s="98">
        <v>2</v>
      </c>
      <c r="F143" s="98">
        <v>4</v>
      </c>
      <c r="G143" s="98" t="s">
        <v>14</v>
      </c>
      <c r="H143" s="98">
        <v>37722</v>
      </c>
      <c r="I143" s="98">
        <v>13200</v>
      </c>
      <c r="J143" s="98">
        <f t="shared" si="3"/>
        <v>13200</v>
      </c>
      <c r="K143" s="98">
        <v>11317</v>
      </c>
      <c r="L143" s="98">
        <v>11700</v>
      </c>
      <c r="M143" s="98">
        <v>11317</v>
      </c>
      <c r="N143" s="98" t="s">
        <v>418</v>
      </c>
      <c r="O143" s="98" t="s">
        <v>1119</v>
      </c>
      <c r="P143" s="98" t="s">
        <v>1073</v>
      </c>
    </row>
    <row r="144" spans="1:16" ht="51">
      <c r="A144" s="98">
        <v>134</v>
      </c>
      <c r="B144" s="98" t="s">
        <v>1160</v>
      </c>
      <c r="C144" s="98">
        <v>300</v>
      </c>
      <c r="D144" s="98" t="s">
        <v>17</v>
      </c>
      <c r="E144" s="98">
        <v>3</v>
      </c>
      <c r="F144" s="98">
        <v>6</v>
      </c>
      <c r="G144" s="98" t="s">
        <v>14</v>
      </c>
      <c r="H144" s="98">
        <v>49047</v>
      </c>
      <c r="I144" s="98">
        <v>19800</v>
      </c>
      <c r="J144" s="98">
        <f t="shared" si="3"/>
        <v>19800</v>
      </c>
      <c r="K144" s="98">
        <v>14714</v>
      </c>
      <c r="L144" s="98">
        <v>16680</v>
      </c>
      <c r="M144" s="98">
        <v>14714</v>
      </c>
      <c r="N144" s="98" t="s">
        <v>1161</v>
      </c>
      <c r="O144" s="98" t="s">
        <v>1119</v>
      </c>
      <c r="P144" s="98" t="s">
        <v>1073</v>
      </c>
    </row>
    <row r="145" spans="1:16" ht="51">
      <c r="A145" s="98">
        <v>135</v>
      </c>
      <c r="B145" s="98" t="s">
        <v>1162</v>
      </c>
      <c r="C145" s="98">
        <v>100</v>
      </c>
      <c r="D145" s="98" t="s">
        <v>17</v>
      </c>
      <c r="E145" s="98">
        <v>1</v>
      </c>
      <c r="F145" s="98">
        <v>2</v>
      </c>
      <c r="G145" s="98" t="s">
        <v>14</v>
      </c>
      <c r="H145" s="98">
        <v>30000</v>
      </c>
      <c r="I145" s="98">
        <v>6600</v>
      </c>
      <c r="J145" s="98">
        <f t="shared" si="3"/>
        <v>6600</v>
      </c>
      <c r="K145" s="98">
        <f t="shared" si="4"/>
        <v>9000</v>
      </c>
      <c r="L145" s="98">
        <v>7200</v>
      </c>
      <c r="M145" s="98">
        <v>6600</v>
      </c>
      <c r="N145" s="98" t="s">
        <v>548</v>
      </c>
      <c r="O145" s="98" t="s">
        <v>1163</v>
      </c>
      <c r="P145" s="98" t="s">
        <v>941</v>
      </c>
    </row>
    <row r="146" spans="1:16" ht="63.75">
      <c r="A146" s="98">
        <v>136</v>
      </c>
      <c r="B146" s="98" t="s">
        <v>1164</v>
      </c>
      <c r="C146" s="98">
        <v>200</v>
      </c>
      <c r="D146" s="98" t="s">
        <v>12</v>
      </c>
      <c r="E146" s="98">
        <v>1</v>
      </c>
      <c r="F146" s="98">
        <v>3</v>
      </c>
      <c r="G146" s="98" t="s">
        <v>14</v>
      </c>
      <c r="H146" s="98">
        <v>29470</v>
      </c>
      <c r="I146" s="98">
        <v>9000</v>
      </c>
      <c r="J146" s="98">
        <f t="shared" si="3"/>
        <v>9900</v>
      </c>
      <c r="K146" s="98">
        <f t="shared" si="4"/>
        <v>8841</v>
      </c>
      <c r="L146" s="98">
        <v>0</v>
      </c>
      <c r="M146" s="98">
        <v>8841</v>
      </c>
      <c r="N146" s="98" t="s">
        <v>1165</v>
      </c>
      <c r="O146" s="98" t="s">
        <v>1152</v>
      </c>
      <c r="P146" s="98" t="s">
        <v>1039</v>
      </c>
    </row>
    <row r="147" spans="1:16" ht="63.75">
      <c r="A147" s="98">
        <v>137</v>
      </c>
      <c r="B147" s="98" t="s">
        <v>1166</v>
      </c>
      <c r="C147" s="98">
        <v>200</v>
      </c>
      <c r="D147" s="98" t="s">
        <v>12</v>
      </c>
      <c r="E147" s="98">
        <v>1</v>
      </c>
      <c r="F147" s="98">
        <v>3</v>
      </c>
      <c r="G147" s="98" t="s">
        <v>14</v>
      </c>
      <c r="H147" s="98">
        <v>29470</v>
      </c>
      <c r="I147" s="98">
        <v>9000</v>
      </c>
      <c r="J147" s="98">
        <f t="shared" si="3"/>
        <v>9900</v>
      </c>
      <c r="K147" s="98">
        <f t="shared" si="4"/>
        <v>8841</v>
      </c>
      <c r="L147" s="98">
        <v>0</v>
      </c>
      <c r="M147" s="98">
        <v>8841</v>
      </c>
      <c r="N147" s="98" t="s">
        <v>418</v>
      </c>
      <c r="O147" s="98" t="s">
        <v>1152</v>
      </c>
      <c r="P147" s="98" t="s">
        <v>1039</v>
      </c>
    </row>
    <row r="148" spans="1:16" ht="63.75">
      <c r="A148" s="98">
        <v>138</v>
      </c>
      <c r="B148" s="98" t="s">
        <v>1167</v>
      </c>
      <c r="C148" s="98">
        <v>100</v>
      </c>
      <c r="D148" s="98" t="s">
        <v>12</v>
      </c>
      <c r="E148" s="98">
        <v>1</v>
      </c>
      <c r="F148" s="98">
        <v>1.5</v>
      </c>
      <c r="G148" s="98" t="s">
        <v>14</v>
      </c>
      <c r="H148" s="98">
        <v>15787</v>
      </c>
      <c r="I148" s="98">
        <v>4500</v>
      </c>
      <c r="J148" s="98">
        <f>(3000*F148)</f>
        <v>4500</v>
      </c>
      <c r="K148" s="98">
        <v>4736</v>
      </c>
      <c r="L148" s="98">
        <v>0</v>
      </c>
      <c r="M148" s="98">
        <v>4500</v>
      </c>
      <c r="N148" s="98" t="s">
        <v>217</v>
      </c>
      <c r="O148" s="98" t="s">
        <v>1152</v>
      </c>
      <c r="P148" s="98" t="s">
        <v>1039</v>
      </c>
    </row>
    <row r="149" spans="1:16">
      <c r="A149" s="28"/>
      <c r="B149" s="28"/>
      <c r="C149" s="28">
        <f>SUM(C8:C148)</f>
        <v>31200</v>
      </c>
      <c r="D149" s="28">
        <f t="shared" ref="D149:M149" si="5">SUM(D8:D148)</f>
        <v>0</v>
      </c>
      <c r="E149" s="28">
        <f t="shared" si="5"/>
        <v>310</v>
      </c>
      <c r="F149" s="28">
        <f t="shared" si="5"/>
        <v>608.5</v>
      </c>
      <c r="G149" s="28">
        <f t="shared" si="5"/>
        <v>0</v>
      </c>
      <c r="H149" s="28">
        <f t="shared" si="5"/>
        <v>6505989</v>
      </c>
      <c r="I149" s="28">
        <f t="shared" si="5"/>
        <v>2020538</v>
      </c>
      <c r="J149" s="28">
        <f t="shared" si="5"/>
        <v>1866900</v>
      </c>
      <c r="K149" s="28">
        <f t="shared" si="5"/>
        <v>1804960</v>
      </c>
      <c r="L149" s="28">
        <f t="shared" si="5"/>
        <v>1452230</v>
      </c>
      <c r="M149" s="28">
        <f t="shared" si="5"/>
        <v>1598009</v>
      </c>
      <c r="N149" s="28"/>
      <c r="O149" s="28"/>
      <c r="P149" s="28"/>
    </row>
  </sheetData>
  <mergeCells count="34">
    <mergeCell ref="A16:A17"/>
    <mergeCell ref="B16:B17"/>
    <mergeCell ref="C16:C17"/>
    <mergeCell ref="D16:D17"/>
    <mergeCell ref="E16:E17"/>
    <mergeCell ref="K18:K20"/>
    <mergeCell ref="M18:M20"/>
    <mergeCell ref="N18:N20"/>
    <mergeCell ref="B4:Q4"/>
    <mergeCell ref="B5:Q5"/>
    <mergeCell ref="F16:F17"/>
    <mergeCell ref="G16:G17"/>
    <mergeCell ref="H16:H17"/>
    <mergeCell ref="I16:I17"/>
    <mergeCell ref="J16:J17"/>
    <mergeCell ref="K16:K17"/>
    <mergeCell ref="M16:M17"/>
    <mergeCell ref="F18:F20"/>
    <mergeCell ref="G18:G20"/>
    <mergeCell ref="H18:H20"/>
    <mergeCell ref="I18:I20"/>
    <mergeCell ref="J18:J20"/>
    <mergeCell ref="A18:A20"/>
    <mergeCell ref="B18:B20"/>
    <mergeCell ref="C18:C20"/>
    <mergeCell ref="D18:D20"/>
    <mergeCell ref="E18:E20"/>
    <mergeCell ref="O18:O20"/>
    <mergeCell ref="P18:P20"/>
    <mergeCell ref="L16:L17"/>
    <mergeCell ref="L18:L20"/>
    <mergeCell ref="N16:N17"/>
    <mergeCell ref="O16:O17"/>
    <mergeCell ref="P16:P17"/>
  </mergeCells>
  <pageMargins left="0.7" right="0.7" top="0.75" bottom="0.75" header="0.3" footer="0.3"/>
  <pageSetup paperSize="5" scale="9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topLeftCell="A7" workbookViewId="0">
      <selection activeCell="G15" sqref="G15"/>
    </sheetView>
  </sheetViews>
  <sheetFormatPr defaultRowHeight="15"/>
  <cols>
    <col min="1" max="1" width="4.140625" customWidth="1"/>
    <col min="2" max="2" width="7.42578125" customWidth="1"/>
    <col min="3" max="3" width="17.42578125" customWidth="1"/>
    <col min="4" max="4" width="7.28515625" customWidth="1"/>
    <col min="15" max="15" width="20.85546875" customWidth="1"/>
  </cols>
  <sheetData>
    <row r="1" spans="1:30">
      <c r="B1" s="105" t="s">
        <v>466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</row>
    <row r="2" spans="1:30">
      <c r="B2" s="105" t="s">
        <v>716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7"/>
    </row>
    <row r="4" spans="1:30" ht="10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57" t="s">
        <v>750</v>
      </c>
      <c r="K4" s="57" t="s">
        <v>366</v>
      </c>
      <c r="L4" s="56" t="s">
        <v>751</v>
      </c>
      <c r="M4" s="1" t="s">
        <v>367</v>
      </c>
      <c r="N4" s="1" t="s">
        <v>10</v>
      </c>
      <c r="O4" s="1" t="s">
        <v>11</v>
      </c>
      <c r="P4" s="28"/>
    </row>
    <row r="5" spans="1:30" s="60" customFormat="1" ht="76.5" customHeight="1">
      <c r="A5" s="65">
        <v>1</v>
      </c>
      <c r="B5" s="65" t="s">
        <v>17</v>
      </c>
      <c r="C5" s="65" t="s">
        <v>1297</v>
      </c>
      <c r="D5" s="65">
        <v>300</v>
      </c>
      <c r="E5" s="65">
        <v>3</v>
      </c>
      <c r="F5" s="65">
        <v>6</v>
      </c>
      <c r="G5" s="65" t="s">
        <v>14</v>
      </c>
      <c r="H5" s="65">
        <v>57000</v>
      </c>
      <c r="I5" s="65">
        <v>19800</v>
      </c>
      <c r="J5" s="62"/>
      <c r="K5" s="66"/>
      <c r="L5" s="62"/>
      <c r="M5" s="65">
        <f>H5*0.3</f>
        <v>17100</v>
      </c>
      <c r="N5" s="65" t="s">
        <v>495</v>
      </c>
      <c r="O5" s="65" t="s">
        <v>1298</v>
      </c>
      <c r="P5" s="62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</row>
    <row r="6" spans="1:30" s="60" customFormat="1" ht="56.25" customHeight="1">
      <c r="A6" s="65">
        <v>2</v>
      </c>
      <c r="B6" s="65" t="s">
        <v>17</v>
      </c>
      <c r="C6" s="65" t="s">
        <v>1299</v>
      </c>
      <c r="D6" s="65">
        <v>300</v>
      </c>
      <c r="E6" s="65">
        <v>3</v>
      </c>
      <c r="F6" s="65">
        <v>6</v>
      </c>
      <c r="G6" s="67" t="s">
        <v>19</v>
      </c>
      <c r="H6" s="65">
        <v>59000</v>
      </c>
      <c r="I6" s="65">
        <v>19800</v>
      </c>
      <c r="J6" s="62"/>
      <c r="K6" s="65"/>
      <c r="L6" s="62"/>
      <c r="M6" s="65">
        <f>H6*0.3</f>
        <v>17700</v>
      </c>
      <c r="N6" s="65" t="s">
        <v>1300</v>
      </c>
      <c r="O6" s="67" t="s">
        <v>19</v>
      </c>
      <c r="P6" s="62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 spans="1:30" s="60" customFormat="1" ht="72.75" customHeight="1">
      <c r="A7" s="65">
        <v>3</v>
      </c>
      <c r="B7" s="65" t="s">
        <v>17</v>
      </c>
      <c r="C7" s="65" t="s">
        <v>1301</v>
      </c>
      <c r="D7" s="65">
        <v>200</v>
      </c>
      <c r="E7" s="65">
        <v>2</v>
      </c>
      <c r="F7" s="65">
        <v>4</v>
      </c>
      <c r="G7" s="67" t="s">
        <v>19</v>
      </c>
      <c r="H7" s="65">
        <v>42000</v>
      </c>
      <c r="I7" s="65">
        <v>13200</v>
      </c>
      <c r="J7" s="62"/>
      <c r="K7" s="65"/>
      <c r="L7" s="62"/>
      <c r="M7" s="65">
        <f>H7*0.3</f>
        <v>12600</v>
      </c>
      <c r="N7" s="65" t="s">
        <v>489</v>
      </c>
      <c r="O7" s="67" t="s">
        <v>19</v>
      </c>
      <c r="P7" s="62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0" s="60" customFormat="1" ht="69.75" customHeight="1">
      <c r="A8" s="65">
        <v>4</v>
      </c>
      <c r="B8" s="65" t="s">
        <v>17</v>
      </c>
      <c r="C8" s="65" t="s">
        <v>1302</v>
      </c>
      <c r="D8" s="65">
        <v>100</v>
      </c>
      <c r="E8" s="65">
        <v>1</v>
      </c>
      <c r="F8" s="65">
        <v>2</v>
      </c>
      <c r="G8" s="67" t="s">
        <v>19</v>
      </c>
      <c r="H8" s="65">
        <v>24000</v>
      </c>
      <c r="I8" s="65">
        <v>6600</v>
      </c>
      <c r="J8" s="62"/>
      <c r="K8" s="65"/>
      <c r="L8" s="62"/>
      <c r="M8" s="65">
        <f>H8*0.3</f>
        <v>7200</v>
      </c>
      <c r="N8" s="65" t="s">
        <v>596</v>
      </c>
      <c r="O8" s="67" t="s">
        <v>19</v>
      </c>
      <c r="P8" s="62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0" s="60" customFormat="1" ht="68.25" customHeight="1">
      <c r="A9" s="65">
        <v>5</v>
      </c>
      <c r="B9" s="65" t="s">
        <v>17</v>
      </c>
      <c r="C9" s="65" t="s">
        <v>1303</v>
      </c>
      <c r="D9" s="65">
        <v>500</v>
      </c>
      <c r="E9" s="65">
        <v>5</v>
      </c>
      <c r="F9" s="65">
        <v>10</v>
      </c>
      <c r="G9" s="67" t="s">
        <v>19</v>
      </c>
      <c r="H9" s="65">
        <v>90000</v>
      </c>
      <c r="I9" s="65">
        <v>33000</v>
      </c>
      <c r="J9" s="62"/>
      <c r="K9" s="65"/>
      <c r="L9" s="62"/>
      <c r="M9" s="65">
        <f>H9*0.3</f>
        <v>27000</v>
      </c>
      <c r="N9" s="65" t="s">
        <v>454</v>
      </c>
      <c r="O9" s="67" t="s">
        <v>19</v>
      </c>
      <c r="P9" s="62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0" s="60" customFormat="1">
      <c r="A10" s="65"/>
      <c r="B10" s="65"/>
      <c r="C10" s="65" t="s">
        <v>1225</v>
      </c>
      <c r="D10" s="65">
        <f>SUM(D5:D9)</f>
        <v>1400</v>
      </c>
      <c r="E10" s="65">
        <f>SUM(E5:E9)</f>
        <v>14</v>
      </c>
      <c r="F10" s="65">
        <f>SUM(F5:F9)</f>
        <v>28</v>
      </c>
      <c r="G10" s="65"/>
      <c r="H10" s="65">
        <f>SUM(H5:H9)</f>
        <v>272000</v>
      </c>
      <c r="I10" s="65">
        <f>SUM(I5:I9)</f>
        <v>92400</v>
      </c>
      <c r="J10" s="62"/>
      <c r="K10" s="66"/>
      <c r="L10" s="62"/>
      <c r="M10" s="66">
        <f>SUM(M5:M9)</f>
        <v>81600</v>
      </c>
      <c r="N10" s="62"/>
      <c r="O10" s="62"/>
      <c r="P10" s="62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</sheetData>
  <mergeCells count="2">
    <mergeCell ref="B1:N1"/>
    <mergeCell ref="B2:N2"/>
  </mergeCells>
  <pageMargins left="0.7" right="0.7" top="0.75" bottom="0.75" header="0.3" footer="0.3"/>
  <pageSetup paperSize="5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O16"/>
  <sheetViews>
    <sheetView topLeftCell="A16" workbookViewId="0">
      <selection activeCell="A5" sqref="A5:O16"/>
    </sheetView>
  </sheetViews>
  <sheetFormatPr defaultRowHeight="15"/>
  <cols>
    <col min="1" max="1" width="4.7109375" customWidth="1"/>
    <col min="3" max="3" width="18.85546875" customWidth="1"/>
    <col min="14" max="14" width="10.140625" customWidth="1"/>
    <col min="15" max="15" width="19.85546875" customWidth="1"/>
  </cols>
  <sheetData>
    <row r="2" spans="1:15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5">
      <c r="B3" s="105" t="s">
        <v>717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5" ht="10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57" t="s">
        <v>750</v>
      </c>
      <c r="K5" s="1" t="s">
        <v>366</v>
      </c>
      <c r="L5" s="56" t="s">
        <v>751</v>
      </c>
      <c r="M5" s="1" t="s">
        <v>367</v>
      </c>
      <c r="N5" s="1" t="s">
        <v>10</v>
      </c>
      <c r="O5" s="1" t="s">
        <v>11</v>
      </c>
    </row>
    <row r="6" spans="1:15" ht="46.5" customHeight="1">
      <c r="A6" s="2">
        <v>1</v>
      </c>
      <c r="B6" s="14" t="s">
        <v>17</v>
      </c>
      <c r="C6" s="14" t="s">
        <v>199</v>
      </c>
      <c r="D6" s="15">
        <v>300</v>
      </c>
      <c r="E6" s="15">
        <v>3</v>
      </c>
      <c r="F6" s="15">
        <v>6</v>
      </c>
      <c r="G6" s="15" t="s">
        <v>19</v>
      </c>
      <c r="H6" s="15">
        <v>84000</v>
      </c>
      <c r="I6" s="15">
        <f t="shared" ref="I6:I15" si="0">SUM(F6*3300)</f>
        <v>19800</v>
      </c>
      <c r="J6" s="15"/>
      <c r="K6" s="16">
        <f t="shared" ref="K6" si="1">SUM(H6*0.3)</f>
        <v>25200</v>
      </c>
      <c r="L6" s="28"/>
      <c r="M6" s="16">
        <v>19800</v>
      </c>
      <c r="N6" s="15" t="s">
        <v>200</v>
      </c>
      <c r="O6" s="14" t="s">
        <v>125</v>
      </c>
    </row>
    <row r="7" spans="1:15" ht="48" customHeight="1">
      <c r="A7" s="2">
        <v>2</v>
      </c>
      <c r="B7" s="14" t="s">
        <v>17</v>
      </c>
      <c r="C7" s="14" t="s">
        <v>201</v>
      </c>
      <c r="D7" s="15">
        <v>200</v>
      </c>
      <c r="E7" s="15"/>
      <c r="F7" s="15">
        <v>4</v>
      </c>
      <c r="G7" s="15" t="s">
        <v>19</v>
      </c>
      <c r="H7" s="15">
        <v>43466</v>
      </c>
      <c r="I7" s="15">
        <f t="shared" si="0"/>
        <v>13200</v>
      </c>
      <c r="J7" s="15"/>
      <c r="K7" s="16" t="s">
        <v>202</v>
      </c>
      <c r="L7" s="28"/>
      <c r="M7" s="15">
        <v>0</v>
      </c>
      <c r="N7" s="15" t="s">
        <v>203</v>
      </c>
      <c r="O7" s="14" t="s">
        <v>72</v>
      </c>
    </row>
    <row r="8" spans="1:15" ht="75" customHeight="1">
      <c r="A8" s="2">
        <v>3</v>
      </c>
      <c r="B8" s="14" t="s">
        <v>17</v>
      </c>
      <c r="C8" s="14" t="s">
        <v>204</v>
      </c>
      <c r="D8" s="15">
        <v>200</v>
      </c>
      <c r="E8" s="14"/>
      <c r="F8" s="15">
        <v>4</v>
      </c>
      <c r="G8" s="15" t="s">
        <v>19</v>
      </c>
      <c r="H8" s="15">
        <v>40000</v>
      </c>
      <c r="I8" s="15">
        <f t="shared" si="0"/>
        <v>13200</v>
      </c>
      <c r="J8" s="15"/>
      <c r="K8" s="16">
        <f t="shared" ref="K8:K15" si="2">H8*0.3</f>
        <v>12000</v>
      </c>
      <c r="L8" s="28"/>
      <c r="M8" s="15">
        <v>12000</v>
      </c>
      <c r="N8" s="15" t="s">
        <v>205</v>
      </c>
      <c r="O8" s="14" t="s">
        <v>206</v>
      </c>
    </row>
    <row r="9" spans="1:15" ht="76.5" customHeight="1">
      <c r="A9" s="2">
        <v>4</v>
      </c>
      <c r="B9" s="14" t="s">
        <v>17</v>
      </c>
      <c r="C9" s="14" t="s">
        <v>207</v>
      </c>
      <c r="D9" s="15">
        <v>200</v>
      </c>
      <c r="E9" s="14"/>
      <c r="F9" s="15">
        <v>4</v>
      </c>
      <c r="G9" s="15" t="s">
        <v>19</v>
      </c>
      <c r="H9" s="15">
        <v>40000</v>
      </c>
      <c r="I9" s="15">
        <f t="shared" si="0"/>
        <v>13200</v>
      </c>
      <c r="J9" s="15"/>
      <c r="K9" s="16">
        <f t="shared" si="2"/>
        <v>12000</v>
      </c>
      <c r="L9" s="28"/>
      <c r="M9" s="15">
        <v>12000</v>
      </c>
      <c r="N9" s="15" t="s">
        <v>205</v>
      </c>
      <c r="O9" s="14" t="s">
        <v>206</v>
      </c>
    </row>
    <row r="10" spans="1:15" ht="75" customHeight="1">
      <c r="A10" s="2">
        <v>5</v>
      </c>
      <c r="B10" s="14" t="s">
        <v>17</v>
      </c>
      <c r="C10" s="14" t="s">
        <v>208</v>
      </c>
      <c r="D10" s="15">
        <v>300</v>
      </c>
      <c r="E10" s="14"/>
      <c r="F10" s="15">
        <v>6</v>
      </c>
      <c r="G10" s="15" t="s">
        <v>19</v>
      </c>
      <c r="H10" s="15">
        <v>53277</v>
      </c>
      <c r="I10" s="15">
        <f t="shared" si="0"/>
        <v>19800</v>
      </c>
      <c r="J10" s="15"/>
      <c r="K10" s="16">
        <f t="shared" si="2"/>
        <v>15983.099999999999</v>
      </c>
      <c r="L10" s="28"/>
      <c r="M10" s="15">
        <v>15983</v>
      </c>
      <c r="N10" s="15" t="s">
        <v>209</v>
      </c>
      <c r="O10" s="14" t="s">
        <v>72</v>
      </c>
    </row>
    <row r="11" spans="1:15" ht="45" customHeight="1">
      <c r="A11" s="2">
        <v>6</v>
      </c>
      <c r="B11" s="14" t="s">
        <v>17</v>
      </c>
      <c r="C11" s="14" t="s">
        <v>210</v>
      </c>
      <c r="D11" s="15">
        <v>300</v>
      </c>
      <c r="E11" s="14"/>
      <c r="F11" s="15">
        <v>6</v>
      </c>
      <c r="G11" s="15" t="s">
        <v>19</v>
      </c>
      <c r="H11" s="15">
        <v>53277</v>
      </c>
      <c r="I11" s="15">
        <f t="shared" si="0"/>
        <v>19800</v>
      </c>
      <c r="J11" s="15"/>
      <c r="K11" s="16" t="s">
        <v>202</v>
      </c>
      <c r="L11" s="28"/>
      <c r="M11" s="15">
        <v>0</v>
      </c>
      <c r="N11" s="15" t="s">
        <v>211</v>
      </c>
      <c r="O11" s="14" t="s">
        <v>72</v>
      </c>
    </row>
    <row r="12" spans="1:15" ht="61.5" customHeight="1">
      <c r="A12" s="2">
        <v>7</v>
      </c>
      <c r="B12" s="14" t="s">
        <v>17</v>
      </c>
      <c r="C12" s="14" t="s">
        <v>212</v>
      </c>
      <c r="D12" s="15">
        <v>300</v>
      </c>
      <c r="E12" s="14"/>
      <c r="F12" s="15">
        <v>6</v>
      </c>
      <c r="G12" s="15" t="s">
        <v>19</v>
      </c>
      <c r="H12" s="15">
        <v>89063</v>
      </c>
      <c r="I12" s="15">
        <f t="shared" si="0"/>
        <v>19800</v>
      </c>
      <c r="J12" s="15"/>
      <c r="K12" s="16">
        <f t="shared" si="2"/>
        <v>26718.899999999998</v>
      </c>
      <c r="L12" s="28"/>
      <c r="M12" s="15">
        <v>19800</v>
      </c>
      <c r="N12" s="15" t="s">
        <v>71</v>
      </c>
      <c r="O12" s="14" t="s">
        <v>72</v>
      </c>
    </row>
    <row r="13" spans="1:15" ht="59.25" customHeight="1">
      <c r="A13" s="2">
        <v>8</v>
      </c>
      <c r="B13" s="14" t="s">
        <v>17</v>
      </c>
      <c r="C13" s="14" t="s">
        <v>213</v>
      </c>
      <c r="D13" s="15">
        <v>300</v>
      </c>
      <c r="E13" s="14"/>
      <c r="F13" s="15">
        <v>6</v>
      </c>
      <c r="G13" s="15" t="s">
        <v>19</v>
      </c>
      <c r="H13" s="15">
        <v>85252</v>
      </c>
      <c r="I13" s="15">
        <f t="shared" si="0"/>
        <v>19800</v>
      </c>
      <c r="J13" s="15"/>
      <c r="K13" s="16">
        <f t="shared" si="2"/>
        <v>25575.599999999999</v>
      </c>
      <c r="L13" s="28"/>
      <c r="M13" s="15">
        <v>19800</v>
      </c>
      <c r="N13" s="15" t="s">
        <v>205</v>
      </c>
      <c r="O13" s="14" t="s">
        <v>72</v>
      </c>
    </row>
    <row r="14" spans="1:15" ht="73.5" customHeight="1">
      <c r="A14" s="2">
        <v>9</v>
      </c>
      <c r="B14" s="14" t="s">
        <v>17</v>
      </c>
      <c r="C14" s="14" t="s">
        <v>214</v>
      </c>
      <c r="D14" s="15">
        <v>200</v>
      </c>
      <c r="E14" s="15"/>
      <c r="F14" s="15">
        <v>4</v>
      </c>
      <c r="G14" s="15" t="s">
        <v>19</v>
      </c>
      <c r="H14" s="15">
        <v>40000</v>
      </c>
      <c r="I14" s="15">
        <f t="shared" si="0"/>
        <v>13200</v>
      </c>
      <c r="J14" s="15"/>
      <c r="K14" s="16">
        <f t="shared" si="2"/>
        <v>12000</v>
      </c>
      <c r="L14" s="28"/>
      <c r="M14" s="15">
        <v>12000</v>
      </c>
      <c r="N14" s="20"/>
      <c r="O14" s="14" t="s">
        <v>206</v>
      </c>
    </row>
    <row r="15" spans="1:15" ht="75.75" customHeight="1">
      <c r="A15" s="2">
        <v>10</v>
      </c>
      <c r="B15" s="14" t="s">
        <v>17</v>
      </c>
      <c r="C15" s="14" t="s">
        <v>215</v>
      </c>
      <c r="D15" s="15">
        <v>200</v>
      </c>
      <c r="E15" s="15"/>
      <c r="F15" s="15">
        <v>4</v>
      </c>
      <c r="G15" s="15" t="s">
        <v>19</v>
      </c>
      <c r="H15" s="15">
        <v>40000</v>
      </c>
      <c r="I15" s="15">
        <f t="shared" si="0"/>
        <v>13200</v>
      </c>
      <c r="J15" s="15"/>
      <c r="K15" s="16">
        <f t="shared" si="2"/>
        <v>12000</v>
      </c>
      <c r="L15" s="28"/>
      <c r="M15" s="15">
        <v>12000</v>
      </c>
      <c r="N15" s="20"/>
      <c r="O15" s="14" t="s">
        <v>206</v>
      </c>
    </row>
    <row r="16" spans="1:15">
      <c r="A16" s="28"/>
      <c r="B16" s="28"/>
      <c r="C16" s="28"/>
      <c r="D16" s="28">
        <f>SUM(D6:D15)</f>
        <v>2500</v>
      </c>
      <c r="E16" s="28">
        <f t="shared" ref="E16:K16" si="3">SUM(E6:E15)</f>
        <v>3</v>
      </c>
      <c r="F16" s="28">
        <f t="shared" si="3"/>
        <v>50</v>
      </c>
      <c r="G16" s="28">
        <f t="shared" si="3"/>
        <v>0</v>
      </c>
      <c r="H16" s="28">
        <f t="shared" si="3"/>
        <v>568335</v>
      </c>
      <c r="I16" s="28">
        <f t="shared" si="3"/>
        <v>165000</v>
      </c>
      <c r="J16" s="28"/>
      <c r="K16" s="48">
        <f t="shared" si="3"/>
        <v>141477.6</v>
      </c>
      <c r="L16" s="28"/>
      <c r="M16" s="28">
        <f>SUM(M6:M15)</f>
        <v>123383</v>
      </c>
      <c r="N16" s="28"/>
      <c r="O16" s="28"/>
    </row>
  </sheetData>
  <mergeCells count="2">
    <mergeCell ref="B2:O2"/>
    <mergeCell ref="B3:O3"/>
  </mergeCells>
  <pageMargins left="0.7" right="0.7" top="0.75" bottom="0.75" header="0.3" footer="0.3"/>
  <pageSetup paperSize="5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P47"/>
  <sheetViews>
    <sheetView workbookViewId="0">
      <selection activeCell="P9" sqref="P9"/>
    </sheetView>
  </sheetViews>
  <sheetFormatPr defaultRowHeight="15"/>
  <cols>
    <col min="1" max="1" width="5" customWidth="1"/>
    <col min="2" max="2" width="6.5703125" customWidth="1"/>
    <col min="3" max="3" width="24.28515625" customWidth="1"/>
    <col min="14" max="14" width="11.28515625" customWidth="1"/>
    <col min="15" max="15" width="21.7109375" customWidth="1"/>
    <col min="16" max="16" width="18.85546875" customWidth="1"/>
  </cols>
  <sheetData>
    <row r="2" spans="1:16">
      <c r="B2" s="114" t="s">
        <v>466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6">
      <c r="B3" s="114" t="s">
        <v>643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6"/>
    </row>
    <row r="5" spans="1:16" ht="10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57" t="s">
        <v>750</v>
      </c>
      <c r="K5" s="57" t="s">
        <v>366</v>
      </c>
      <c r="L5" s="56" t="s">
        <v>751</v>
      </c>
      <c r="M5" s="1" t="s">
        <v>367</v>
      </c>
      <c r="N5" s="1" t="s">
        <v>10</v>
      </c>
      <c r="O5" s="1" t="s">
        <v>11</v>
      </c>
      <c r="P5" s="28"/>
    </row>
    <row r="6" spans="1:16" ht="46.5" customHeight="1">
      <c r="A6" s="13">
        <v>1</v>
      </c>
      <c r="B6" s="14" t="s">
        <v>17</v>
      </c>
      <c r="C6" s="14" t="s">
        <v>70</v>
      </c>
      <c r="D6" s="15">
        <v>300</v>
      </c>
      <c r="E6" s="15">
        <v>0</v>
      </c>
      <c r="F6" s="15">
        <v>6</v>
      </c>
      <c r="G6" s="15" t="s">
        <v>14</v>
      </c>
      <c r="H6" s="15">
        <v>98855</v>
      </c>
      <c r="I6" s="15">
        <f t="shared" ref="I6" si="0">SUM(F6*3300)</f>
        <v>19800</v>
      </c>
      <c r="J6" s="15"/>
      <c r="K6" s="16">
        <f t="shared" ref="K6:K37" si="1">H6*0.3</f>
        <v>29656.5</v>
      </c>
      <c r="L6" s="28"/>
      <c r="M6" s="17">
        <v>19800</v>
      </c>
      <c r="N6" s="15" t="s">
        <v>71</v>
      </c>
      <c r="O6" s="14" t="s">
        <v>72</v>
      </c>
      <c r="P6" s="28"/>
    </row>
    <row r="7" spans="1:16" ht="59.25" customHeight="1">
      <c r="A7" s="2">
        <v>2</v>
      </c>
      <c r="B7" s="1" t="s">
        <v>12</v>
      </c>
      <c r="C7" s="1" t="s">
        <v>593</v>
      </c>
      <c r="D7" s="25">
        <v>100</v>
      </c>
      <c r="E7" s="25"/>
      <c r="F7" s="25">
        <v>1.5</v>
      </c>
      <c r="G7" s="25" t="s">
        <v>14</v>
      </c>
      <c r="H7" s="25">
        <v>16000</v>
      </c>
      <c r="I7" s="25">
        <v>4500</v>
      </c>
      <c r="J7" s="25"/>
      <c r="K7" s="16">
        <f t="shared" si="1"/>
        <v>4800</v>
      </c>
      <c r="L7" s="28"/>
      <c r="M7" s="26">
        <v>4500</v>
      </c>
      <c r="N7" s="25" t="s">
        <v>495</v>
      </c>
      <c r="O7" s="1" t="s">
        <v>594</v>
      </c>
      <c r="P7" s="28"/>
    </row>
    <row r="8" spans="1:16" ht="57" customHeight="1">
      <c r="A8" s="2">
        <v>3</v>
      </c>
      <c r="B8" s="1" t="s">
        <v>12</v>
      </c>
      <c r="C8" s="1" t="s">
        <v>595</v>
      </c>
      <c r="D8" s="25">
        <v>100</v>
      </c>
      <c r="E8" s="25"/>
      <c r="F8" s="25">
        <v>1.5</v>
      </c>
      <c r="G8" s="25" t="s">
        <v>14</v>
      </c>
      <c r="H8" s="25">
        <v>16000</v>
      </c>
      <c r="I8" s="25">
        <v>4500</v>
      </c>
      <c r="J8" s="25"/>
      <c r="K8" s="16">
        <f t="shared" si="1"/>
        <v>4800</v>
      </c>
      <c r="L8" s="28"/>
      <c r="M8" s="26">
        <v>4500</v>
      </c>
      <c r="N8" s="25" t="s">
        <v>596</v>
      </c>
      <c r="O8" s="1" t="s">
        <v>594</v>
      </c>
      <c r="P8" s="28"/>
    </row>
    <row r="9" spans="1:16" ht="49.5" customHeight="1">
      <c r="A9" s="13">
        <v>4</v>
      </c>
      <c r="B9" s="1" t="s">
        <v>12</v>
      </c>
      <c r="C9" s="1" t="s">
        <v>597</v>
      </c>
      <c r="D9" s="25">
        <v>500</v>
      </c>
      <c r="E9" s="25"/>
      <c r="F9" s="25">
        <v>7.5</v>
      </c>
      <c r="G9" s="25" t="s">
        <v>14</v>
      </c>
      <c r="H9" s="25">
        <v>84000</v>
      </c>
      <c r="I9" s="25">
        <v>22500</v>
      </c>
      <c r="J9" s="25"/>
      <c r="K9" s="16">
        <f t="shared" si="1"/>
        <v>25200</v>
      </c>
      <c r="L9" s="28"/>
      <c r="M9" s="26">
        <v>22500</v>
      </c>
      <c r="N9" s="25" t="s">
        <v>598</v>
      </c>
      <c r="O9" s="1" t="s">
        <v>594</v>
      </c>
      <c r="P9" s="28"/>
    </row>
    <row r="10" spans="1:16" ht="47.25" customHeight="1">
      <c r="A10" s="2">
        <v>5</v>
      </c>
      <c r="B10" s="1" t="s">
        <v>12</v>
      </c>
      <c r="C10" s="1" t="s">
        <v>599</v>
      </c>
      <c r="D10" s="25">
        <v>300</v>
      </c>
      <c r="E10" s="25"/>
      <c r="F10" s="25">
        <v>4.5</v>
      </c>
      <c r="G10" s="25" t="s">
        <v>14</v>
      </c>
      <c r="H10" s="25">
        <v>48415</v>
      </c>
      <c r="I10" s="25">
        <v>13500</v>
      </c>
      <c r="J10" s="25"/>
      <c r="K10" s="16">
        <f t="shared" si="1"/>
        <v>14524.5</v>
      </c>
      <c r="L10" s="28"/>
      <c r="M10" s="26">
        <v>13500</v>
      </c>
      <c r="N10" s="25" t="s">
        <v>209</v>
      </c>
      <c r="O10" s="1" t="s">
        <v>594</v>
      </c>
      <c r="P10" s="28"/>
    </row>
    <row r="11" spans="1:16" ht="60" customHeight="1">
      <c r="A11" s="2">
        <v>6</v>
      </c>
      <c r="B11" s="1" t="s">
        <v>12</v>
      </c>
      <c r="C11" s="1" t="s">
        <v>600</v>
      </c>
      <c r="D11" s="25">
        <v>200</v>
      </c>
      <c r="E11" s="25"/>
      <c r="F11" s="25">
        <v>3</v>
      </c>
      <c r="G11" s="25" t="s">
        <v>14</v>
      </c>
      <c r="H11" s="25">
        <v>31575</v>
      </c>
      <c r="I11" s="25">
        <v>9000</v>
      </c>
      <c r="J11" s="25"/>
      <c r="K11" s="16">
        <f t="shared" si="1"/>
        <v>9472.5</v>
      </c>
      <c r="L11" s="28"/>
      <c r="M11" s="26">
        <v>9000</v>
      </c>
      <c r="N11" s="25" t="s">
        <v>601</v>
      </c>
      <c r="O11" s="1" t="s">
        <v>594</v>
      </c>
      <c r="P11" s="28"/>
    </row>
    <row r="12" spans="1:16" ht="45.75" customHeight="1">
      <c r="A12" s="13">
        <v>7</v>
      </c>
      <c r="B12" s="1" t="s">
        <v>12</v>
      </c>
      <c r="C12" s="1" t="s">
        <v>602</v>
      </c>
      <c r="D12" s="25">
        <v>200</v>
      </c>
      <c r="E12" s="25"/>
      <c r="F12" s="25">
        <v>3</v>
      </c>
      <c r="G12" s="25" t="s">
        <v>14</v>
      </c>
      <c r="H12" s="25">
        <v>33500</v>
      </c>
      <c r="I12" s="25">
        <v>9000</v>
      </c>
      <c r="J12" s="25"/>
      <c r="K12" s="16">
        <f t="shared" si="1"/>
        <v>10050</v>
      </c>
      <c r="L12" s="28"/>
      <c r="M12" s="26">
        <v>9000</v>
      </c>
      <c r="N12" s="25" t="s">
        <v>479</v>
      </c>
      <c r="O12" s="1" t="s">
        <v>594</v>
      </c>
      <c r="P12" s="28"/>
    </row>
    <row r="13" spans="1:16" ht="49.5" customHeight="1">
      <c r="A13" s="2">
        <v>8</v>
      </c>
      <c r="B13" s="1" t="s">
        <v>12</v>
      </c>
      <c r="C13" s="1" t="s">
        <v>603</v>
      </c>
      <c r="D13" s="25">
        <v>200</v>
      </c>
      <c r="E13" s="25"/>
      <c r="F13" s="25">
        <v>3</v>
      </c>
      <c r="G13" s="25" t="s">
        <v>14</v>
      </c>
      <c r="H13" s="25">
        <v>34206</v>
      </c>
      <c r="I13" s="25">
        <v>9000</v>
      </c>
      <c r="J13" s="25"/>
      <c r="K13" s="16">
        <f t="shared" si="1"/>
        <v>10261.799999999999</v>
      </c>
      <c r="L13" s="28"/>
      <c r="M13" s="26">
        <v>9000</v>
      </c>
      <c r="N13" s="25" t="s">
        <v>604</v>
      </c>
      <c r="O13" s="1" t="s">
        <v>594</v>
      </c>
      <c r="P13" s="28"/>
    </row>
    <row r="14" spans="1:16" ht="47.25" customHeight="1">
      <c r="A14" s="2">
        <v>9</v>
      </c>
      <c r="B14" s="1" t="s">
        <v>12</v>
      </c>
      <c r="C14" s="1" t="s">
        <v>605</v>
      </c>
      <c r="D14" s="25">
        <v>200</v>
      </c>
      <c r="E14" s="25"/>
      <c r="F14" s="25">
        <v>3</v>
      </c>
      <c r="G14" s="25" t="s">
        <v>14</v>
      </c>
      <c r="H14" s="25">
        <v>33154</v>
      </c>
      <c r="I14" s="25">
        <v>9000</v>
      </c>
      <c r="J14" s="25"/>
      <c r="K14" s="16">
        <f t="shared" si="1"/>
        <v>9946.1999999999989</v>
      </c>
      <c r="L14" s="28"/>
      <c r="M14" s="26">
        <v>9000</v>
      </c>
      <c r="N14" s="25" t="s">
        <v>440</v>
      </c>
      <c r="O14" s="1" t="s">
        <v>594</v>
      </c>
      <c r="P14" s="28"/>
    </row>
    <row r="15" spans="1:16" ht="43.5" customHeight="1">
      <c r="A15" s="13">
        <v>10</v>
      </c>
      <c r="B15" s="1" t="s">
        <v>12</v>
      </c>
      <c r="C15" s="1" t="s">
        <v>606</v>
      </c>
      <c r="D15" s="25">
        <v>200</v>
      </c>
      <c r="E15" s="25"/>
      <c r="F15" s="25">
        <v>3</v>
      </c>
      <c r="G15" s="25" t="s">
        <v>14</v>
      </c>
      <c r="H15" s="25">
        <v>31575</v>
      </c>
      <c r="I15" s="25">
        <v>9000</v>
      </c>
      <c r="J15" s="25"/>
      <c r="K15" s="16">
        <f t="shared" si="1"/>
        <v>9472.5</v>
      </c>
      <c r="L15" s="28"/>
      <c r="M15" s="26">
        <v>9000</v>
      </c>
      <c r="N15" s="25" t="s">
        <v>598</v>
      </c>
      <c r="O15" s="1" t="s">
        <v>594</v>
      </c>
      <c r="P15" s="28"/>
    </row>
    <row r="16" spans="1:16" ht="62.25" customHeight="1">
      <c r="A16" s="2">
        <v>11</v>
      </c>
      <c r="B16" s="1" t="s">
        <v>12</v>
      </c>
      <c r="C16" s="1" t="s">
        <v>607</v>
      </c>
      <c r="D16" s="25">
        <v>200</v>
      </c>
      <c r="E16" s="25"/>
      <c r="F16" s="25">
        <v>3</v>
      </c>
      <c r="G16" s="25" t="s">
        <v>14</v>
      </c>
      <c r="H16" s="25">
        <v>34206</v>
      </c>
      <c r="I16" s="25">
        <v>9000</v>
      </c>
      <c r="J16" s="25"/>
      <c r="K16" s="16">
        <f t="shared" si="1"/>
        <v>10261.799999999999</v>
      </c>
      <c r="L16" s="28"/>
      <c r="M16" s="26">
        <v>9000</v>
      </c>
      <c r="N16" s="25" t="s">
        <v>608</v>
      </c>
      <c r="O16" s="1" t="s">
        <v>594</v>
      </c>
      <c r="P16" s="28"/>
    </row>
    <row r="17" spans="1:16" ht="45" customHeight="1">
      <c r="A17" s="2">
        <v>12</v>
      </c>
      <c r="B17" s="1" t="s">
        <v>12</v>
      </c>
      <c r="C17" s="1" t="s">
        <v>609</v>
      </c>
      <c r="D17" s="25">
        <v>500</v>
      </c>
      <c r="E17" s="25"/>
      <c r="F17" s="25">
        <v>7.5</v>
      </c>
      <c r="G17" s="25" t="s">
        <v>14</v>
      </c>
      <c r="H17" s="25">
        <v>79990</v>
      </c>
      <c r="I17" s="25">
        <v>22500</v>
      </c>
      <c r="J17" s="25"/>
      <c r="K17" s="16">
        <f t="shared" si="1"/>
        <v>23997</v>
      </c>
      <c r="L17" s="28"/>
      <c r="M17" s="26">
        <v>22500</v>
      </c>
      <c r="N17" s="25" t="s">
        <v>601</v>
      </c>
      <c r="O17" s="1" t="s">
        <v>594</v>
      </c>
      <c r="P17" s="28"/>
    </row>
    <row r="18" spans="1:16" ht="60">
      <c r="A18" s="13">
        <v>13</v>
      </c>
      <c r="B18" s="1" t="s">
        <v>12</v>
      </c>
      <c r="C18" s="1" t="s">
        <v>610</v>
      </c>
      <c r="D18" s="25">
        <v>300</v>
      </c>
      <c r="E18" s="25"/>
      <c r="F18" s="25">
        <v>4.5</v>
      </c>
      <c r="G18" s="25" t="s">
        <v>14</v>
      </c>
      <c r="H18" s="25">
        <v>48415</v>
      </c>
      <c r="I18" s="25">
        <v>13500</v>
      </c>
      <c r="J18" s="25"/>
      <c r="K18" s="16">
        <f t="shared" si="1"/>
        <v>14524.5</v>
      </c>
      <c r="L18" s="28"/>
      <c r="M18" s="26">
        <v>13500</v>
      </c>
      <c r="N18" s="25" t="s">
        <v>608</v>
      </c>
      <c r="O18" s="1" t="s">
        <v>594</v>
      </c>
      <c r="P18" s="28"/>
    </row>
    <row r="19" spans="1:16" ht="59.25" customHeight="1">
      <c r="A19" s="2">
        <v>14</v>
      </c>
      <c r="B19" s="1" t="s">
        <v>12</v>
      </c>
      <c r="C19" s="1" t="s">
        <v>611</v>
      </c>
      <c r="D19" s="25">
        <v>200</v>
      </c>
      <c r="E19" s="25"/>
      <c r="F19" s="25">
        <v>3</v>
      </c>
      <c r="G19" s="25" t="s">
        <v>14</v>
      </c>
      <c r="H19" s="25">
        <v>34733</v>
      </c>
      <c r="I19" s="25">
        <v>9000</v>
      </c>
      <c r="J19" s="25"/>
      <c r="K19" s="16">
        <f t="shared" si="1"/>
        <v>10419.9</v>
      </c>
      <c r="L19" s="28"/>
      <c r="M19" s="26">
        <v>9000</v>
      </c>
      <c r="N19" s="25" t="s">
        <v>612</v>
      </c>
      <c r="O19" s="1" t="s">
        <v>594</v>
      </c>
      <c r="P19" s="28"/>
    </row>
    <row r="20" spans="1:16" ht="47.25" customHeight="1">
      <c r="A20" s="2">
        <v>15</v>
      </c>
      <c r="B20" s="1" t="s">
        <v>12</v>
      </c>
      <c r="C20" s="1" t="s">
        <v>613</v>
      </c>
      <c r="D20" s="25">
        <v>200</v>
      </c>
      <c r="E20" s="25"/>
      <c r="F20" s="25">
        <v>3</v>
      </c>
      <c r="G20" s="25" t="s">
        <v>14</v>
      </c>
      <c r="H20" s="25">
        <v>33996</v>
      </c>
      <c r="I20" s="25">
        <v>9000</v>
      </c>
      <c r="J20" s="25"/>
      <c r="K20" s="16">
        <f t="shared" si="1"/>
        <v>10198.799999999999</v>
      </c>
      <c r="L20" s="28"/>
      <c r="M20" s="26">
        <v>9000</v>
      </c>
      <c r="N20" s="25" t="s">
        <v>614</v>
      </c>
      <c r="O20" s="1" t="s">
        <v>594</v>
      </c>
      <c r="P20" s="28"/>
    </row>
    <row r="21" spans="1:16" ht="47.25" customHeight="1">
      <c r="A21" s="13">
        <v>16</v>
      </c>
      <c r="B21" s="1" t="s">
        <v>12</v>
      </c>
      <c r="C21" s="1" t="s">
        <v>615</v>
      </c>
      <c r="D21" s="25">
        <v>100</v>
      </c>
      <c r="E21" s="25"/>
      <c r="F21" s="25">
        <v>1.5</v>
      </c>
      <c r="G21" s="25" t="s">
        <v>14</v>
      </c>
      <c r="H21" s="25">
        <v>16000</v>
      </c>
      <c r="I21" s="25">
        <v>4500</v>
      </c>
      <c r="J21" s="25"/>
      <c r="K21" s="16">
        <f t="shared" si="1"/>
        <v>4800</v>
      </c>
      <c r="L21" s="28"/>
      <c r="M21" s="26">
        <v>4500</v>
      </c>
      <c r="N21" s="25" t="s">
        <v>596</v>
      </c>
      <c r="O21" s="1" t="s">
        <v>594</v>
      </c>
      <c r="P21" s="28"/>
    </row>
    <row r="22" spans="1:16" ht="46.5" customHeight="1">
      <c r="A22" s="2">
        <v>17</v>
      </c>
      <c r="B22" s="1" t="s">
        <v>12</v>
      </c>
      <c r="C22" s="1" t="s">
        <v>616</v>
      </c>
      <c r="D22" s="25">
        <v>500</v>
      </c>
      <c r="E22" s="25"/>
      <c r="F22" s="25">
        <v>7.5</v>
      </c>
      <c r="G22" s="25" t="s">
        <v>14</v>
      </c>
      <c r="H22" s="25">
        <v>82095</v>
      </c>
      <c r="I22" s="25">
        <v>22500</v>
      </c>
      <c r="J22" s="25"/>
      <c r="K22" s="16">
        <f t="shared" si="1"/>
        <v>24628.5</v>
      </c>
      <c r="L22" s="28"/>
      <c r="M22" s="26">
        <v>22500</v>
      </c>
      <c r="N22" s="25" t="s">
        <v>617</v>
      </c>
      <c r="O22" s="1" t="s">
        <v>594</v>
      </c>
      <c r="P22" s="28"/>
    </row>
    <row r="23" spans="1:16" ht="62.25" customHeight="1">
      <c r="A23" s="2">
        <v>18</v>
      </c>
      <c r="B23" s="1" t="s">
        <v>17</v>
      </c>
      <c r="C23" s="1" t="s">
        <v>618</v>
      </c>
      <c r="D23" s="25">
        <v>200</v>
      </c>
      <c r="E23" s="25"/>
      <c r="F23" s="25">
        <v>4</v>
      </c>
      <c r="G23" s="25" t="s">
        <v>14</v>
      </c>
      <c r="H23" s="25">
        <v>44000</v>
      </c>
      <c r="I23" s="26">
        <v>13200</v>
      </c>
      <c r="J23" s="26"/>
      <c r="K23" s="16">
        <f t="shared" si="1"/>
        <v>13200</v>
      </c>
      <c r="L23" s="28"/>
      <c r="M23" s="26">
        <v>13200</v>
      </c>
      <c r="N23" s="25" t="s">
        <v>619</v>
      </c>
      <c r="O23" s="1" t="s">
        <v>620</v>
      </c>
      <c r="P23" s="28"/>
    </row>
    <row r="24" spans="1:16" ht="45.75" customHeight="1">
      <c r="A24" s="13">
        <v>19</v>
      </c>
      <c r="B24" s="1" t="s">
        <v>17</v>
      </c>
      <c r="C24" s="1" t="s">
        <v>621</v>
      </c>
      <c r="D24" s="25">
        <v>200</v>
      </c>
      <c r="E24" s="25"/>
      <c r="F24" s="25">
        <v>4</v>
      </c>
      <c r="G24" s="25" t="s">
        <v>14</v>
      </c>
      <c r="H24" s="25">
        <v>44500</v>
      </c>
      <c r="I24" s="26">
        <v>13200</v>
      </c>
      <c r="J24" s="26"/>
      <c r="K24" s="16">
        <f t="shared" si="1"/>
        <v>13350</v>
      </c>
      <c r="L24" s="28"/>
      <c r="M24" s="26">
        <v>13200</v>
      </c>
      <c r="N24" s="25" t="s">
        <v>622</v>
      </c>
      <c r="O24" s="1" t="s">
        <v>620</v>
      </c>
      <c r="P24" s="28"/>
    </row>
    <row r="25" spans="1:16" ht="49.5" customHeight="1">
      <c r="A25" s="2">
        <v>20</v>
      </c>
      <c r="B25" s="1" t="s">
        <v>17</v>
      </c>
      <c r="C25" s="1" t="s">
        <v>623</v>
      </c>
      <c r="D25" s="25">
        <v>200</v>
      </c>
      <c r="E25" s="25"/>
      <c r="F25" s="25">
        <v>4</v>
      </c>
      <c r="G25" s="25" t="s">
        <v>14</v>
      </c>
      <c r="H25" s="25">
        <v>44000</v>
      </c>
      <c r="I25" s="26">
        <v>13200</v>
      </c>
      <c r="J25" s="26"/>
      <c r="K25" s="16">
        <f t="shared" si="1"/>
        <v>13200</v>
      </c>
      <c r="L25" s="28"/>
      <c r="M25" s="26">
        <v>13200</v>
      </c>
      <c r="N25" s="25" t="s">
        <v>624</v>
      </c>
      <c r="O25" s="1" t="s">
        <v>620</v>
      </c>
      <c r="P25" s="28"/>
    </row>
    <row r="26" spans="1:16" ht="59.25" customHeight="1">
      <c r="A26" s="2">
        <v>21</v>
      </c>
      <c r="B26" s="1" t="s">
        <v>17</v>
      </c>
      <c r="C26" s="1" t="s">
        <v>625</v>
      </c>
      <c r="D26" s="25">
        <v>300</v>
      </c>
      <c r="E26" s="25"/>
      <c r="F26" s="25">
        <v>6</v>
      </c>
      <c r="G26" s="25" t="s">
        <v>14</v>
      </c>
      <c r="H26" s="25">
        <v>65625</v>
      </c>
      <c r="I26" s="26">
        <v>19800</v>
      </c>
      <c r="J26" s="26"/>
      <c r="K26" s="16">
        <f t="shared" si="1"/>
        <v>19687.5</v>
      </c>
      <c r="L26" s="28"/>
      <c r="M26" s="26">
        <v>19688</v>
      </c>
      <c r="N26" s="25" t="s">
        <v>626</v>
      </c>
      <c r="O26" s="1" t="s">
        <v>620</v>
      </c>
      <c r="P26" s="28"/>
    </row>
    <row r="27" spans="1:16" ht="45.75" customHeight="1">
      <c r="A27" s="13">
        <v>22</v>
      </c>
      <c r="B27" s="1" t="s">
        <v>12</v>
      </c>
      <c r="C27" s="1" t="s">
        <v>627</v>
      </c>
      <c r="D27" s="25">
        <v>200</v>
      </c>
      <c r="E27" s="25"/>
      <c r="F27" s="25">
        <v>3</v>
      </c>
      <c r="G27" s="25" t="s">
        <v>14</v>
      </c>
      <c r="H27" s="25">
        <v>33000</v>
      </c>
      <c r="I27" s="26">
        <v>9000</v>
      </c>
      <c r="J27" s="26"/>
      <c r="K27" s="16">
        <f t="shared" si="1"/>
        <v>9900</v>
      </c>
      <c r="L27" s="28"/>
      <c r="M27" s="26">
        <v>9000</v>
      </c>
      <c r="N27" s="25" t="s">
        <v>624</v>
      </c>
      <c r="O27" s="1" t="s">
        <v>620</v>
      </c>
      <c r="P27" s="28"/>
    </row>
    <row r="28" spans="1:16" ht="46.5" customHeight="1">
      <c r="A28" s="2">
        <v>23</v>
      </c>
      <c r="B28" s="1" t="s">
        <v>12</v>
      </c>
      <c r="C28" s="1" t="s">
        <v>628</v>
      </c>
      <c r="D28" s="25">
        <v>200</v>
      </c>
      <c r="E28" s="25"/>
      <c r="F28" s="25">
        <v>3</v>
      </c>
      <c r="G28" s="25" t="s">
        <v>14</v>
      </c>
      <c r="H28" s="25">
        <v>33000</v>
      </c>
      <c r="I28" s="26">
        <v>9000</v>
      </c>
      <c r="J28" s="26"/>
      <c r="K28" s="16">
        <f t="shared" si="1"/>
        <v>9900</v>
      </c>
      <c r="L28" s="28"/>
      <c r="M28" s="26">
        <v>9000</v>
      </c>
      <c r="N28" s="25" t="s">
        <v>624</v>
      </c>
      <c r="O28" s="1" t="s">
        <v>620</v>
      </c>
      <c r="P28" s="28"/>
    </row>
    <row r="29" spans="1:16" ht="61.5" customHeight="1">
      <c r="A29" s="2">
        <v>24</v>
      </c>
      <c r="B29" s="1" t="s">
        <v>12</v>
      </c>
      <c r="C29" s="1" t="s">
        <v>629</v>
      </c>
      <c r="D29" s="25">
        <v>200</v>
      </c>
      <c r="E29" s="25"/>
      <c r="F29" s="25">
        <v>3</v>
      </c>
      <c r="G29" s="25" t="s">
        <v>14</v>
      </c>
      <c r="H29" s="25">
        <v>35000</v>
      </c>
      <c r="I29" s="26">
        <v>9000</v>
      </c>
      <c r="J29" s="26"/>
      <c r="K29" s="16">
        <f t="shared" si="1"/>
        <v>10500</v>
      </c>
      <c r="L29" s="28"/>
      <c r="M29" s="26">
        <v>9000</v>
      </c>
      <c r="N29" s="25" t="s">
        <v>565</v>
      </c>
      <c r="O29" s="1" t="s">
        <v>620</v>
      </c>
      <c r="P29" s="28"/>
    </row>
    <row r="30" spans="1:16" ht="45.75" customHeight="1">
      <c r="A30" s="13">
        <v>25</v>
      </c>
      <c r="B30" s="1" t="s">
        <v>12</v>
      </c>
      <c r="C30" s="1" t="s">
        <v>630</v>
      </c>
      <c r="D30" s="25">
        <v>200</v>
      </c>
      <c r="E30" s="25"/>
      <c r="F30" s="25">
        <v>3</v>
      </c>
      <c r="G30" s="25" t="s">
        <v>14</v>
      </c>
      <c r="H30" s="25">
        <v>29470</v>
      </c>
      <c r="I30" s="26">
        <v>9000</v>
      </c>
      <c r="J30" s="26"/>
      <c r="K30" s="16">
        <f t="shared" si="1"/>
        <v>8841</v>
      </c>
      <c r="L30" s="28"/>
      <c r="M30" s="26">
        <v>8841</v>
      </c>
      <c r="N30" s="25" t="s">
        <v>631</v>
      </c>
      <c r="O30" s="1" t="s">
        <v>632</v>
      </c>
      <c r="P30" s="28"/>
    </row>
    <row r="31" spans="1:16" ht="60" customHeight="1">
      <c r="A31" s="2">
        <v>26</v>
      </c>
      <c r="B31" s="1" t="s">
        <v>17</v>
      </c>
      <c r="C31" s="1" t="s">
        <v>633</v>
      </c>
      <c r="D31" s="25">
        <v>200</v>
      </c>
      <c r="E31" s="25"/>
      <c r="F31" s="25">
        <v>4</v>
      </c>
      <c r="G31" s="25" t="s">
        <v>14</v>
      </c>
      <c r="H31" s="25">
        <v>45000</v>
      </c>
      <c r="I31" s="26">
        <v>13200</v>
      </c>
      <c r="J31" s="26"/>
      <c r="K31" s="16">
        <f t="shared" si="1"/>
        <v>13500</v>
      </c>
      <c r="L31" s="28"/>
      <c r="M31" s="26">
        <v>13200</v>
      </c>
      <c r="N31" s="25" t="s">
        <v>550</v>
      </c>
      <c r="O31" s="1" t="s">
        <v>634</v>
      </c>
      <c r="P31" s="28"/>
    </row>
    <row r="32" spans="1:16" ht="59.25" customHeight="1">
      <c r="A32" s="2">
        <v>27</v>
      </c>
      <c r="B32" s="1" t="s">
        <v>17</v>
      </c>
      <c r="C32" s="1" t="s">
        <v>635</v>
      </c>
      <c r="D32" s="25">
        <v>200</v>
      </c>
      <c r="E32" s="25"/>
      <c r="F32" s="25">
        <v>4</v>
      </c>
      <c r="G32" s="25" t="s">
        <v>14</v>
      </c>
      <c r="H32" s="25">
        <v>40000</v>
      </c>
      <c r="I32" s="26">
        <v>13200</v>
      </c>
      <c r="J32" s="26"/>
      <c r="K32" s="16">
        <f t="shared" si="1"/>
        <v>12000</v>
      </c>
      <c r="L32" s="28"/>
      <c r="M32" s="26">
        <v>12000</v>
      </c>
      <c r="N32" s="25" t="s">
        <v>636</v>
      </c>
      <c r="O32" s="1" t="s">
        <v>580</v>
      </c>
      <c r="P32" s="28"/>
    </row>
    <row r="33" spans="1:16" ht="47.25" customHeight="1">
      <c r="A33" s="13">
        <v>28</v>
      </c>
      <c r="B33" s="1" t="s">
        <v>17</v>
      </c>
      <c r="C33" s="1" t="s">
        <v>637</v>
      </c>
      <c r="D33" s="25">
        <v>200</v>
      </c>
      <c r="E33" s="25"/>
      <c r="F33" s="25">
        <v>4</v>
      </c>
      <c r="G33" s="25" t="s">
        <v>14</v>
      </c>
      <c r="H33" s="25">
        <v>40000</v>
      </c>
      <c r="I33" s="26">
        <v>13200</v>
      </c>
      <c r="J33" s="26"/>
      <c r="K33" s="16">
        <f t="shared" si="1"/>
        <v>12000</v>
      </c>
      <c r="L33" s="28"/>
      <c r="M33" s="26">
        <v>12000</v>
      </c>
      <c r="N33" s="25" t="s">
        <v>636</v>
      </c>
      <c r="O33" s="1" t="s">
        <v>580</v>
      </c>
      <c r="P33" s="28"/>
    </row>
    <row r="34" spans="1:16" ht="46.5" customHeight="1">
      <c r="A34" s="2">
        <v>29</v>
      </c>
      <c r="B34" s="1" t="s">
        <v>12</v>
      </c>
      <c r="C34" s="1" t="s">
        <v>638</v>
      </c>
      <c r="D34" s="25">
        <v>900</v>
      </c>
      <c r="E34" s="25"/>
      <c r="F34" s="25">
        <v>13.5</v>
      </c>
      <c r="G34" s="25" t="s">
        <v>14</v>
      </c>
      <c r="H34" s="25">
        <v>129000</v>
      </c>
      <c r="I34" s="26">
        <v>40500</v>
      </c>
      <c r="J34" s="26"/>
      <c r="K34" s="16">
        <f t="shared" si="1"/>
        <v>38700</v>
      </c>
      <c r="L34" s="28"/>
      <c r="M34" s="26">
        <v>38700</v>
      </c>
      <c r="N34" s="25" t="s">
        <v>516</v>
      </c>
      <c r="O34" s="1" t="s">
        <v>594</v>
      </c>
      <c r="P34" s="28"/>
    </row>
    <row r="35" spans="1:16" ht="46.5" customHeight="1">
      <c r="A35" s="2">
        <v>30</v>
      </c>
      <c r="B35" s="1" t="s">
        <v>12</v>
      </c>
      <c r="C35" s="1" t="s">
        <v>639</v>
      </c>
      <c r="D35" s="25">
        <v>200</v>
      </c>
      <c r="E35" s="25"/>
      <c r="F35" s="25">
        <v>3</v>
      </c>
      <c r="G35" s="25" t="s">
        <v>14</v>
      </c>
      <c r="H35" s="25">
        <v>32000</v>
      </c>
      <c r="I35" s="26">
        <v>9000</v>
      </c>
      <c r="J35" s="26"/>
      <c r="K35" s="16">
        <f t="shared" si="1"/>
        <v>9600</v>
      </c>
      <c r="L35" s="28"/>
      <c r="M35" s="26">
        <v>9000</v>
      </c>
      <c r="N35" s="25" t="s">
        <v>640</v>
      </c>
      <c r="O35" s="1" t="s">
        <v>594</v>
      </c>
      <c r="P35" s="28"/>
    </row>
    <row r="36" spans="1:16" ht="45" customHeight="1">
      <c r="A36" s="13">
        <v>31</v>
      </c>
      <c r="B36" s="1" t="s">
        <v>17</v>
      </c>
      <c r="C36" s="1" t="s">
        <v>641</v>
      </c>
      <c r="D36" s="25">
        <v>200</v>
      </c>
      <c r="E36" s="25"/>
      <c r="F36" s="25">
        <v>4</v>
      </c>
      <c r="G36" s="25" t="s">
        <v>14</v>
      </c>
      <c r="H36" s="25">
        <v>33680</v>
      </c>
      <c r="I36" s="26">
        <v>9000</v>
      </c>
      <c r="J36" s="26"/>
      <c r="K36" s="16">
        <f t="shared" si="1"/>
        <v>10104</v>
      </c>
      <c r="L36" s="28"/>
      <c r="M36" s="26">
        <v>9000</v>
      </c>
      <c r="N36" s="25" t="s">
        <v>422</v>
      </c>
      <c r="O36" s="1" t="s">
        <v>594</v>
      </c>
      <c r="P36" s="28"/>
    </row>
    <row r="37" spans="1:16" ht="48.75" customHeight="1">
      <c r="A37" s="2">
        <v>32</v>
      </c>
      <c r="B37" s="1" t="s">
        <v>12</v>
      </c>
      <c r="C37" s="1" t="s">
        <v>642</v>
      </c>
      <c r="D37" s="25">
        <v>500</v>
      </c>
      <c r="E37" s="25"/>
      <c r="F37" s="25">
        <v>7.5</v>
      </c>
      <c r="G37" s="25" t="s">
        <v>14</v>
      </c>
      <c r="H37" s="25">
        <v>80000</v>
      </c>
      <c r="I37" s="26">
        <v>22500</v>
      </c>
      <c r="J37" s="26"/>
      <c r="K37" s="16">
        <f t="shared" si="1"/>
        <v>24000</v>
      </c>
      <c r="L37" s="28"/>
      <c r="M37" s="26">
        <v>22500</v>
      </c>
      <c r="N37" s="25" t="s">
        <v>624</v>
      </c>
      <c r="O37" s="1" t="s">
        <v>594</v>
      </c>
      <c r="P37" s="28"/>
    </row>
    <row r="38" spans="1:16" ht="36">
      <c r="A38" s="2">
        <v>33</v>
      </c>
      <c r="B38" s="49" t="s">
        <v>17</v>
      </c>
      <c r="C38" s="49" t="s">
        <v>1274</v>
      </c>
      <c r="D38" s="49">
        <v>300</v>
      </c>
      <c r="E38" s="49">
        <v>3</v>
      </c>
      <c r="F38" s="49">
        <v>6</v>
      </c>
      <c r="G38" s="49" t="s">
        <v>14</v>
      </c>
      <c r="H38" s="49">
        <v>131875</v>
      </c>
      <c r="I38" s="49">
        <v>13200</v>
      </c>
      <c r="J38" s="49">
        <f>(3300*F38)</f>
        <v>19800</v>
      </c>
      <c r="K38" s="55">
        <f t="shared" ref="K38:K46" si="2">(30*H38/100)</f>
        <v>39562.5</v>
      </c>
      <c r="L38" s="49">
        <v>16680</v>
      </c>
      <c r="M38" s="49">
        <v>0</v>
      </c>
      <c r="N38" s="49" t="s">
        <v>1272</v>
      </c>
      <c r="O38" s="54" t="s">
        <v>72</v>
      </c>
      <c r="P38" s="52"/>
    </row>
    <row r="39" spans="1:16" ht="46.5" customHeight="1">
      <c r="A39" s="13">
        <v>34</v>
      </c>
      <c r="B39" s="49" t="s">
        <v>17</v>
      </c>
      <c r="C39" s="49" t="s">
        <v>1273</v>
      </c>
      <c r="D39" s="49">
        <v>300</v>
      </c>
      <c r="E39" s="49">
        <v>3</v>
      </c>
      <c r="F39" s="49">
        <v>6</v>
      </c>
      <c r="G39" s="49" t="s">
        <v>14</v>
      </c>
      <c r="H39" s="49">
        <v>70685</v>
      </c>
      <c r="I39" s="49">
        <v>13200</v>
      </c>
      <c r="J39" s="49">
        <f>(3300*F39)</f>
        <v>19800</v>
      </c>
      <c r="K39" s="55">
        <f t="shared" si="2"/>
        <v>21205.5</v>
      </c>
      <c r="L39" s="49">
        <v>16680</v>
      </c>
      <c r="M39" s="49">
        <v>0</v>
      </c>
      <c r="N39" s="49" t="s">
        <v>1272</v>
      </c>
      <c r="O39" s="49" t="s">
        <v>1271</v>
      </c>
      <c r="P39" s="54" t="s">
        <v>72</v>
      </c>
    </row>
    <row r="40" spans="1:16" ht="36">
      <c r="A40" s="2">
        <v>35</v>
      </c>
      <c r="B40" s="49" t="s">
        <v>12</v>
      </c>
      <c r="C40" s="49" t="s">
        <v>1270</v>
      </c>
      <c r="D40" s="49">
        <v>200</v>
      </c>
      <c r="E40" s="49">
        <v>20</v>
      </c>
      <c r="F40" s="49">
        <v>3</v>
      </c>
      <c r="G40" s="49" t="s">
        <v>14</v>
      </c>
      <c r="H40" s="49">
        <v>40000</v>
      </c>
      <c r="I40" s="49">
        <v>9000</v>
      </c>
      <c r="J40" s="49">
        <f>(3000*F40)</f>
        <v>9000</v>
      </c>
      <c r="K40" s="49">
        <f t="shared" si="2"/>
        <v>12000</v>
      </c>
      <c r="L40" s="49">
        <v>9000</v>
      </c>
      <c r="M40" s="49">
        <v>9000</v>
      </c>
      <c r="N40" s="49" t="s">
        <v>1269</v>
      </c>
      <c r="O40" s="49" t="s">
        <v>1268</v>
      </c>
      <c r="P40" s="52"/>
    </row>
    <row r="41" spans="1:16" ht="24">
      <c r="A41" s="2">
        <v>36</v>
      </c>
      <c r="B41" s="49" t="s">
        <v>12</v>
      </c>
      <c r="C41" s="49" t="s">
        <v>1267</v>
      </c>
      <c r="D41" s="49">
        <v>200</v>
      </c>
      <c r="E41" s="49">
        <v>20</v>
      </c>
      <c r="F41" s="49">
        <v>3</v>
      </c>
      <c r="G41" s="49" t="s">
        <v>14</v>
      </c>
      <c r="H41" s="49">
        <v>33680</v>
      </c>
      <c r="I41" s="49">
        <v>9000</v>
      </c>
      <c r="J41" s="49">
        <f>(3000*F41)</f>
        <v>9000</v>
      </c>
      <c r="K41" s="49">
        <f t="shared" si="2"/>
        <v>10104</v>
      </c>
      <c r="L41" s="49">
        <v>9000</v>
      </c>
      <c r="M41" s="49">
        <v>9000</v>
      </c>
      <c r="N41" s="49" t="s">
        <v>1266</v>
      </c>
      <c r="O41" s="53" t="s">
        <v>594</v>
      </c>
      <c r="P41" s="52"/>
    </row>
    <row r="42" spans="1:16" ht="24">
      <c r="A42" s="13">
        <v>37</v>
      </c>
      <c r="B42" s="49" t="s">
        <v>12</v>
      </c>
      <c r="C42" s="49" t="s">
        <v>1265</v>
      </c>
      <c r="D42" s="49">
        <v>200</v>
      </c>
      <c r="E42" s="49">
        <v>20</v>
      </c>
      <c r="F42" s="49">
        <v>3</v>
      </c>
      <c r="G42" s="49" t="s">
        <v>14</v>
      </c>
      <c r="H42" s="49">
        <v>34000</v>
      </c>
      <c r="I42" s="49">
        <v>9000</v>
      </c>
      <c r="J42" s="49">
        <f>(3000*F42)</f>
        <v>9000</v>
      </c>
      <c r="K42" s="49">
        <f t="shared" si="2"/>
        <v>10200</v>
      </c>
      <c r="L42" s="49">
        <v>9000</v>
      </c>
      <c r="M42" s="49">
        <v>9000</v>
      </c>
      <c r="N42" s="49" t="s">
        <v>1263</v>
      </c>
      <c r="O42" s="53" t="s">
        <v>594</v>
      </c>
      <c r="P42" s="52"/>
    </row>
    <row r="43" spans="1:16" ht="24">
      <c r="A43" s="2">
        <v>38</v>
      </c>
      <c r="B43" s="49" t="s">
        <v>12</v>
      </c>
      <c r="C43" s="49" t="s">
        <v>1264</v>
      </c>
      <c r="D43" s="49">
        <v>200</v>
      </c>
      <c r="E43" s="49">
        <v>20</v>
      </c>
      <c r="F43" s="49">
        <v>3</v>
      </c>
      <c r="G43" s="49" t="s">
        <v>14</v>
      </c>
      <c r="H43" s="49">
        <v>35000</v>
      </c>
      <c r="I43" s="49">
        <v>9000</v>
      </c>
      <c r="J43" s="49">
        <f>(3000*F43)</f>
        <v>9000</v>
      </c>
      <c r="K43" s="49">
        <f t="shared" si="2"/>
        <v>10500</v>
      </c>
      <c r="L43" s="49">
        <v>9000</v>
      </c>
      <c r="M43" s="49">
        <v>9000</v>
      </c>
      <c r="N43" s="49" t="s">
        <v>1263</v>
      </c>
      <c r="O43" s="53" t="s">
        <v>594</v>
      </c>
      <c r="P43" s="52"/>
    </row>
    <row r="44" spans="1:16" ht="24">
      <c r="A44" s="2">
        <v>39</v>
      </c>
      <c r="B44" s="49" t="s">
        <v>12</v>
      </c>
      <c r="C44" s="49" t="s">
        <v>1262</v>
      </c>
      <c r="D44" s="49">
        <v>200</v>
      </c>
      <c r="E44" s="49">
        <v>20</v>
      </c>
      <c r="F44" s="49">
        <v>3</v>
      </c>
      <c r="G44" s="49" t="s">
        <v>14</v>
      </c>
      <c r="H44" s="49">
        <v>38000</v>
      </c>
      <c r="I44" s="49">
        <v>9000</v>
      </c>
      <c r="J44" s="49">
        <f>(3000*F44)</f>
        <v>9000</v>
      </c>
      <c r="K44" s="49">
        <f t="shared" si="2"/>
        <v>11400</v>
      </c>
      <c r="L44" s="49">
        <v>9000</v>
      </c>
      <c r="M44" s="49">
        <v>9000</v>
      </c>
      <c r="N44" s="49" t="s">
        <v>1261</v>
      </c>
      <c r="O44" s="53" t="s">
        <v>1255</v>
      </c>
      <c r="P44" s="52"/>
    </row>
    <row r="45" spans="1:16" ht="24">
      <c r="A45" s="13">
        <v>40</v>
      </c>
      <c r="B45" s="49" t="s">
        <v>17</v>
      </c>
      <c r="C45" s="49" t="s">
        <v>1260</v>
      </c>
      <c r="D45" s="49">
        <v>300</v>
      </c>
      <c r="E45" s="49">
        <v>3</v>
      </c>
      <c r="F45" s="49">
        <v>6</v>
      </c>
      <c r="G45" s="49" t="s">
        <v>14</v>
      </c>
      <c r="H45" s="49">
        <v>78000</v>
      </c>
      <c r="I45" s="49">
        <v>13200</v>
      </c>
      <c r="J45" s="49">
        <f>(3300*F45)</f>
        <v>19800</v>
      </c>
      <c r="K45" s="49">
        <f t="shared" si="2"/>
        <v>23400</v>
      </c>
      <c r="L45" s="49">
        <v>16680</v>
      </c>
      <c r="M45" s="49">
        <v>16680</v>
      </c>
      <c r="N45" s="49" t="s">
        <v>1259</v>
      </c>
      <c r="O45" s="53" t="s">
        <v>1258</v>
      </c>
      <c r="P45" s="52"/>
    </row>
    <row r="46" spans="1:16" ht="36">
      <c r="A46" s="2">
        <v>41</v>
      </c>
      <c r="B46" s="49" t="s">
        <v>17</v>
      </c>
      <c r="C46" s="49" t="s">
        <v>1257</v>
      </c>
      <c r="D46" s="49">
        <v>300</v>
      </c>
      <c r="E46" s="49">
        <v>3</v>
      </c>
      <c r="F46" s="49">
        <v>6</v>
      </c>
      <c r="G46" s="49" t="s">
        <v>14</v>
      </c>
      <c r="H46" s="49">
        <v>56000</v>
      </c>
      <c r="I46" s="49">
        <v>13200</v>
      </c>
      <c r="J46" s="49">
        <f>(3300*F46)</f>
        <v>19800</v>
      </c>
      <c r="K46" s="49">
        <f t="shared" si="2"/>
        <v>16800</v>
      </c>
      <c r="L46" s="49">
        <v>16680</v>
      </c>
      <c r="M46" s="49">
        <v>16680</v>
      </c>
      <c r="N46" s="49" t="s">
        <v>1256</v>
      </c>
      <c r="O46" s="53" t="s">
        <v>1255</v>
      </c>
      <c r="P46" s="52"/>
    </row>
    <row r="47" spans="1:16">
      <c r="A47" s="28"/>
      <c r="B47" s="28"/>
      <c r="C47" s="28"/>
      <c r="D47" s="28">
        <f>SUM(D6:D46)</f>
        <v>10600</v>
      </c>
      <c r="E47" s="28">
        <f t="shared" ref="E47:M47" si="3">SUM(E6:E46)</f>
        <v>112</v>
      </c>
      <c r="F47" s="28">
        <f t="shared" si="3"/>
        <v>175</v>
      </c>
      <c r="G47" s="28">
        <f t="shared" si="3"/>
        <v>0</v>
      </c>
      <c r="H47" s="28">
        <f t="shared" si="3"/>
        <v>2002230</v>
      </c>
      <c r="I47" s="28">
        <f t="shared" si="3"/>
        <v>513600</v>
      </c>
      <c r="J47" s="28">
        <f t="shared" si="3"/>
        <v>124200</v>
      </c>
      <c r="K47" s="28">
        <f t="shared" si="3"/>
        <v>600669</v>
      </c>
      <c r="L47" s="28">
        <f t="shared" si="3"/>
        <v>111720</v>
      </c>
      <c r="M47" s="28">
        <f t="shared" si="3"/>
        <v>489689</v>
      </c>
      <c r="N47" s="28"/>
      <c r="O47" s="28"/>
      <c r="P47" s="28"/>
    </row>
  </sheetData>
  <mergeCells count="2">
    <mergeCell ref="B3:O3"/>
    <mergeCell ref="B2:O2"/>
  </mergeCells>
  <pageMargins left="0.7" right="0.7" top="0.75" bottom="0.75" header="0.3" footer="0.3"/>
  <pageSetup paperSize="5" scale="90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O67"/>
  <sheetViews>
    <sheetView topLeftCell="A64" workbookViewId="0">
      <selection activeCell="J81" sqref="J81"/>
    </sheetView>
  </sheetViews>
  <sheetFormatPr defaultRowHeight="15"/>
  <cols>
    <col min="1" max="1" width="5.85546875" customWidth="1"/>
    <col min="3" max="3" width="26.42578125" customWidth="1"/>
    <col min="7" max="7" width="11.5703125" customWidth="1"/>
    <col min="15" max="15" width="32.28515625" customWidth="1"/>
  </cols>
  <sheetData>
    <row r="2" spans="1:15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5">
      <c r="B3" s="105" t="s">
        <v>718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5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31" t="s">
        <v>751</v>
      </c>
      <c r="M5" s="1" t="s">
        <v>367</v>
      </c>
      <c r="N5" s="1" t="s">
        <v>10</v>
      </c>
      <c r="O5" s="1" t="s">
        <v>11</v>
      </c>
    </row>
    <row r="6" spans="1:15" ht="60">
      <c r="A6" s="2">
        <v>1</v>
      </c>
      <c r="B6" s="21" t="s">
        <v>17</v>
      </c>
      <c r="C6" s="21" t="s">
        <v>256</v>
      </c>
      <c r="D6" s="21">
        <v>300</v>
      </c>
      <c r="E6" s="22"/>
      <c r="F6" s="23">
        <v>6</v>
      </c>
      <c r="G6" s="15" t="s">
        <v>19</v>
      </c>
      <c r="H6" s="14">
        <v>66500</v>
      </c>
      <c r="I6" s="15">
        <f>SUM(F6*3300)</f>
        <v>19800</v>
      </c>
      <c r="J6" s="15"/>
      <c r="K6" s="16">
        <f t="shared" ref="K6:K25" si="0">H6*0.3</f>
        <v>19950</v>
      </c>
      <c r="L6" s="16"/>
      <c r="M6" s="13">
        <v>19800</v>
      </c>
      <c r="N6" s="21" t="s">
        <v>257</v>
      </c>
      <c r="O6" s="21" t="s">
        <v>290</v>
      </c>
    </row>
    <row r="7" spans="1:15" ht="45.75" customHeight="1">
      <c r="A7" s="2">
        <v>2</v>
      </c>
      <c r="B7" s="21" t="s">
        <v>17</v>
      </c>
      <c r="C7" s="21" t="s">
        <v>258</v>
      </c>
      <c r="D7" s="21">
        <v>200</v>
      </c>
      <c r="E7" s="22"/>
      <c r="F7" s="23">
        <v>4</v>
      </c>
      <c r="G7" s="15" t="s">
        <v>19</v>
      </c>
      <c r="H7" s="14">
        <v>44000</v>
      </c>
      <c r="I7" s="15">
        <f t="shared" ref="I7:I25" si="1">SUM(F7*3300)</f>
        <v>13200</v>
      </c>
      <c r="J7" s="15"/>
      <c r="K7" s="16">
        <f t="shared" si="0"/>
        <v>13200</v>
      </c>
      <c r="L7" s="16"/>
      <c r="M7" s="13">
        <v>13200</v>
      </c>
      <c r="N7" s="21" t="s">
        <v>257</v>
      </c>
      <c r="O7" s="21" t="s">
        <v>259</v>
      </c>
    </row>
    <row r="8" spans="1:15" ht="62.25" customHeight="1">
      <c r="A8" s="2">
        <v>3</v>
      </c>
      <c r="B8" s="21" t="s">
        <v>17</v>
      </c>
      <c r="C8" s="21" t="s">
        <v>260</v>
      </c>
      <c r="D8" s="21">
        <v>300</v>
      </c>
      <c r="E8" s="22"/>
      <c r="F8" s="23">
        <v>6</v>
      </c>
      <c r="G8" s="15" t="s">
        <v>19</v>
      </c>
      <c r="H8" s="14">
        <v>66500</v>
      </c>
      <c r="I8" s="15">
        <f t="shared" si="1"/>
        <v>19800</v>
      </c>
      <c r="J8" s="15"/>
      <c r="K8" s="16">
        <f t="shared" si="0"/>
        <v>19950</v>
      </c>
      <c r="L8" s="16"/>
      <c r="M8" s="13">
        <v>19800</v>
      </c>
      <c r="N8" s="21" t="s">
        <v>257</v>
      </c>
      <c r="O8" s="21" t="s">
        <v>259</v>
      </c>
    </row>
    <row r="9" spans="1:15" ht="46.5" customHeight="1">
      <c r="A9" s="2">
        <v>4</v>
      </c>
      <c r="B9" s="21" t="s">
        <v>17</v>
      </c>
      <c r="C9" s="21" t="s">
        <v>261</v>
      </c>
      <c r="D9" s="21">
        <v>300</v>
      </c>
      <c r="E9" s="22"/>
      <c r="F9" s="23">
        <v>6</v>
      </c>
      <c r="G9" s="15" t="s">
        <v>19</v>
      </c>
      <c r="H9" s="14">
        <v>66500</v>
      </c>
      <c r="I9" s="15">
        <f t="shared" si="1"/>
        <v>19800</v>
      </c>
      <c r="J9" s="15"/>
      <c r="K9" s="16">
        <f t="shared" si="0"/>
        <v>19950</v>
      </c>
      <c r="L9" s="16"/>
      <c r="M9" s="13">
        <v>19800</v>
      </c>
      <c r="N9" s="21" t="s">
        <v>257</v>
      </c>
      <c r="O9" s="21" t="s">
        <v>259</v>
      </c>
    </row>
    <row r="10" spans="1:15" ht="46.5" customHeight="1">
      <c r="A10" s="2">
        <v>5</v>
      </c>
      <c r="B10" s="21" t="s">
        <v>17</v>
      </c>
      <c r="C10" s="21" t="s">
        <v>262</v>
      </c>
      <c r="D10" s="21">
        <v>200</v>
      </c>
      <c r="E10" s="22"/>
      <c r="F10" s="23">
        <v>4</v>
      </c>
      <c r="G10" s="15" t="s">
        <v>19</v>
      </c>
      <c r="H10" s="14">
        <v>44000</v>
      </c>
      <c r="I10" s="15">
        <f t="shared" si="1"/>
        <v>13200</v>
      </c>
      <c r="J10" s="15"/>
      <c r="K10" s="16">
        <f t="shared" si="0"/>
        <v>13200</v>
      </c>
      <c r="L10" s="16"/>
      <c r="M10" s="13">
        <v>13200</v>
      </c>
      <c r="N10" s="21" t="s">
        <v>257</v>
      </c>
      <c r="O10" s="21" t="s">
        <v>259</v>
      </c>
    </row>
    <row r="11" spans="1:15" ht="45" customHeight="1">
      <c r="A11" s="2">
        <v>6</v>
      </c>
      <c r="B11" s="21" t="s">
        <v>17</v>
      </c>
      <c r="C11" s="21" t="s">
        <v>263</v>
      </c>
      <c r="D11" s="21">
        <v>300</v>
      </c>
      <c r="E11" s="22"/>
      <c r="F11" s="23">
        <v>6</v>
      </c>
      <c r="G11" s="15" t="s">
        <v>19</v>
      </c>
      <c r="H11" s="14">
        <v>66500</v>
      </c>
      <c r="I11" s="15">
        <f t="shared" si="1"/>
        <v>19800</v>
      </c>
      <c r="J11" s="15"/>
      <c r="K11" s="16">
        <f t="shared" si="0"/>
        <v>19950</v>
      </c>
      <c r="L11" s="16"/>
      <c r="M11" s="13">
        <v>19800</v>
      </c>
      <c r="N11" s="21" t="s">
        <v>264</v>
      </c>
      <c r="O11" s="21" t="s">
        <v>259</v>
      </c>
    </row>
    <row r="12" spans="1:15" ht="43.5" customHeight="1">
      <c r="A12" s="2">
        <v>7</v>
      </c>
      <c r="B12" s="21" t="s">
        <v>17</v>
      </c>
      <c r="C12" s="21" t="s">
        <v>265</v>
      </c>
      <c r="D12" s="21">
        <v>300</v>
      </c>
      <c r="E12" s="22"/>
      <c r="F12" s="23">
        <v>6</v>
      </c>
      <c r="G12" s="15" t="s">
        <v>19</v>
      </c>
      <c r="H12" s="14">
        <v>66500</v>
      </c>
      <c r="I12" s="15">
        <f t="shared" si="1"/>
        <v>19800</v>
      </c>
      <c r="J12" s="15"/>
      <c r="K12" s="16">
        <f t="shared" si="0"/>
        <v>19950</v>
      </c>
      <c r="L12" s="16"/>
      <c r="M12" s="13">
        <v>19800</v>
      </c>
      <c r="N12" s="21" t="s">
        <v>264</v>
      </c>
      <c r="O12" s="21" t="s">
        <v>259</v>
      </c>
    </row>
    <row r="13" spans="1:15" ht="47.25" customHeight="1">
      <c r="A13" s="2">
        <v>8</v>
      </c>
      <c r="B13" s="21" t="s">
        <v>17</v>
      </c>
      <c r="C13" s="21" t="s">
        <v>266</v>
      </c>
      <c r="D13" s="21">
        <v>300</v>
      </c>
      <c r="E13" s="22"/>
      <c r="F13" s="23">
        <v>6</v>
      </c>
      <c r="G13" s="15" t="s">
        <v>19</v>
      </c>
      <c r="H13" s="14">
        <v>66500</v>
      </c>
      <c r="I13" s="15">
        <f t="shared" si="1"/>
        <v>19800</v>
      </c>
      <c r="J13" s="15"/>
      <c r="K13" s="16">
        <f t="shared" si="0"/>
        <v>19950</v>
      </c>
      <c r="L13" s="16"/>
      <c r="M13" s="13">
        <v>19800</v>
      </c>
      <c r="N13" s="21" t="s">
        <v>267</v>
      </c>
      <c r="O13" s="21" t="s">
        <v>259</v>
      </c>
    </row>
    <row r="14" spans="1:15" ht="46.5" customHeight="1">
      <c r="A14" s="2">
        <v>9</v>
      </c>
      <c r="B14" s="21" t="s">
        <v>17</v>
      </c>
      <c r="C14" s="21" t="s">
        <v>268</v>
      </c>
      <c r="D14" s="21">
        <v>200</v>
      </c>
      <c r="E14" s="22"/>
      <c r="F14" s="23">
        <v>4</v>
      </c>
      <c r="G14" s="15" t="s">
        <v>19</v>
      </c>
      <c r="H14" s="14">
        <v>47000</v>
      </c>
      <c r="I14" s="15">
        <f t="shared" si="1"/>
        <v>13200</v>
      </c>
      <c r="J14" s="15"/>
      <c r="K14" s="16">
        <f t="shared" si="0"/>
        <v>14100</v>
      </c>
      <c r="L14" s="16"/>
      <c r="M14" s="13">
        <v>13200</v>
      </c>
      <c r="N14" s="21" t="s">
        <v>269</v>
      </c>
      <c r="O14" s="21" t="s">
        <v>259</v>
      </c>
    </row>
    <row r="15" spans="1:15" ht="58.5" customHeight="1">
      <c r="A15" s="2">
        <v>10</v>
      </c>
      <c r="B15" s="21" t="s">
        <v>17</v>
      </c>
      <c r="C15" s="21" t="s">
        <v>270</v>
      </c>
      <c r="D15" s="21">
        <v>200</v>
      </c>
      <c r="E15" s="22"/>
      <c r="F15" s="23">
        <v>4</v>
      </c>
      <c r="G15" s="15" t="s">
        <v>19</v>
      </c>
      <c r="H15" s="14">
        <v>47200</v>
      </c>
      <c r="I15" s="15">
        <f t="shared" si="1"/>
        <v>13200</v>
      </c>
      <c r="J15" s="15"/>
      <c r="K15" s="16">
        <f t="shared" si="0"/>
        <v>14160</v>
      </c>
      <c r="L15" s="16"/>
      <c r="M15" s="13">
        <v>13200</v>
      </c>
      <c r="N15" s="21" t="s">
        <v>269</v>
      </c>
      <c r="O15" s="21" t="s">
        <v>259</v>
      </c>
    </row>
    <row r="16" spans="1:15" ht="46.5" customHeight="1">
      <c r="A16" s="2">
        <v>11</v>
      </c>
      <c r="B16" s="21" t="s">
        <v>17</v>
      </c>
      <c r="C16" s="21" t="s">
        <v>271</v>
      </c>
      <c r="D16" s="21">
        <v>200</v>
      </c>
      <c r="E16" s="22"/>
      <c r="F16" s="23">
        <v>4</v>
      </c>
      <c r="G16" s="15" t="s">
        <v>19</v>
      </c>
      <c r="H16" s="14">
        <v>53000</v>
      </c>
      <c r="I16" s="15">
        <f t="shared" si="1"/>
        <v>13200</v>
      </c>
      <c r="J16" s="15"/>
      <c r="K16" s="16">
        <f t="shared" si="0"/>
        <v>15900</v>
      </c>
      <c r="L16" s="16"/>
      <c r="M16" s="13">
        <v>13200</v>
      </c>
      <c r="N16" s="21" t="s">
        <v>272</v>
      </c>
      <c r="O16" s="21" t="s">
        <v>273</v>
      </c>
    </row>
    <row r="17" spans="1:15" ht="45" customHeight="1">
      <c r="A17" s="2">
        <v>12</v>
      </c>
      <c r="B17" s="21" t="s">
        <v>17</v>
      </c>
      <c r="C17" s="21" t="s">
        <v>274</v>
      </c>
      <c r="D17" s="21">
        <v>300</v>
      </c>
      <c r="E17" s="22"/>
      <c r="F17" s="23">
        <v>6</v>
      </c>
      <c r="G17" s="15" t="s">
        <v>19</v>
      </c>
      <c r="H17" s="14">
        <v>67000</v>
      </c>
      <c r="I17" s="15">
        <f t="shared" si="1"/>
        <v>19800</v>
      </c>
      <c r="J17" s="15"/>
      <c r="K17" s="16">
        <f t="shared" si="0"/>
        <v>20100</v>
      </c>
      <c r="L17" s="16"/>
      <c r="M17" s="13">
        <v>19800</v>
      </c>
      <c r="N17" s="21" t="s">
        <v>275</v>
      </c>
      <c r="O17" s="21" t="s">
        <v>273</v>
      </c>
    </row>
    <row r="18" spans="1:15" ht="45.75" customHeight="1">
      <c r="A18" s="2">
        <v>13</v>
      </c>
      <c r="B18" s="21" t="s">
        <v>17</v>
      </c>
      <c r="C18" s="21" t="s">
        <v>276</v>
      </c>
      <c r="D18" s="21">
        <v>300</v>
      </c>
      <c r="E18" s="22"/>
      <c r="F18" s="23">
        <v>6</v>
      </c>
      <c r="G18" s="15" t="s">
        <v>19</v>
      </c>
      <c r="H18" s="14">
        <v>75000</v>
      </c>
      <c r="I18" s="15">
        <f t="shared" si="1"/>
        <v>19800</v>
      </c>
      <c r="J18" s="15"/>
      <c r="K18" s="16">
        <f t="shared" si="0"/>
        <v>22500</v>
      </c>
      <c r="L18" s="16"/>
      <c r="M18" s="13">
        <v>19800</v>
      </c>
      <c r="N18" s="21" t="s">
        <v>277</v>
      </c>
      <c r="O18" s="24" t="s">
        <v>278</v>
      </c>
    </row>
    <row r="19" spans="1:15" ht="46.5" customHeight="1">
      <c r="A19" s="2">
        <v>14</v>
      </c>
      <c r="B19" s="21" t="s">
        <v>17</v>
      </c>
      <c r="C19" s="21" t="s">
        <v>279</v>
      </c>
      <c r="D19" s="21">
        <v>300</v>
      </c>
      <c r="E19" s="22"/>
      <c r="F19" s="23">
        <v>6</v>
      </c>
      <c r="G19" s="15" t="s">
        <v>19</v>
      </c>
      <c r="H19" s="14">
        <v>80000</v>
      </c>
      <c r="I19" s="15">
        <f t="shared" si="1"/>
        <v>19800</v>
      </c>
      <c r="J19" s="15"/>
      <c r="K19" s="16">
        <f t="shared" si="0"/>
        <v>24000</v>
      </c>
      <c r="L19" s="16"/>
      <c r="M19" s="13">
        <v>19800</v>
      </c>
      <c r="N19" s="21" t="s">
        <v>280</v>
      </c>
      <c r="O19" s="24" t="s">
        <v>278</v>
      </c>
    </row>
    <row r="20" spans="1:15" ht="45.75" customHeight="1">
      <c r="A20" s="2">
        <v>15</v>
      </c>
      <c r="B20" s="21" t="s">
        <v>17</v>
      </c>
      <c r="C20" s="21" t="s">
        <v>281</v>
      </c>
      <c r="D20" s="21">
        <v>200</v>
      </c>
      <c r="E20" s="22"/>
      <c r="F20" s="23">
        <v>4</v>
      </c>
      <c r="G20" s="15" t="s">
        <v>19</v>
      </c>
      <c r="H20" s="14">
        <v>60000</v>
      </c>
      <c r="I20" s="15">
        <f t="shared" si="1"/>
        <v>13200</v>
      </c>
      <c r="J20" s="15"/>
      <c r="K20" s="16">
        <f t="shared" si="0"/>
        <v>18000</v>
      </c>
      <c r="L20" s="16"/>
      <c r="M20" s="13">
        <v>13200</v>
      </c>
      <c r="N20" s="21" t="s">
        <v>282</v>
      </c>
      <c r="O20" s="24" t="s">
        <v>278</v>
      </c>
    </row>
    <row r="21" spans="1:15" ht="59.25" customHeight="1">
      <c r="A21" s="2">
        <v>16</v>
      </c>
      <c r="B21" s="21" t="s">
        <v>17</v>
      </c>
      <c r="C21" s="21" t="s">
        <v>283</v>
      </c>
      <c r="D21" s="21">
        <v>300</v>
      </c>
      <c r="E21" s="22"/>
      <c r="F21" s="23">
        <v>6</v>
      </c>
      <c r="G21" s="15" t="s">
        <v>19</v>
      </c>
      <c r="H21" s="14">
        <v>80000</v>
      </c>
      <c r="I21" s="15">
        <f t="shared" si="1"/>
        <v>19800</v>
      </c>
      <c r="J21" s="15"/>
      <c r="K21" s="16">
        <f t="shared" si="0"/>
        <v>24000</v>
      </c>
      <c r="L21" s="16"/>
      <c r="M21" s="13">
        <v>19800</v>
      </c>
      <c r="N21" s="21" t="s">
        <v>275</v>
      </c>
      <c r="O21" s="24" t="s">
        <v>278</v>
      </c>
    </row>
    <row r="22" spans="1:15" ht="60" customHeight="1">
      <c r="A22" s="2">
        <v>17</v>
      </c>
      <c r="B22" s="21" t="s">
        <v>17</v>
      </c>
      <c r="C22" s="21" t="s">
        <v>284</v>
      </c>
      <c r="D22" s="21">
        <v>300</v>
      </c>
      <c r="E22" s="22"/>
      <c r="F22" s="23">
        <v>6</v>
      </c>
      <c r="G22" s="15" t="s">
        <v>19</v>
      </c>
      <c r="H22" s="14">
        <v>80000</v>
      </c>
      <c r="I22" s="15">
        <f t="shared" si="1"/>
        <v>19800</v>
      </c>
      <c r="J22" s="15"/>
      <c r="K22" s="16">
        <f t="shared" si="0"/>
        <v>24000</v>
      </c>
      <c r="L22" s="16"/>
      <c r="M22" s="13">
        <v>19800</v>
      </c>
      <c r="N22" s="21" t="s">
        <v>275</v>
      </c>
      <c r="O22" s="24" t="s">
        <v>278</v>
      </c>
    </row>
    <row r="23" spans="1:15" ht="57.75" customHeight="1">
      <c r="A23" s="2">
        <v>18</v>
      </c>
      <c r="B23" s="21" t="s">
        <v>17</v>
      </c>
      <c r="C23" s="21" t="s">
        <v>285</v>
      </c>
      <c r="D23" s="21">
        <v>300</v>
      </c>
      <c r="E23" s="22"/>
      <c r="F23" s="23">
        <v>6</v>
      </c>
      <c r="G23" s="15" t="s">
        <v>19</v>
      </c>
      <c r="H23" s="14">
        <v>76000</v>
      </c>
      <c r="I23" s="15">
        <f t="shared" si="1"/>
        <v>19800</v>
      </c>
      <c r="J23" s="15"/>
      <c r="K23" s="16">
        <f t="shared" si="0"/>
        <v>22800</v>
      </c>
      <c r="L23" s="16"/>
      <c r="M23" s="13">
        <v>19800</v>
      </c>
      <c r="N23" s="21" t="s">
        <v>275</v>
      </c>
      <c r="O23" s="24" t="s">
        <v>278</v>
      </c>
    </row>
    <row r="24" spans="1:15" ht="46.5" customHeight="1">
      <c r="A24" s="2">
        <v>19</v>
      </c>
      <c r="B24" s="21" t="s">
        <v>17</v>
      </c>
      <c r="C24" s="21" t="s">
        <v>286</v>
      </c>
      <c r="D24" s="21">
        <v>200</v>
      </c>
      <c r="E24" s="22"/>
      <c r="F24" s="23">
        <v>4</v>
      </c>
      <c r="G24" s="15" t="s">
        <v>19</v>
      </c>
      <c r="H24" s="14">
        <v>60000</v>
      </c>
      <c r="I24" s="15">
        <f t="shared" si="1"/>
        <v>13200</v>
      </c>
      <c r="J24" s="15"/>
      <c r="K24" s="16">
        <f t="shared" si="0"/>
        <v>18000</v>
      </c>
      <c r="L24" s="16"/>
      <c r="M24" s="13">
        <v>13200</v>
      </c>
      <c r="N24" s="21" t="s">
        <v>287</v>
      </c>
      <c r="O24" s="24" t="s">
        <v>278</v>
      </c>
    </row>
    <row r="25" spans="1:15" ht="63.75" customHeight="1">
      <c r="A25" s="2">
        <v>20</v>
      </c>
      <c r="B25" s="21" t="s">
        <v>17</v>
      </c>
      <c r="C25" s="21" t="s">
        <v>288</v>
      </c>
      <c r="D25" s="21">
        <v>200</v>
      </c>
      <c r="E25" s="22"/>
      <c r="F25" s="23">
        <v>4</v>
      </c>
      <c r="G25" s="15" t="s">
        <v>19</v>
      </c>
      <c r="H25" s="14">
        <v>44500</v>
      </c>
      <c r="I25" s="15">
        <f t="shared" si="1"/>
        <v>13200</v>
      </c>
      <c r="J25" s="15"/>
      <c r="K25" s="16">
        <f t="shared" si="0"/>
        <v>13350</v>
      </c>
      <c r="L25" s="16"/>
      <c r="M25" s="13">
        <v>13200</v>
      </c>
      <c r="N25" s="21" t="s">
        <v>289</v>
      </c>
      <c r="O25" s="21" t="s">
        <v>259</v>
      </c>
    </row>
    <row r="26" spans="1:15" ht="49.5" customHeight="1">
      <c r="A26" s="2">
        <v>21</v>
      </c>
      <c r="B26" s="37" t="s">
        <v>17</v>
      </c>
      <c r="C26" s="31" t="s">
        <v>871</v>
      </c>
      <c r="D26" s="31">
        <v>200</v>
      </c>
      <c r="E26" s="31"/>
      <c r="F26" s="37">
        <v>4</v>
      </c>
      <c r="G26" s="31" t="s">
        <v>14</v>
      </c>
      <c r="H26" s="31">
        <v>60000</v>
      </c>
      <c r="I26" s="31">
        <v>13200</v>
      </c>
      <c r="J26" s="32">
        <f>(F26*3300)</f>
        <v>13200</v>
      </c>
      <c r="K26" s="33">
        <f>(H26*30/100)</f>
        <v>18000</v>
      </c>
      <c r="L26" s="31">
        <v>11700</v>
      </c>
      <c r="M26" s="31">
        <v>11700</v>
      </c>
      <c r="N26" s="31" t="s">
        <v>872</v>
      </c>
      <c r="O26" s="31" t="s">
        <v>873</v>
      </c>
    </row>
    <row r="27" spans="1:15" ht="64.5" customHeight="1">
      <c r="A27" s="2">
        <v>22</v>
      </c>
      <c r="B27" s="37" t="s">
        <v>17</v>
      </c>
      <c r="C27" s="31" t="s">
        <v>874</v>
      </c>
      <c r="D27" s="31">
        <v>200</v>
      </c>
      <c r="E27" s="31"/>
      <c r="F27" s="37">
        <v>4</v>
      </c>
      <c r="G27" s="31" t="s">
        <v>14</v>
      </c>
      <c r="H27" s="31">
        <v>44000</v>
      </c>
      <c r="I27" s="31">
        <v>13200</v>
      </c>
      <c r="J27" s="32">
        <f t="shared" ref="J27" si="2">(F27*3300)</f>
        <v>13200</v>
      </c>
      <c r="K27" s="33">
        <f t="shared" ref="K27" si="3">(H27*30/100)</f>
        <v>13200</v>
      </c>
      <c r="L27" s="31">
        <v>11700</v>
      </c>
      <c r="M27" s="31">
        <v>11700</v>
      </c>
      <c r="N27" s="31" t="s">
        <v>875</v>
      </c>
      <c r="O27" s="31" t="s">
        <v>876</v>
      </c>
    </row>
    <row r="28" spans="1:15" ht="65.25" customHeight="1">
      <c r="A28" s="2">
        <v>23</v>
      </c>
      <c r="B28" s="37" t="s">
        <v>12</v>
      </c>
      <c r="C28" s="31" t="s">
        <v>877</v>
      </c>
      <c r="D28" s="31">
        <v>200</v>
      </c>
      <c r="E28" s="31"/>
      <c r="F28" s="37">
        <v>3</v>
      </c>
      <c r="G28" s="31" t="s">
        <v>14</v>
      </c>
      <c r="H28" s="31">
        <v>30102</v>
      </c>
      <c r="I28" s="31">
        <v>9000</v>
      </c>
      <c r="J28" s="32">
        <f t="shared" ref="J28:J33" si="4">(F28*3000)</f>
        <v>9000</v>
      </c>
      <c r="K28" s="33">
        <v>9031</v>
      </c>
      <c r="L28" s="31">
        <v>0</v>
      </c>
      <c r="M28" s="31">
        <v>9000</v>
      </c>
      <c r="N28" s="31" t="s">
        <v>878</v>
      </c>
      <c r="O28" s="31" t="s">
        <v>879</v>
      </c>
    </row>
    <row r="29" spans="1:15" ht="66" customHeight="1">
      <c r="A29" s="2">
        <v>24</v>
      </c>
      <c r="B29" s="37" t="s">
        <v>12</v>
      </c>
      <c r="C29" s="31" t="s">
        <v>880</v>
      </c>
      <c r="D29" s="31">
        <v>200</v>
      </c>
      <c r="E29" s="31"/>
      <c r="F29" s="37">
        <v>3</v>
      </c>
      <c r="G29" s="31" t="s">
        <v>14</v>
      </c>
      <c r="H29" s="31">
        <v>30102</v>
      </c>
      <c r="I29" s="31">
        <v>9000</v>
      </c>
      <c r="J29" s="32">
        <f t="shared" si="4"/>
        <v>9000</v>
      </c>
      <c r="K29" s="33">
        <v>9031</v>
      </c>
      <c r="L29" s="31">
        <v>0</v>
      </c>
      <c r="M29" s="31">
        <v>9000</v>
      </c>
      <c r="N29" s="31" t="s">
        <v>881</v>
      </c>
      <c r="O29" s="31" t="s">
        <v>879</v>
      </c>
    </row>
    <row r="30" spans="1:15" ht="64.5" customHeight="1">
      <c r="A30" s="2">
        <v>25</v>
      </c>
      <c r="B30" s="37" t="s">
        <v>12</v>
      </c>
      <c r="C30" s="31" t="s">
        <v>882</v>
      </c>
      <c r="D30" s="31">
        <v>200</v>
      </c>
      <c r="E30" s="31"/>
      <c r="F30" s="37">
        <v>3</v>
      </c>
      <c r="G30" s="31" t="s">
        <v>14</v>
      </c>
      <c r="H30" s="31">
        <v>30102</v>
      </c>
      <c r="I30" s="31">
        <v>9000</v>
      </c>
      <c r="J30" s="32">
        <f t="shared" si="4"/>
        <v>9000</v>
      </c>
      <c r="K30" s="33">
        <v>9031</v>
      </c>
      <c r="L30" s="31">
        <v>0</v>
      </c>
      <c r="M30" s="31">
        <v>9000</v>
      </c>
      <c r="N30" s="31" t="s">
        <v>883</v>
      </c>
      <c r="O30" s="31" t="s">
        <v>879</v>
      </c>
    </row>
    <row r="31" spans="1:15" ht="64.5" customHeight="1">
      <c r="A31" s="2">
        <v>26</v>
      </c>
      <c r="B31" s="37" t="s">
        <v>12</v>
      </c>
      <c r="C31" s="31" t="s">
        <v>884</v>
      </c>
      <c r="D31" s="31">
        <v>200</v>
      </c>
      <c r="E31" s="31"/>
      <c r="F31" s="37">
        <v>3</v>
      </c>
      <c r="G31" s="31" t="s">
        <v>14</v>
      </c>
      <c r="H31" s="31">
        <v>30102</v>
      </c>
      <c r="I31" s="31">
        <v>9000</v>
      </c>
      <c r="J31" s="32">
        <f t="shared" si="4"/>
        <v>9000</v>
      </c>
      <c r="K31" s="33">
        <v>9031</v>
      </c>
      <c r="L31" s="31">
        <v>0</v>
      </c>
      <c r="M31" s="31">
        <v>9000</v>
      </c>
      <c r="N31" s="31" t="s">
        <v>885</v>
      </c>
      <c r="O31" s="31" t="s">
        <v>879</v>
      </c>
    </row>
    <row r="32" spans="1:15" ht="102.75" customHeight="1">
      <c r="A32" s="2">
        <v>27</v>
      </c>
      <c r="B32" s="37" t="s">
        <v>12</v>
      </c>
      <c r="C32" s="31" t="s">
        <v>886</v>
      </c>
      <c r="D32" s="31">
        <v>200</v>
      </c>
      <c r="E32" s="31"/>
      <c r="F32" s="37">
        <v>3</v>
      </c>
      <c r="G32" s="31" t="s">
        <v>14</v>
      </c>
      <c r="H32" s="33">
        <v>33153.75</v>
      </c>
      <c r="I32" s="31">
        <v>9000</v>
      </c>
      <c r="J32" s="32">
        <f t="shared" si="4"/>
        <v>9000</v>
      </c>
      <c r="K32" s="33">
        <v>9946</v>
      </c>
      <c r="L32" s="31">
        <v>0</v>
      </c>
      <c r="M32" s="31">
        <v>9000</v>
      </c>
      <c r="N32" s="31" t="s">
        <v>887</v>
      </c>
      <c r="O32" s="31" t="s">
        <v>888</v>
      </c>
    </row>
    <row r="33" spans="1:15" ht="50.25" customHeight="1">
      <c r="A33" s="2">
        <v>28</v>
      </c>
      <c r="B33" s="39" t="s">
        <v>12</v>
      </c>
      <c r="C33" s="35" t="s">
        <v>889</v>
      </c>
      <c r="D33" s="35">
        <v>200</v>
      </c>
      <c r="E33" s="40"/>
      <c r="F33" s="39">
        <v>3</v>
      </c>
      <c r="G33" s="31" t="s">
        <v>14</v>
      </c>
      <c r="H33" s="35">
        <v>38000</v>
      </c>
      <c r="I33" s="35">
        <v>9000</v>
      </c>
      <c r="J33" s="32">
        <f t="shared" si="4"/>
        <v>9000</v>
      </c>
      <c r="K33" s="41">
        <f>(H33*30/100)</f>
        <v>11400</v>
      </c>
      <c r="L33" s="35">
        <v>0</v>
      </c>
      <c r="M33" s="35">
        <v>9000</v>
      </c>
      <c r="N33" s="35" t="s">
        <v>890</v>
      </c>
      <c r="O33" s="31" t="s">
        <v>873</v>
      </c>
    </row>
    <row r="34" spans="1:15" ht="45" customHeight="1">
      <c r="A34" s="2">
        <v>29</v>
      </c>
      <c r="B34" s="39" t="s">
        <v>17</v>
      </c>
      <c r="C34" s="2" t="s">
        <v>1316</v>
      </c>
      <c r="D34" s="21">
        <v>300</v>
      </c>
      <c r="E34" s="22"/>
      <c r="F34" s="23">
        <v>6</v>
      </c>
      <c r="G34" s="31" t="s">
        <v>14</v>
      </c>
      <c r="H34" s="14">
        <v>66310</v>
      </c>
      <c r="I34" s="15">
        <f t="shared" ref="I34" si="5">SUM(F34*3300)</f>
        <v>19800</v>
      </c>
      <c r="J34" s="15">
        <f>SUM(3300*F34)</f>
        <v>19800</v>
      </c>
      <c r="K34" s="16">
        <f t="shared" ref="K34" si="6">H34*0.3</f>
        <v>19893</v>
      </c>
      <c r="L34" s="16"/>
      <c r="M34" s="13">
        <f>SUM(J34)</f>
        <v>19800</v>
      </c>
      <c r="N34" s="2" t="s">
        <v>430</v>
      </c>
      <c r="O34" s="21" t="s">
        <v>259</v>
      </c>
    </row>
    <row r="35" spans="1:15" ht="45">
      <c r="A35" s="2">
        <v>30</v>
      </c>
      <c r="B35" s="39" t="s">
        <v>17</v>
      </c>
      <c r="C35" s="2" t="s">
        <v>1317</v>
      </c>
      <c r="D35" s="21">
        <v>300</v>
      </c>
      <c r="E35" s="22"/>
      <c r="F35" s="23">
        <v>6</v>
      </c>
      <c r="G35" s="31" t="s">
        <v>14</v>
      </c>
      <c r="H35" s="14">
        <v>68569</v>
      </c>
      <c r="I35" s="15">
        <f t="shared" ref="I35:I66" si="7">SUM(F35*3300)</f>
        <v>19800</v>
      </c>
      <c r="J35" s="15">
        <f t="shared" ref="J35:J66" si="8">SUM(3300*F35)</f>
        <v>19800</v>
      </c>
      <c r="K35" s="16">
        <f t="shared" ref="K35:K66" si="9">H35*0.3</f>
        <v>20570.7</v>
      </c>
      <c r="L35" s="16"/>
      <c r="M35" s="13">
        <f t="shared" ref="M35:M66" si="10">SUM(J35)</f>
        <v>19800</v>
      </c>
      <c r="N35" s="2" t="s">
        <v>1318</v>
      </c>
      <c r="O35" s="21" t="s">
        <v>259</v>
      </c>
    </row>
    <row r="36" spans="1:15" ht="45">
      <c r="A36" s="2">
        <v>31</v>
      </c>
      <c r="B36" s="39" t="s">
        <v>17</v>
      </c>
      <c r="C36" s="2" t="s">
        <v>1319</v>
      </c>
      <c r="D36" s="21">
        <v>200</v>
      </c>
      <c r="E36" s="22"/>
      <c r="F36" s="23">
        <v>4</v>
      </c>
      <c r="G36" s="31" t="s">
        <v>14</v>
      </c>
      <c r="H36" s="14">
        <v>45685</v>
      </c>
      <c r="I36" s="15">
        <f t="shared" si="7"/>
        <v>13200</v>
      </c>
      <c r="J36" s="15">
        <f t="shared" si="8"/>
        <v>13200</v>
      </c>
      <c r="K36" s="16">
        <f t="shared" si="9"/>
        <v>13705.5</v>
      </c>
      <c r="L36" s="16"/>
      <c r="M36" s="13">
        <f t="shared" si="10"/>
        <v>13200</v>
      </c>
      <c r="N36" s="2" t="s">
        <v>614</v>
      </c>
      <c r="O36" s="21" t="s">
        <v>259</v>
      </c>
    </row>
    <row r="37" spans="1:15" ht="45">
      <c r="A37" s="2">
        <v>32</v>
      </c>
      <c r="B37" s="39" t="s">
        <v>17</v>
      </c>
      <c r="C37" s="2" t="s">
        <v>1320</v>
      </c>
      <c r="D37" s="21">
        <v>200</v>
      </c>
      <c r="E37" s="22"/>
      <c r="F37" s="23">
        <v>4</v>
      </c>
      <c r="G37" s="31" t="s">
        <v>14</v>
      </c>
      <c r="H37" s="14">
        <v>45330</v>
      </c>
      <c r="I37" s="15">
        <f t="shared" si="7"/>
        <v>13200</v>
      </c>
      <c r="J37" s="15">
        <f t="shared" si="8"/>
        <v>13200</v>
      </c>
      <c r="K37" s="16">
        <f t="shared" si="9"/>
        <v>13599</v>
      </c>
      <c r="L37" s="16"/>
      <c r="M37" s="13">
        <f t="shared" si="10"/>
        <v>13200</v>
      </c>
      <c r="N37" s="2" t="s">
        <v>416</v>
      </c>
      <c r="O37" s="21" t="s">
        <v>259</v>
      </c>
    </row>
    <row r="38" spans="1:15" ht="45">
      <c r="A38" s="2">
        <v>33</v>
      </c>
      <c r="B38" s="39" t="s">
        <v>17</v>
      </c>
      <c r="C38" s="2" t="s">
        <v>1321</v>
      </c>
      <c r="D38" s="21">
        <v>200</v>
      </c>
      <c r="E38" s="22"/>
      <c r="F38" s="23">
        <v>4</v>
      </c>
      <c r="G38" s="31" t="s">
        <v>14</v>
      </c>
      <c r="H38" s="14">
        <v>44200</v>
      </c>
      <c r="I38" s="15">
        <f t="shared" si="7"/>
        <v>13200</v>
      </c>
      <c r="J38" s="15">
        <f t="shared" si="8"/>
        <v>13200</v>
      </c>
      <c r="K38" s="16">
        <f t="shared" si="9"/>
        <v>13260</v>
      </c>
      <c r="L38" s="16"/>
      <c r="M38" s="13">
        <f t="shared" si="10"/>
        <v>13200</v>
      </c>
      <c r="N38" s="2" t="s">
        <v>416</v>
      </c>
      <c r="O38" s="21" t="s">
        <v>259</v>
      </c>
    </row>
    <row r="39" spans="1:15" ht="45">
      <c r="A39" s="2">
        <v>34</v>
      </c>
      <c r="B39" s="39" t="s">
        <v>17</v>
      </c>
      <c r="C39" s="2" t="s">
        <v>1322</v>
      </c>
      <c r="D39" s="21">
        <v>300</v>
      </c>
      <c r="E39" s="22"/>
      <c r="F39" s="23">
        <v>6</v>
      </c>
      <c r="G39" s="31" t="s">
        <v>14</v>
      </c>
      <c r="H39" s="14">
        <v>68686</v>
      </c>
      <c r="I39" s="15">
        <f t="shared" si="7"/>
        <v>19800</v>
      </c>
      <c r="J39" s="15">
        <f t="shared" si="8"/>
        <v>19800</v>
      </c>
      <c r="K39" s="16">
        <f t="shared" si="9"/>
        <v>20605.8</v>
      </c>
      <c r="L39" s="16"/>
      <c r="M39" s="13">
        <f t="shared" si="10"/>
        <v>19800</v>
      </c>
      <c r="N39" s="2" t="s">
        <v>754</v>
      </c>
      <c r="O39" s="21" t="s">
        <v>259</v>
      </c>
    </row>
    <row r="40" spans="1:15" ht="60">
      <c r="A40" s="2">
        <v>35</v>
      </c>
      <c r="B40" s="39" t="s">
        <v>17</v>
      </c>
      <c r="C40" s="2" t="s">
        <v>1323</v>
      </c>
      <c r="D40" s="21">
        <v>200</v>
      </c>
      <c r="E40" s="22"/>
      <c r="F40" s="23">
        <v>4</v>
      </c>
      <c r="G40" s="31" t="s">
        <v>14</v>
      </c>
      <c r="H40" s="14">
        <v>51500</v>
      </c>
      <c r="I40" s="15">
        <f t="shared" si="7"/>
        <v>13200</v>
      </c>
      <c r="J40" s="15">
        <f t="shared" si="8"/>
        <v>13200</v>
      </c>
      <c r="K40" s="16">
        <f t="shared" si="9"/>
        <v>15450</v>
      </c>
      <c r="L40" s="16"/>
      <c r="M40" s="13">
        <f t="shared" si="10"/>
        <v>13200</v>
      </c>
      <c r="N40" s="2" t="s">
        <v>671</v>
      </c>
      <c r="O40" s="2" t="s">
        <v>1324</v>
      </c>
    </row>
    <row r="41" spans="1:15" ht="60">
      <c r="A41" s="2">
        <v>36</v>
      </c>
      <c r="B41" s="39" t="s">
        <v>17</v>
      </c>
      <c r="C41" s="2" t="s">
        <v>1325</v>
      </c>
      <c r="D41" s="21">
        <v>500</v>
      </c>
      <c r="E41" s="22"/>
      <c r="F41" s="23">
        <v>10</v>
      </c>
      <c r="G41" s="31" t="s">
        <v>14</v>
      </c>
      <c r="H41" s="14">
        <v>110000</v>
      </c>
      <c r="I41" s="15">
        <f t="shared" si="7"/>
        <v>33000</v>
      </c>
      <c r="J41" s="15">
        <f t="shared" si="8"/>
        <v>33000</v>
      </c>
      <c r="K41" s="16">
        <f t="shared" si="9"/>
        <v>33000</v>
      </c>
      <c r="L41" s="16"/>
      <c r="M41" s="13">
        <f t="shared" si="10"/>
        <v>33000</v>
      </c>
      <c r="N41" s="2" t="s">
        <v>1326</v>
      </c>
      <c r="O41" s="2" t="s">
        <v>1324</v>
      </c>
    </row>
    <row r="42" spans="1:15" ht="30">
      <c r="A42" s="2">
        <v>37</v>
      </c>
      <c r="B42" s="39" t="s">
        <v>17</v>
      </c>
      <c r="C42" s="2" t="s">
        <v>1327</v>
      </c>
      <c r="D42" s="21">
        <v>200</v>
      </c>
      <c r="E42" s="22"/>
      <c r="F42" s="23">
        <v>4</v>
      </c>
      <c r="G42" s="31" t="s">
        <v>14</v>
      </c>
      <c r="H42" s="14">
        <v>47000</v>
      </c>
      <c r="I42" s="15">
        <f t="shared" si="7"/>
        <v>13200</v>
      </c>
      <c r="J42" s="15">
        <f t="shared" si="8"/>
        <v>13200</v>
      </c>
      <c r="K42" s="16">
        <f t="shared" si="9"/>
        <v>14100</v>
      </c>
      <c r="L42" s="16"/>
      <c r="M42" s="13">
        <f t="shared" si="10"/>
        <v>13200</v>
      </c>
      <c r="N42" s="2" t="s">
        <v>1328</v>
      </c>
      <c r="O42" s="21" t="s">
        <v>1329</v>
      </c>
    </row>
    <row r="43" spans="1:15" ht="45">
      <c r="A43" s="2">
        <v>38</v>
      </c>
      <c r="B43" s="39" t="s">
        <v>17</v>
      </c>
      <c r="C43" s="2" t="s">
        <v>1330</v>
      </c>
      <c r="D43" s="21">
        <v>300</v>
      </c>
      <c r="E43" s="22"/>
      <c r="F43" s="23">
        <v>6</v>
      </c>
      <c r="G43" s="31" t="s">
        <v>14</v>
      </c>
      <c r="H43" s="14">
        <v>57888</v>
      </c>
      <c r="I43" s="15">
        <v>17366</v>
      </c>
      <c r="J43" s="15">
        <f t="shared" si="8"/>
        <v>19800</v>
      </c>
      <c r="K43" s="16">
        <f t="shared" si="9"/>
        <v>17366.399999999998</v>
      </c>
      <c r="L43" s="16"/>
      <c r="M43" s="13">
        <v>17366</v>
      </c>
      <c r="N43" s="2" t="s">
        <v>1331</v>
      </c>
      <c r="O43" s="2" t="s">
        <v>1332</v>
      </c>
    </row>
    <row r="44" spans="1:15" ht="45">
      <c r="A44" s="2">
        <v>39</v>
      </c>
      <c r="B44" s="39" t="s">
        <v>17</v>
      </c>
      <c r="C44" s="2" t="s">
        <v>1333</v>
      </c>
      <c r="D44" s="21">
        <v>300</v>
      </c>
      <c r="E44" s="22"/>
      <c r="F44" s="23">
        <v>6</v>
      </c>
      <c r="G44" s="31" t="s">
        <v>14</v>
      </c>
      <c r="H44" s="14">
        <v>67300</v>
      </c>
      <c r="I44" s="15">
        <f t="shared" si="7"/>
        <v>19800</v>
      </c>
      <c r="J44" s="15">
        <f t="shared" si="8"/>
        <v>19800</v>
      </c>
      <c r="K44" s="16">
        <f t="shared" si="9"/>
        <v>20190</v>
      </c>
      <c r="L44" s="16"/>
      <c r="M44" s="13">
        <f t="shared" si="10"/>
        <v>19800</v>
      </c>
      <c r="N44" s="2" t="s">
        <v>1334</v>
      </c>
      <c r="O44" s="21" t="s">
        <v>259</v>
      </c>
    </row>
    <row r="45" spans="1:15" ht="45">
      <c r="A45" s="2">
        <v>40</v>
      </c>
      <c r="B45" s="39" t="s">
        <v>17</v>
      </c>
      <c r="C45" s="2" t="s">
        <v>1335</v>
      </c>
      <c r="D45" s="21">
        <v>300</v>
      </c>
      <c r="E45" s="22"/>
      <c r="F45" s="23">
        <v>6</v>
      </c>
      <c r="G45" s="31" t="s">
        <v>14</v>
      </c>
      <c r="H45" s="14">
        <v>67310</v>
      </c>
      <c r="I45" s="15">
        <f t="shared" si="7"/>
        <v>19800</v>
      </c>
      <c r="J45" s="15">
        <f t="shared" si="8"/>
        <v>19800</v>
      </c>
      <c r="K45" s="16">
        <f t="shared" si="9"/>
        <v>20193</v>
      </c>
      <c r="L45" s="16"/>
      <c r="M45" s="13">
        <f t="shared" si="10"/>
        <v>19800</v>
      </c>
      <c r="N45" s="2" t="s">
        <v>1336</v>
      </c>
      <c r="O45" s="21" t="s">
        <v>259</v>
      </c>
    </row>
    <row r="46" spans="1:15" ht="45">
      <c r="A46" s="2">
        <v>41</v>
      </c>
      <c r="B46" s="39" t="s">
        <v>17</v>
      </c>
      <c r="C46" s="2" t="s">
        <v>1337</v>
      </c>
      <c r="D46" s="21">
        <v>300</v>
      </c>
      <c r="E46" s="22"/>
      <c r="F46" s="23">
        <v>6</v>
      </c>
      <c r="G46" s="31" t="s">
        <v>14</v>
      </c>
      <c r="H46" s="14">
        <v>67145</v>
      </c>
      <c r="I46" s="15">
        <f t="shared" si="7"/>
        <v>19800</v>
      </c>
      <c r="J46" s="15">
        <f t="shared" si="8"/>
        <v>19800</v>
      </c>
      <c r="K46" s="16">
        <f t="shared" si="9"/>
        <v>20143.5</v>
      </c>
      <c r="L46" s="16"/>
      <c r="M46" s="13">
        <f t="shared" si="10"/>
        <v>19800</v>
      </c>
      <c r="N46" s="2" t="s">
        <v>1336</v>
      </c>
      <c r="O46" s="21" t="s">
        <v>259</v>
      </c>
    </row>
    <row r="47" spans="1:15" ht="45">
      <c r="A47" s="2">
        <v>42</v>
      </c>
      <c r="B47" s="39" t="s">
        <v>17</v>
      </c>
      <c r="C47" s="2" t="s">
        <v>1338</v>
      </c>
      <c r="D47" s="21">
        <v>300</v>
      </c>
      <c r="E47" s="22"/>
      <c r="F47" s="23">
        <v>6</v>
      </c>
      <c r="G47" s="31" t="s">
        <v>14</v>
      </c>
      <c r="H47" s="14">
        <v>68700</v>
      </c>
      <c r="I47" s="15">
        <f t="shared" si="7"/>
        <v>19800</v>
      </c>
      <c r="J47" s="15">
        <f t="shared" si="8"/>
        <v>19800</v>
      </c>
      <c r="K47" s="16">
        <f t="shared" si="9"/>
        <v>20610</v>
      </c>
      <c r="L47" s="16"/>
      <c r="M47" s="13">
        <f t="shared" si="10"/>
        <v>19800</v>
      </c>
      <c r="N47" s="2" t="s">
        <v>754</v>
      </c>
      <c r="O47" s="21" t="s">
        <v>259</v>
      </c>
    </row>
    <row r="48" spans="1:15" ht="45">
      <c r="A48" s="2">
        <v>43</v>
      </c>
      <c r="B48" s="39" t="s">
        <v>17</v>
      </c>
      <c r="C48" s="2" t="s">
        <v>1339</v>
      </c>
      <c r="D48" s="21">
        <v>200</v>
      </c>
      <c r="E48" s="22"/>
      <c r="F48" s="23">
        <v>4</v>
      </c>
      <c r="G48" s="31" t="s">
        <v>14</v>
      </c>
      <c r="H48" s="14">
        <v>46150</v>
      </c>
      <c r="I48" s="15">
        <f t="shared" si="7"/>
        <v>13200</v>
      </c>
      <c r="J48" s="15">
        <f t="shared" si="8"/>
        <v>13200</v>
      </c>
      <c r="K48" s="16">
        <f t="shared" si="9"/>
        <v>13845</v>
      </c>
      <c r="L48" s="16"/>
      <c r="M48" s="13">
        <f t="shared" si="10"/>
        <v>13200</v>
      </c>
      <c r="N48" s="2" t="s">
        <v>391</v>
      </c>
      <c r="O48" s="21" t="s">
        <v>259</v>
      </c>
    </row>
    <row r="49" spans="1:15" ht="45">
      <c r="A49" s="2">
        <v>44</v>
      </c>
      <c r="B49" s="39" t="s">
        <v>17</v>
      </c>
      <c r="C49" s="2" t="s">
        <v>1340</v>
      </c>
      <c r="D49" s="21">
        <v>300</v>
      </c>
      <c r="E49" s="22"/>
      <c r="F49" s="23">
        <v>6</v>
      </c>
      <c r="G49" s="31" t="s">
        <v>14</v>
      </c>
      <c r="H49" s="14">
        <v>66568</v>
      </c>
      <c r="I49" s="15">
        <f t="shared" si="7"/>
        <v>19800</v>
      </c>
      <c r="J49" s="15">
        <f t="shared" si="8"/>
        <v>19800</v>
      </c>
      <c r="K49" s="16">
        <f t="shared" si="9"/>
        <v>19970.399999999998</v>
      </c>
      <c r="L49" s="16"/>
      <c r="M49" s="13">
        <f t="shared" si="10"/>
        <v>19800</v>
      </c>
      <c r="N49" s="2" t="s">
        <v>1341</v>
      </c>
      <c r="O49" s="21" t="s">
        <v>259</v>
      </c>
    </row>
    <row r="50" spans="1:15" ht="45">
      <c r="A50" s="2">
        <v>45</v>
      </c>
      <c r="B50" s="39" t="s">
        <v>17</v>
      </c>
      <c r="C50" s="2" t="s">
        <v>1342</v>
      </c>
      <c r="D50" s="21">
        <v>300</v>
      </c>
      <c r="E50" s="22"/>
      <c r="F50" s="23">
        <v>6</v>
      </c>
      <c r="G50" s="31" t="s">
        <v>14</v>
      </c>
      <c r="H50" s="14">
        <v>66245</v>
      </c>
      <c r="I50" s="15">
        <f t="shared" si="7"/>
        <v>19800</v>
      </c>
      <c r="J50" s="15">
        <f t="shared" si="8"/>
        <v>19800</v>
      </c>
      <c r="K50" s="16">
        <f t="shared" si="9"/>
        <v>19873.5</v>
      </c>
      <c r="L50" s="16"/>
      <c r="M50" s="13">
        <f t="shared" si="10"/>
        <v>19800</v>
      </c>
      <c r="N50" s="2" t="s">
        <v>1334</v>
      </c>
      <c r="O50" s="21" t="s">
        <v>259</v>
      </c>
    </row>
    <row r="51" spans="1:15" ht="45">
      <c r="A51" s="2">
        <v>46</v>
      </c>
      <c r="B51" s="39" t="s">
        <v>17</v>
      </c>
      <c r="C51" s="2" t="s">
        <v>1343</v>
      </c>
      <c r="D51" s="21">
        <v>200</v>
      </c>
      <c r="E51" s="22"/>
      <c r="F51" s="23">
        <v>4</v>
      </c>
      <c r="G51" s="31" t="s">
        <v>14</v>
      </c>
      <c r="H51" s="14">
        <v>45280</v>
      </c>
      <c r="I51" s="15">
        <f t="shared" si="7"/>
        <v>13200</v>
      </c>
      <c r="J51" s="15">
        <f t="shared" si="8"/>
        <v>13200</v>
      </c>
      <c r="K51" s="16">
        <f t="shared" si="9"/>
        <v>13584</v>
      </c>
      <c r="L51" s="16"/>
      <c r="M51" s="13">
        <f t="shared" si="10"/>
        <v>13200</v>
      </c>
      <c r="N51" s="2" t="s">
        <v>1344</v>
      </c>
      <c r="O51" s="21" t="s">
        <v>259</v>
      </c>
    </row>
    <row r="52" spans="1:15" ht="45">
      <c r="A52" s="2">
        <v>47</v>
      </c>
      <c r="B52" s="39" t="s">
        <v>17</v>
      </c>
      <c r="C52" s="2" t="s">
        <v>1345</v>
      </c>
      <c r="D52" s="21">
        <v>200</v>
      </c>
      <c r="E52" s="22"/>
      <c r="F52" s="23">
        <v>4</v>
      </c>
      <c r="G52" s="31" t="s">
        <v>14</v>
      </c>
      <c r="H52" s="14">
        <v>46200</v>
      </c>
      <c r="I52" s="15">
        <f t="shared" si="7"/>
        <v>13200</v>
      </c>
      <c r="J52" s="15">
        <f t="shared" si="8"/>
        <v>13200</v>
      </c>
      <c r="K52" s="16">
        <f t="shared" si="9"/>
        <v>13860</v>
      </c>
      <c r="L52" s="16"/>
      <c r="M52" s="13">
        <f t="shared" si="10"/>
        <v>13200</v>
      </c>
      <c r="N52" s="2" t="s">
        <v>1346</v>
      </c>
      <c r="O52" s="21" t="s">
        <v>259</v>
      </c>
    </row>
    <row r="53" spans="1:15" ht="45">
      <c r="A53" s="2">
        <v>48</v>
      </c>
      <c r="B53" s="39" t="s">
        <v>17</v>
      </c>
      <c r="C53" s="2" t="s">
        <v>1347</v>
      </c>
      <c r="D53" s="21">
        <v>200</v>
      </c>
      <c r="E53" s="22"/>
      <c r="F53" s="23">
        <v>4</v>
      </c>
      <c r="G53" s="31" t="s">
        <v>14</v>
      </c>
      <c r="H53" s="14">
        <v>47820</v>
      </c>
      <c r="I53" s="15">
        <f t="shared" si="7"/>
        <v>13200</v>
      </c>
      <c r="J53" s="15">
        <f t="shared" si="8"/>
        <v>13200</v>
      </c>
      <c r="K53" s="16">
        <f t="shared" si="9"/>
        <v>14346</v>
      </c>
      <c r="L53" s="16"/>
      <c r="M53" s="13">
        <f t="shared" si="10"/>
        <v>13200</v>
      </c>
      <c r="N53" s="2" t="s">
        <v>1346</v>
      </c>
      <c r="O53" s="21" t="s">
        <v>259</v>
      </c>
    </row>
    <row r="54" spans="1:15" ht="45">
      <c r="A54" s="2">
        <v>49</v>
      </c>
      <c r="B54" s="39" t="s">
        <v>17</v>
      </c>
      <c r="C54" s="2" t="s">
        <v>1348</v>
      </c>
      <c r="D54" s="21">
        <v>300</v>
      </c>
      <c r="E54" s="22"/>
      <c r="F54" s="23">
        <v>6</v>
      </c>
      <c r="G54" s="31" t="s">
        <v>14</v>
      </c>
      <c r="H54" s="14">
        <v>66516</v>
      </c>
      <c r="I54" s="15">
        <f t="shared" si="7"/>
        <v>19800</v>
      </c>
      <c r="J54" s="15">
        <f t="shared" si="8"/>
        <v>19800</v>
      </c>
      <c r="K54" s="16">
        <f t="shared" si="9"/>
        <v>19954.8</v>
      </c>
      <c r="L54" s="16"/>
      <c r="M54" s="13">
        <f t="shared" si="10"/>
        <v>19800</v>
      </c>
      <c r="N54" s="2" t="s">
        <v>1344</v>
      </c>
      <c r="O54" s="21" t="s">
        <v>259</v>
      </c>
    </row>
    <row r="55" spans="1:15" ht="45">
      <c r="A55" s="2">
        <v>50</v>
      </c>
      <c r="B55" s="39" t="s">
        <v>17</v>
      </c>
      <c r="C55" s="2" t="s">
        <v>1349</v>
      </c>
      <c r="D55" s="21">
        <v>200</v>
      </c>
      <c r="E55" s="22"/>
      <c r="F55" s="23">
        <v>4</v>
      </c>
      <c r="G55" s="31" t="s">
        <v>14</v>
      </c>
      <c r="H55" s="14">
        <v>46000</v>
      </c>
      <c r="I55" s="15">
        <f t="shared" si="7"/>
        <v>13200</v>
      </c>
      <c r="J55" s="15">
        <f t="shared" si="8"/>
        <v>13200</v>
      </c>
      <c r="K55" s="16">
        <f t="shared" si="9"/>
        <v>13800</v>
      </c>
      <c r="L55" s="16"/>
      <c r="M55" s="13">
        <f t="shared" si="10"/>
        <v>13200</v>
      </c>
      <c r="N55" s="2" t="s">
        <v>1346</v>
      </c>
      <c r="O55" s="21" t="s">
        <v>259</v>
      </c>
    </row>
    <row r="56" spans="1:15" ht="30">
      <c r="A56" s="2">
        <v>51</v>
      </c>
      <c r="B56" s="39" t="s">
        <v>17</v>
      </c>
      <c r="C56" s="2" t="s">
        <v>1350</v>
      </c>
      <c r="D56" s="21">
        <v>300</v>
      </c>
      <c r="E56" s="22"/>
      <c r="F56" s="23">
        <v>6</v>
      </c>
      <c r="G56" s="31" t="s">
        <v>14</v>
      </c>
      <c r="H56" s="14">
        <v>77500</v>
      </c>
      <c r="I56" s="15">
        <f t="shared" si="7"/>
        <v>19800</v>
      </c>
      <c r="J56" s="15">
        <f t="shared" si="8"/>
        <v>19800</v>
      </c>
      <c r="K56" s="16">
        <f t="shared" si="9"/>
        <v>23250</v>
      </c>
      <c r="L56" s="16"/>
      <c r="M56" s="13">
        <f t="shared" si="10"/>
        <v>19800</v>
      </c>
      <c r="N56" s="2" t="s">
        <v>614</v>
      </c>
      <c r="O56" s="2" t="s">
        <v>1351</v>
      </c>
    </row>
    <row r="57" spans="1:15" ht="30">
      <c r="A57" s="2">
        <v>52</v>
      </c>
      <c r="B57" s="39" t="s">
        <v>17</v>
      </c>
      <c r="C57" s="2" t="s">
        <v>1352</v>
      </c>
      <c r="D57" s="21">
        <v>200</v>
      </c>
      <c r="E57" s="22"/>
      <c r="F57" s="23">
        <v>4</v>
      </c>
      <c r="G57" s="31" t="s">
        <v>14</v>
      </c>
      <c r="H57" s="14">
        <v>45000</v>
      </c>
      <c r="I57" s="15">
        <f t="shared" si="7"/>
        <v>13200</v>
      </c>
      <c r="J57" s="15">
        <f t="shared" si="8"/>
        <v>13200</v>
      </c>
      <c r="K57" s="16">
        <f t="shared" si="9"/>
        <v>13500</v>
      </c>
      <c r="L57" s="16"/>
      <c r="M57" s="13">
        <f t="shared" si="10"/>
        <v>13200</v>
      </c>
      <c r="N57" s="2" t="s">
        <v>475</v>
      </c>
      <c r="O57" s="2" t="s">
        <v>1351</v>
      </c>
    </row>
    <row r="58" spans="1:15" s="61" customFormat="1" ht="45">
      <c r="A58" s="2">
        <v>53</v>
      </c>
      <c r="B58" s="72" t="s">
        <v>17</v>
      </c>
      <c r="C58" s="65" t="s">
        <v>1353</v>
      </c>
      <c r="D58" s="14">
        <v>300</v>
      </c>
      <c r="E58" s="20"/>
      <c r="F58" s="15">
        <v>6</v>
      </c>
      <c r="G58" s="73" t="s">
        <v>14</v>
      </c>
      <c r="H58" s="14">
        <v>65000</v>
      </c>
      <c r="I58" s="15">
        <f t="shared" si="7"/>
        <v>19800</v>
      </c>
      <c r="J58" s="15">
        <f t="shared" si="8"/>
        <v>19800</v>
      </c>
      <c r="K58" s="16">
        <f t="shared" si="9"/>
        <v>19500</v>
      </c>
      <c r="L58" s="16"/>
      <c r="M58" s="14">
        <v>19500</v>
      </c>
      <c r="N58" s="65" t="s">
        <v>479</v>
      </c>
      <c r="O58" s="65" t="s">
        <v>1351</v>
      </c>
    </row>
    <row r="59" spans="1:15" s="61" customFormat="1" ht="45">
      <c r="A59" s="2">
        <v>54</v>
      </c>
      <c r="B59" s="72" t="s">
        <v>17</v>
      </c>
      <c r="C59" s="65" t="s">
        <v>1354</v>
      </c>
      <c r="D59" s="14">
        <v>300</v>
      </c>
      <c r="E59" s="20"/>
      <c r="F59" s="15">
        <v>6</v>
      </c>
      <c r="G59" s="73" t="s">
        <v>14</v>
      </c>
      <c r="H59" s="14">
        <v>65000</v>
      </c>
      <c r="I59" s="15">
        <f t="shared" si="7"/>
        <v>19800</v>
      </c>
      <c r="J59" s="15">
        <f t="shared" si="8"/>
        <v>19800</v>
      </c>
      <c r="K59" s="16">
        <f t="shared" si="9"/>
        <v>19500</v>
      </c>
      <c r="L59" s="16"/>
      <c r="M59" s="14">
        <v>19500</v>
      </c>
      <c r="N59" s="65" t="s">
        <v>509</v>
      </c>
      <c r="O59" s="65" t="s">
        <v>1351</v>
      </c>
    </row>
    <row r="60" spans="1:15" s="61" customFormat="1" ht="45">
      <c r="A60" s="2">
        <v>55</v>
      </c>
      <c r="B60" s="72" t="s">
        <v>17</v>
      </c>
      <c r="C60" s="65" t="s">
        <v>1355</v>
      </c>
      <c r="D60" s="14">
        <v>300</v>
      </c>
      <c r="E60" s="20"/>
      <c r="F60" s="15">
        <v>6</v>
      </c>
      <c r="G60" s="73" t="s">
        <v>14</v>
      </c>
      <c r="H60" s="14">
        <v>65000</v>
      </c>
      <c r="I60" s="15">
        <f t="shared" si="7"/>
        <v>19800</v>
      </c>
      <c r="J60" s="15">
        <f t="shared" si="8"/>
        <v>19800</v>
      </c>
      <c r="K60" s="16">
        <f t="shared" si="9"/>
        <v>19500</v>
      </c>
      <c r="L60" s="16"/>
      <c r="M60" s="14">
        <v>19500</v>
      </c>
      <c r="N60" s="65" t="s">
        <v>617</v>
      </c>
      <c r="O60" s="65" t="s">
        <v>1351</v>
      </c>
    </row>
    <row r="61" spans="1:15" s="61" customFormat="1" ht="45">
      <c r="A61" s="2">
        <v>56</v>
      </c>
      <c r="B61" s="72" t="s">
        <v>17</v>
      </c>
      <c r="C61" s="65" t="s">
        <v>1356</v>
      </c>
      <c r="D61" s="14">
        <v>300</v>
      </c>
      <c r="E61" s="20"/>
      <c r="F61" s="15">
        <v>6</v>
      </c>
      <c r="G61" s="73" t="s">
        <v>14</v>
      </c>
      <c r="H61" s="14">
        <v>65000</v>
      </c>
      <c r="I61" s="15">
        <f t="shared" si="7"/>
        <v>19800</v>
      </c>
      <c r="J61" s="15">
        <f t="shared" si="8"/>
        <v>19800</v>
      </c>
      <c r="K61" s="16">
        <f t="shared" si="9"/>
        <v>19500</v>
      </c>
      <c r="L61" s="16"/>
      <c r="M61" s="14">
        <v>19500</v>
      </c>
      <c r="N61" s="65" t="s">
        <v>1357</v>
      </c>
      <c r="O61" s="65" t="s">
        <v>1351</v>
      </c>
    </row>
    <row r="62" spans="1:15" ht="45">
      <c r="A62" s="2">
        <v>57</v>
      </c>
      <c r="B62" s="39" t="s">
        <v>17</v>
      </c>
      <c r="C62" s="2" t="s">
        <v>1358</v>
      </c>
      <c r="D62" s="21">
        <v>200</v>
      </c>
      <c r="E62" s="22"/>
      <c r="F62" s="23">
        <v>4</v>
      </c>
      <c r="G62" s="31" t="s">
        <v>14</v>
      </c>
      <c r="H62" s="14">
        <v>45000</v>
      </c>
      <c r="I62" s="15">
        <f t="shared" si="7"/>
        <v>13200</v>
      </c>
      <c r="J62" s="15">
        <f t="shared" si="8"/>
        <v>13200</v>
      </c>
      <c r="K62" s="16">
        <f t="shared" si="9"/>
        <v>13500</v>
      </c>
      <c r="L62" s="16"/>
      <c r="M62" s="13">
        <f t="shared" si="10"/>
        <v>13200</v>
      </c>
      <c r="N62" s="2" t="s">
        <v>475</v>
      </c>
      <c r="O62" s="2" t="s">
        <v>1351</v>
      </c>
    </row>
    <row r="63" spans="1:15" ht="30">
      <c r="A63" s="2">
        <v>58</v>
      </c>
      <c r="B63" s="39" t="s">
        <v>17</v>
      </c>
      <c r="C63" s="2" t="s">
        <v>1359</v>
      </c>
      <c r="D63" s="21">
        <v>200</v>
      </c>
      <c r="E63" s="22"/>
      <c r="F63" s="23">
        <v>4</v>
      </c>
      <c r="G63" s="31" t="s">
        <v>14</v>
      </c>
      <c r="H63" s="14">
        <v>45000</v>
      </c>
      <c r="I63" s="15">
        <f t="shared" si="7"/>
        <v>13200</v>
      </c>
      <c r="J63" s="15">
        <f t="shared" si="8"/>
        <v>13200</v>
      </c>
      <c r="K63" s="16">
        <f t="shared" si="9"/>
        <v>13500</v>
      </c>
      <c r="L63" s="16"/>
      <c r="M63" s="13">
        <f t="shared" si="10"/>
        <v>13200</v>
      </c>
      <c r="N63" s="2" t="s">
        <v>604</v>
      </c>
      <c r="O63" s="2" t="s">
        <v>1351</v>
      </c>
    </row>
    <row r="64" spans="1:15" ht="30">
      <c r="A64" s="2">
        <v>59</v>
      </c>
      <c r="B64" s="39" t="s">
        <v>17</v>
      </c>
      <c r="C64" s="2" t="s">
        <v>1360</v>
      </c>
      <c r="D64" s="21">
        <v>200</v>
      </c>
      <c r="E64" s="22"/>
      <c r="F64" s="23">
        <v>4</v>
      </c>
      <c r="G64" s="31" t="s">
        <v>14</v>
      </c>
      <c r="H64" s="14">
        <v>45000</v>
      </c>
      <c r="I64" s="15">
        <f t="shared" si="7"/>
        <v>13200</v>
      </c>
      <c r="J64" s="15">
        <f t="shared" si="8"/>
        <v>13200</v>
      </c>
      <c r="K64" s="16">
        <f t="shared" si="9"/>
        <v>13500</v>
      </c>
      <c r="L64" s="16"/>
      <c r="M64" s="13">
        <f t="shared" si="10"/>
        <v>13200</v>
      </c>
      <c r="N64" s="2" t="s">
        <v>1331</v>
      </c>
      <c r="O64" s="2" t="s">
        <v>1351</v>
      </c>
    </row>
    <row r="65" spans="1:15" s="61" customFormat="1" ht="30">
      <c r="A65" s="2">
        <v>60</v>
      </c>
      <c r="B65" s="72" t="s">
        <v>17</v>
      </c>
      <c r="C65" s="65" t="s">
        <v>1361</v>
      </c>
      <c r="D65" s="14">
        <v>300</v>
      </c>
      <c r="E65" s="20"/>
      <c r="F65" s="15">
        <v>6</v>
      </c>
      <c r="G65" s="73" t="s">
        <v>14</v>
      </c>
      <c r="H65" s="14">
        <v>65000</v>
      </c>
      <c r="I65" s="15">
        <f t="shared" si="7"/>
        <v>19800</v>
      </c>
      <c r="J65" s="15">
        <f t="shared" si="8"/>
        <v>19800</v>
      </c>
      <c r="K65" s="16">
        <f t="shared" si="9"/>
        <v>19500</v>
      </c>
      <c r="L65" s="16"/>
      <c r="M65" s="14">
        <v>19500</v>
      </c>
      <c r="N65" s="65" t="s">
        <v>1362</v>
      </c>
      <c r="O65" s="65" t="s">
        <v>1351</v>
      </c>
    </row>
    <row r="66" spans="1:15" ht="45">
      <c r="A66" s="2">
        <v>61</v>
      </c>
      <c r="B66" s="39" t="s">
        <v>17</v>
      </c>
      <c r="C66" s="2" t="s">
        <v>1363</v>
      </c>
      <c r="D66" s="21">
        <v>300</v>
      </c>
      <c r="E66" s="22"/>
      <c r="F66" s="23">
        <v>6</v>
      </c>
      <c r="G66" s="31" t="s">
        <v>14</v>
      </c>
      <c r="H66" s="14">
        <v>75000</v>
      </c>
      <c r="I66" s="15">
        <f t="shared" si="7"/>
        <v>19800</v>
      </c>
      <c r="J66" s="15">
        <f t="shared" si="8"/>
        <v>19800</v>
      </c>
      <c r="K66" s="16">
        <f t="shared" si="9"/>
        <v>22500</v>
      </c>
      <c r="L66" s="16"/>
      <c r="M66" s="13">
        <f t="shared" si="10"/>
        <v>19800</v>
      </c>
      <c r="N66" s="2" t="s">
        <v>1364</v>
      </c>
      <c r="O66" s="2" t="s">
        <v>1351</v>
      </c>
    </row>
    <row r="67" spans="1:15">
      <c r="A67" s="28"/>
      <c r="B67" s="28"/>
      <c r="C67" s="28"/>
      <c r="D67" s="28">
        <f>SUM(D6:D66)</f>
        <v>15500</v>
      </c>
      <c r="E67" s="28">
        <f t="shared" ref="E67:M67" si="11">SUM(E6:E66)</f>
        <v>0</v>
      </c>
      <c r="F67" s="28">
        <f t="shared" si="11"/>
        <v>304</v>
      </c>
      <c r="G67" s="28">
        <f t="shared" si="11"/>
        <v>0</v>
      </c>
      <c r="H67" s="28">
        <f t="shared" si="11"/>
        <v>3516163.75</v>
      </c>
      <c r="I67" s="28">
        <f t="shared" si="11"/>
        <v>995366</v>
      </c>
      <c r="J67" s="28">
        <f t="shared" si="11"/>
        <v>654600</v>
      </c>
      <c r="K67" s="28">
        <f t="shared" si="11"/>
        <v>1054850.6000000001</v>
      </c>
      <c r="L67" s="28">
        <f t="shared" si="11"/>
        <v>23400</v>
      </c>
      <c r="M67" s="28">
        <f t="shared" si="11"/>
        <v>990866</v>
      </c>
      <c r="N67" s="28"/>
      <c r="O67" s="28"/>
    </row>
  </sheetData>
  <mergeCells count="2">
    <mergeCell ref="B2:O2"/>
    <mergeCell ref="B3:O3"/>
  </mergeCells>
  <pageMargins left="0.7" right="0.7" top="0.75" bottom="0.75" header="0.3" footer="0.3"/>
  <pageSetup paperSize="5" scale="9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P59"/>
  <sheetViews>
    <sheetView topLeftCell="A47" workbookViewId="0">
      <selection activeCell="N58" sqref="N58"/>
    </sheetView>
  </sheetViews>
  <sheetFormatPr defaultRowHeight="15"/>
  <cols>
    <col min="1" max="1" width="4.28515625" customWidth="1"/>
    <col min="2" max="2" width="5.42578125" customWidth="1"/>
    <col min="3" max="3" width="22.85546875" customWidth="1"/>
    <col min="4" max="4" width="7.140625" customWidth="1"/>
    <col min="5" max="5" width="6" customWidth="1"/>
    <col min="6" max="6" width="7.7109375" customWidth="1"/>
    <col min="7" max="7" width="8.28515625" customWidth="1"/>
    <col min="8" max="8" width="7.85546875" customWidth="1"/>
    <col min="9" max="9" width="8" customWidth="1"/>
    <col min="11" max="11" width="7.42578125" customWidth="1"/>
    <col min="13" max="13" width="7.140625" customWidth="1"/>
    <col min="14" max="14" width="10.140625" customWidth="1"/>
    <col min="15" max="15" width="20" customWidth="1"/>
    <col min="16" max="16" width="18.140625" customWidth="1"/>
  </cols>
  <sheetData>
    <row r="2" spans="1:16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6">
      <c r="B3" s="105" t="s">
        <v>719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5" spans="1:16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31" t="s">
        <v>751</v>
      </c>
      <c r="M5" s="1" t="s">
        <v>367</v>
      </c>
      <c r="N5" s="1" t="s">
        <v>10</v>
      </c>
      <c r="O5" s="1" t="s">
        <v>11</v>
      </c>
      <c r="P5" s="28"/>
    </row>
    <row r="6" spans="1:16" ht="45.75" customHeight="1">
      <c r="A6" s="2">
        <v>1</v>
      </c>
      <c r="B6" s="7" t="s">
        <v>12</v>
      </c>
      <c r="C6" s="7" t="s">
        <v>83</v>
      </c>
      <c r="D6" s="8">
        <v>200</v>
      </c>
      <c r="E6" s="8">
        <v>20</v>
      </c>
      <c r="F6" s="8">
        <v>3</v>
      </c>
      <c r="G6" s="73" t="s">
        <v>14</v>
      </c>
      <c r="H6" s="8">
        <v>32575</v>
      </c>
      <c r="I6" s="8">
        <f>SUM(F6*3000)</f>
        <v>9000</v>
      </c>
      <c r="J6" s="8"/>
      <c r="K6" s="9">
        <f t="shared" ref="K6:K46" si="0">SUM(H6*0.3)</f>
        <v>9772.5</v>
      </c>
      <c r="L6" s="9"/>
      <c r="M6" s="9">
        <v>9000</v>
      </c>
      <c r="N6" s="8" t="s">
        <v>84</v>
      </c>
      <c r="O6" s="7" t="s">
        <v>85</v>
      </c>
      <c r="P6" s="28"/>
    </row>
    <row r="7" spans="1:16" ht="45.75" customHeight="1">
      <c r="A7" s="2">
        <v>2</v>
      </c>
      <c r="B7" s="7" t="s">
        <v>12</v>
      </c>
      <c r="C7" s="7" t="s">
        <v>86</v>
      </c>
      <c r="D7" s="8">
        <v>200</v>
      </c>
      <c r="E7" s="8">
        <v>30</v>
      </c>
      <c r="F7" s="8">
        <v>3</v>
      </c>
      <c r="G7" s="8" t="s">
        <v>19</v>
      </c>
      <c r="H7" s="8">
        <v>32575</v>
      </c>
      <c r="I7" s="8">
        <f t="shared" ref="I7:I30" si="1">SUM(F7*3000)</f>
        <v>9000</v>
      </c>
      <c r="J7" s="8"/>
      <c r="K7" s="9">
        <f t="shared" si="0"/>
        <v>9772.5</v>
      </c>
      <c r="L7" s="9"/>
      <c r="M7" s="9">
        <v>9000</v>
      </c>
      <c r="N7" s="8" t="s">
        <v>87</v>
      </c>
      <c r="O7" s="7" t="s">
        <v>85</v>
      </c>
      <c r="P7" s="28"/>
    </row>
    <row r="8" spans="1:16" ht="45.75" customHeight="1">
      <c r="A8" s="2">
        <v>3</v>
      </c>
      <c r="B8" s="7" t="s">
        <v>12</v>
      </c>
      <c r="C8" s="7" t="s">
        <v>88</v>
      </c>
      <c r="D8" s="8">
        <v>200</v>
      </c>
      <c r="E8" s="8">
        <v>30</v>
      </c>
      <c r="F8" s="8">
        <v>3</v>
      </c>
      <c r="G8" s="8" t="s">
        <v>19</v>
      </c>
      <c r="H8" s="8">
        <v>53625</v>
      </c>
      <c r="I8" s="8">
        <f t="shared" si="1"/>
        <v>9000</v>
      </c>
      <c r="J8" s="8"/>
      <c r="K8" s="9">
        <f t="shared" si="0"/>
        <v>16087.5</v>
      </c>
      <c r="L8" s="9"/>
      <c r="M8" s="9">
        <v>9000</v>
      </c>
      <c r="N8" s="8" t="s">
        <v>89</v>
      </c>
      <c r="O8" s="7" t="s">
        <v>85</v>
      </c>
      <c r="P8" s="28"/>
    </row>
    <row r="9" spans="1:16" ht="45.75" customHeight="1">
      <c r="A9" s="2">
        <v>4</v>
      </c>
      <c r="B9" s="7" t="s">
        <v>12</v>
      </c>
      <c r="C9" s="7" t="s">
        <v>90</v>
      </c>
      <c r="D9" s="8">
        <v>100</v>
      </c>
      <c r="E9" s="8">
        <v>10</v>
      </c>
      <c r="F9" s="8">
        <v>1.5</v>
      </c>
      <c r="G9" s="8" t="s">
        <v>19</v>
      </c>
      <c r="H9" s="8">
        <v>18000</v>
      </c>
      <c r="I9" s="8">
        <f t="shared" si="1"/>
        <v>4500</v>
      </c>
      <c r="J9" s="8"/>
      <c r="K9" s="9">
        <f t="shared" si="0"/>
        <v>5400</v>
      </c>
      <c r="L9" s="9"/>
      <c r="M9" s="9">
        <v>4500</v>
      </c>
      <c r="N9" s="8" t="s">
        <v>89</v>
      </c>
      <c r="O9" s="7" t="s">
        <v>85</v>
      </c>
      <c r="P9" s="28"/>
    </row>
    <row r="10" spans="1:16" ht="45.75" customHeight="1">
      <c r="A10" s="2">
        <v>5</v>
      </c>
      <c r="B10" s="7" t="s">
        <v>12</v>
      </c>
      <c r="C10" s="7" t="s">
        <v>91</v>
      </c>
      <c r="D10" s="8">
        <v>100</v>
      </c>
      <c r="E10" s="8">
        <v>15</v>
      </c>
      <c r="F10" s="8">
        <v>1.5</v>
      </c>
      <c r="G10" s="8" t="s">
        <v>19</v>
      </c>
      <c r="H10" s="8">
        <v>18000</v>
      </c>
      <c r="I10" s="8">
        <f t="shared" si="1"/>
        <v>4500</v>
      </c>
      <c r="J10" s="8"/>
      <c r="K10" s="9">
        <f t="shared" si="0"/>
        <v>5400</v>
      </c>
      <c r="L10" s="9"/>
      <c r="M10" s="9">
        <v>4500</v>
      </c>
      <c r="N10" s="8" t="s">
        <v>92</v>
      </c>
      <c r="O10" s="7" t="s">
        <v>85</v>
      </c>
      <c r="P10" s="28"/>
    </row>
    <row r="11" spans="1:16" ht="45" customHeight="1">
      <c r="A11" s="2">
        <v>6</v>
      </c>
      <c r="B11" s="7" t="s">
        <v>12</v>
      </c>
      <c r="C11" s="7" t="s">
        <v>93</v>
      </c>
      <c r="D11" s="8">
        <v>200</v>
      </c>
      <c r="E11" s="8">
        <v>20</v>
      </c>
      <c r="F11" s="8">
        <v>3</v>
      </c>
      <c r="G11" s="8" t="s">
        <v>19</v>
      </c>
      <c r="H11" s="8">
        <v>32575</v>
      </c>
      <c r="I11" s="8">
        <f t="shared" si="1"/>
        <v>9000</v>
      </c>
      <c r="J11" s="8"/>
      <c r="K11" s="9">
        <f t="shared" si="0"/>
        <v>9772.5</v>
      </c>
      <c r="L11" s="9"/>
      <c r="M11" s="9">
        <v>9000</v>
      </c>
      <c r="N11" s="8" t="s">
        <v>84</v>
      </c>
      <c r="O11" s="7" t="s">
        <v>85</v>
      </c>
      <c r="P11" s="28"/>
    </row>
    <row r="12" spans="1:16" ht="43.5" customHeight="1">
      <c r="A12" s="2">
        <v>7</v>
      </c>
      <c r="B12" s="7" t="s">
        <v>12</v>
      </c>
      <c r="C12" s="7" t="s">
        <v>94</v>
      </c>
      <c r="D12" s="8">
        <v>200</v>
      </c>
      <c r="E12" s="8">
        <v>20</v>
      </c>
      <c r="F12" s="8">
        <v>3</v>
      </c>
      <c r="G12" s="8" t="s">
        <v>19</v>
      </c>
      <c r="H12" s="8">
        <v>32575</v>
      </c>
      <c r="I12" s="8">
        <f t="shared" si="1"/>
        <v>9000</v>
      </c>
      <c r="J12" s="8"/>
      <c r="K12" s="9">
        <f t="shared" si="0"/>
        <v>9772.5</v>
      </c>
      <c r="L12" s="9"/>
      <c r="M12" s="9">
        <v>9000</v>
      </c>
      <c r="N12" s="8" t="s">
        <v>61</v>
      </c>
      <c r="O12" s="7" t="s">
        <v>85</v>
      </c>
      <c r="P12" s="28"/>
    </row>
    <row r="13" spans="1:16" ht="45.75" customHeight="1">
      <c r="A13" s="2">
        <v>8</v>
      </c>
      <c r="B13" s="7" t="s">
        <v>12</v>
      </c>
      <c r="C13" s="7" t="s">
        <v>95</v>
      </c>
      <c r="D13" s="8">
        <v>200</v>
      </c>
      <c r="E13" s="8">
        <v>20</v>
      </c>
      <c r="F13" s="8">
        <v>3</v>
      </c>
      <c r="G13" s="8" t="s">
        <v>19</v>
      </c>
      <c r="H13" s="8">
        <v>32575</v>
      </c>
      <c r="I13" s="8">
        <f t="shared" si="1"/>
        <v>9000</v>
      </c>
      <c r="J13" s="8"/>
      <c r="K13" s="9">
        <f t="shared" si="0"/>
        <v>9772.5</v>
      </c>
      <c r="L13" s="9"/>
      <c r="M13" s="9">
        <v>9000</v>
      </c>
      <c r="N13" s="8" t="s">
        <v>84</v>
      </c>
      <c r="O13" s="7" t="s">
        <v>85</v>
      </c>
      <c r="P13" s="28"/>
    </row>
    <row r="14" spans="1:16" ht="45" customHeight="1">
      <c r="A14" s="2">
        <v>9</v>
      </c>
      <c r="B14" s="7" t="s">
        <v>12</v>
      </c>
      <c r="C14" s="7" t="s">
        <v>96</v>
      </c>
      <c r="D14" s="8">
        <v>200</v>
      </c>
      <c r="E14" s="8">
        <v>20</v>
      </c>
      <c r="F14" s="8">
        <v>3</v>
      </c>
      <c r="G14" s="8" t="s">
        <v>19</v>
      </c>
      <c r="H14" s="8">
        <v>32575</v>
      </c>
      <c r="I14" s="8">
        <f t="shared" si="1"/>
        <v>9000</v>
      </c>
      <c r="J14" s="8"/>
      <c r="K14" s="9">
        <f t="shared" si="0"/>
        <v>9772.5</v>
      </c>
      <c r="L14" s="9"/>
      <c r="M14" s="9">
        <v>9000</v>
      </c>
      <c r="N14" s="8" t="s">
        <v>84</v>
      </c>
      <c r="O14" s="7" t="s">
        <v>85</v>
      </c>
      <c r="P14" s="28"/>
    </row>
    <row r="15" spans="1:16" ht="45" customHeight="1">
      <c r="A15" s="2">
        <v>10</v>
      </c>
      <c r="B15" s="7" t="s">
        <v>12</v>
      </c>
      <c r="C15" s="7" t="s">
        <v>97</v>
      </c>
      <c r="D15" s="8">
        <v>200</v>
      </c>
      <c r="E15" s="8">
        <v>20</v>
      </c>
      <c r="F15" s="8">
        <v>3</v>
      </c>
      <c r="G15" s="8" t="s">
        <v>19</v>
      </c>
      <c r="H15" s="8">
        <v>32575</v>
      </c>
      <c r="I15" s="8">
        <f t="shared" si="1"/>
        <v>9000</v>
      </c>
      <c r="J15" s="8"/>
      <c r="K15" s="9">
        <f t="shared" si="0"/>
        <v>9772.5</v>
      </c>
      <c r="L15" s="9"/>
      <c r="M15" s="9">
        <v>9000</v>
      </c>
      <c r="N15" s="8" t="s">
        <v>98</v>
      </c>
      <c r="O15" s="7" t="s">
        <v>85</v>
      </c>
      <c r="P15" s="28"/>
    </row>
    <row r="16" spans="1:16" ht="45" customHeight="1">
      <c r="A16" s="2">
        <v>11</v>
      </c>
      <c r="B16" s="7" t="s">
        <v>12</v>
      </c>
      <c r="C16" s="7" t="s">
        <v>99</v>
      </c>
      <c r="D16" s="8">
        <v>200</v>
      </c>
      <c r="E16" s="8">
        <v>20</v>
      </c>
      <c r="F16" s="8">
        <v>3</v>
      </c>
      <c r="G16" s="8" t="s">
        <v>19</v>
      </c>
      <c r="H16" s="8">
        <v>32575</v>
      </c>
      <c r="I16" s="8">
        <f t="shared" si="1"/>
        <v>9000</v>
      </c>
      <c r="J16" s="8"/>
      <c r="K16" s="9">
        <f t="shared" si="0"/>
        <v>9772.5</v>
      </c>
      <c r="L16" s="9"/>
      <c r="M16" s="9">
        <v>9000</v>
      </c>
      <c r="N16" s="8" t="s">
        <v>84</v>
      </c>
      <c r="O16" s="7" t="s">
        <v>85</v>
      </c>
      <c r="P16" s="28"/>
    </row>
    <row r="17" spans="1:16" ht="45.75" customHeight="1">
      <c r="A17" s="2">
        <v>12</v>
      </c>
      <c r="B17" s="7" t="s">
        <v>12</v>
      </c>
      <c r="C17" s="7" t="s">
        <v>100</v>
      </c>
      <c r="D17" s="8">
        <v>200</v>
      </c>
      <c r="E17" s="8">
        <v>20</v>
      </c>
      <c r="F17" s="8">
        <v>3</v>
      </c>
      <c r="G17" s="8" t="s">
        <v>19</v>
      </c>
      <c r="H17" s="8">
        <v>32575</v>
      </c>
      <c r="I17" s="8">
        <f t="shared" si="1"/>
        <v>9000</v>
      </c>
      <c r="J17" s="8"/>
      <c r="K17" s="9">
        <f t="shared" si="0"/>
        <v>9772.5</v>
      </c>
      <c r="L17" s="9"/>
      <c r="M17" s="9">
        <v>9000</v>
      </c>
      <c r="N17" s="8" t="s">
        <v>101</v>
      </c>
      <c r="O17" s="7" t="s">
        <v>85</v>
      </c>
      <c r="P17" s="28"/>
    </row>
    <row r="18" spans="1:16" ht="45.75" customHeight="1">
      <c r="A18" s="2">
        <v>13</v>
      </c>
      <c r="B18" s="7" t="s">
        <v>12</v>
      </c>
      <c r="C18" s="7" t="s">
        <v>102</v>
      </c>
      <c r="D18" s="8">
        <v>100</v>
      </c>
      <c r="E18" s="8">
        <v>15</v>
      </c>
      <c r="F18" s="8">
        <v>1.5</v>
      </c>
      <c r="G18" s="8" t="s">
        <v>19</v>
      </c>
      <c r="H18" s="8">
        <v>18000</v>
      </c>
      <c r="I18" s="8">
        <f t="shared" si="1"/>
        <v>4500</v>
      </c>
      <c r="J18" s="8"/>
      <c r="K18" s="9">
        <f t="shared" si="0"/>
        <v>5400</v>
      </c>
      <c r="L18" s="9"/>
      <c r="M18" s="9">
        <v>4500</v>
      </c>
      <c r="N18" s="8" t="s">
        <v>103</v>
      </c>
      <c r="O18" s="7" t="s">
        <v>85</v>
      </c>
      <c r="P18" s="28"/>
    </row>
    <row r="19" spans="1:16" ht="45" customHeight="1">
      <c r="A19" s="2">
        <v>14</v>
      </c>
      <c r="B19" s="7" t="s">
        <v>12</v>
      </c>
      <c r="C19" s="7" t="s">
        <v>104</v>
      </c>
      <c r="D19" s="8">
        <v>200</v>
      </c>
      <c r="E19" s="8">
        <v>20</v>
      </c>
      <c r="F19" s="8">
        <v>3</v>
      </c>
      <c r="G19" s="8" t="s">
        <v>19</v>
      </c>
      <c r="H19" s="8">
        <v>32575</v>
      </c>
      <c r="I19" s="8">
        <f t="shared" si="1"/>
        <v>9000</v>
      </c>
      <c r="J19" s="8"/>
      <c r="K19" s="9">
        <f t="shared" si="0"/>
        <v>9772.5</v>
      </c>
      <c r="L19" s="9"/>
      <c r="M19" s="9">
        <v>9000</v>
      </c>
      <c r="N19" s="8" t="s">
        <v>103</v>
      </c>
      <c r="O19" s="7" t="s">
        <v>85</v>
      </c>
      <c r="P19" s="28"/>
    </row>
    <row r="20" spans="1:16" ht="46.5" customHeight="1">
      <c r="A20" s="2">
        <v>15</v>
      </c>
      <c r="B20" s="7" t="s">
        <v>12</v>
      </c>
      <c r="C20" s="7" t="s">
        <v>105</v>
      </c>
      <c r="D20" s="8">
        <v>200</v>
      </c>
      <c r="E20" s="8">
        <v>20</v>
      </c>
      <c r="F20" s="8">
        <v>3</v>
      </c>
      <c r="G20" s="8" t="s">
        <v>19</v>
      </c>
      <c r="H20" s="8">
        <v>32575</v>
      </c>
      <c r="I20" s="8">
        <f t="shared" si="1"/>
        <v>9000</v>
      </c>
      <c r="J20" s="8"/>
      <c r="K20" s="9">
        <f t="shared" si="0"/>
        <v>9772.5</v>
      </c>
      <c r="L20" s="9"/>
      <c r="M20" s="9">
        <v>9000</v>
      </c>
      <c r="N20" s="8" t="s">
        <v>103</v>
      </c>
      <c r="O20" s="7" t="s">
        <v>85</v>
      </c>
      <c r="P20" s="28"/>
    </row>
    <row r="21" spans="1:16" ht="42.75" customHeight="1">
      <c r="A21" s="2">
        <v>16</v>
      </c>
      <c r="B21" s="7" t="s">
        <v>12</v>
      </c>
      <c r="C21" s="7" t="s">
        <v>106</v>
      </c>
      <c r="D21" s="8">
        <v>200</v>
      </c>
      <c r="E21" s="8">
        <v>20</v>
      </c>
      <c r="F21" s="8">
        <v>3</v>
      </c>
      <c r="G21" s="8" t="s">
        <v>19</v>
      </c>
      <c r="H21" s="8">
        <v>32575</v>
      </c>
      <c r="I21" s="8">
        <f t="shared" si="1"/>
        <v>9000</v>
      </c>
      <c r="J21" s="8"/>
      <c r="K21" s="9">
        <f t="shared" si="0"/>
        <v>9772.5</v>
      </c>
      <c r="L21" s="9"/>
      <c r="M21" s="9">
        <v>9000</v>
      </c>
      <c r="N21" s="8" t="s">
        <v>103</v>
      </c>
      <c r="O21" s="7" t="s">
        <v>85</v>
      </c>
      <c r="P21" s="28"/>
    </row>
    <row r="22" spans="1:16" ht="46.5" customHeight="1">
      <c r="A22" s="2">
        <v>17</v>
      </c>
      <c r="B22" s="7" t="s">
        <v>12</v>
      </c>
      <c r="C22" s="7" t="s">
        <v>107</v>
      </c>
      <c r="D22" s="8">
        <v>200</v>
      </c>
      <c r="E22" s="8">
        <v>20</v>
      </c>
      <c r="F22" s="8">
        <v>3</v>
      </c>
      <c r="G22" s="8" t="s">
        <v>19</v>
      </c>
      <c r="H22" s="8">
        <v>32575</v>
      </c>
      <c r="I22" s="8">
        <f t="shared" si="1"/>
        <v>9000</v>
      </c>
      <c r="J22" s="8"/>
      <c r="K22" s="9">
        <f t="shared" si="0"/>
        <v>9772.5</v>
      </c>
      <c r="L22" s="9"/>
      <c r="M22" s="9">
        <v>9000</v>
      </c>
      <c r="N22" s="8" t="s">
        <v>103</v>
      </c>
      <c r="O22" s="7" t="s">
        <v>85</v>
      </c>
      <c r="P22" s="28"/>
    </row>
    <row r="23" spans="1:16" ht="46.5" customHeight="1">
      <c r="A23" s="2">
        <v>18</v>
      </c>
      <c r="B23" s="7" t="s">
        <v>12</v>
      </c>
      <c r="C23" s="7" t="s">
        <v>108</v>
      </c>
      <c r="D23" s="8">
        <v>200</v>
      </c>
      <c r="E23" s="8">
        <v>20</v>
      </c>
      <c r="F23" s="8">
        <v>3</v>
      </c>
      <c r="G23" s="8" t="s">
        <v>19</v>
      </c>
      <c r="H23" s="8">
        <v>32000</v>
      </c>
      <c r="I23" s="8">
        <f t="shared" si="1"/>
        <v>9000</v>
      </c>
      <c r="J23" s="8"/>
      <c r="K23" s="9">
        <f t="shared" si="0"/>
        <v>9600</v>
      </c>
      <c r="L23" s="9"/>
      <c r="M23" s="9">
        <v>9000</v>
      </c>
      <c r="N23" s="8" t="s">
        <v>109</v>
      </c>
      <c r="O23" s="7" t="s">
        <v>85</v>
      </c>
      <c r="P23" s="28"/>
    </row>
    <row r="24" spans="1:16" ht="45" customHeight="1">
      <c r="A24" s="2">
        <v>19</v>
      </c>
      <c r="B24" s="7" t="s">
        <v>12</v>
      </c>
      <c r="C24" s="7" t="s">
        <v>110</v>
      </c>
      <c r="D24" s="8">
        <v>200</v>
      </c>
      <c r="E24" s="8">
        <v>20</v>
      </c>
      <c r="F24" s="8">
        <v>3</v>
      </c>
      <c r="G24" s="8" t="s">
        <v>19</v>
      </c>
      <c r="H24" s="8">
        <v>32000</v>
      </c>
      <c r="I24" s="8">
        <f t="shared" si="1"/>
        <v>9000</v>
      </c>
      <c r="J24" s="8"/>
      <c r="K24" s="9">
        <f t="shared" si="0"/>
        <v>9600</v>
      </c>
      <c r="L24" s="9"/>
      <c r="M24" s="9">
        <v>9000</v>
      </c>
      <c r="N24" s="8" t="s">
        <v>84</v>
      </c>
      <c r="O24" s="7" t="s">
        <v>85</v>
      </c>
      <c r="P24" s="28"/>
    </row>
    <row r="25" spans="1:16" ht="45" customHeight="1">
      <c r="A25" s="2">
        <v>20</v>
      </c>
      <c r="B25" s="7" t="s">
        <v>12</v>
      </c>
      <c r="C25" s="7" t="s">
        <v>111</v>
      </c>
      <c r="D25" s="8">
        <v>200</v>
      </c>
      <c r="E25" s="8">
        <v>20</v>
      </c>
      <c r="F25" s="8">
        <v>3</v>
      </c>
      <c r="G25" s="8" t="s">
        <v>19</v>
      </c>
      <c r="H25" s="8">
        <v>32575</v>
      </c>
      <c r="I25" s="8">
        <f t="shared" si="1"/>
        <v>9000</v>
      </c>
      <c r="J25" s="8"/>
      <c r="K25" s="9">
        <f t="shared" si="0"/>
        <v>9772.5</v>
      </c>
      <c r="L25" s="9"/>
      <c r="M25" s="9">
        <v>9000</v>
      </c>
      <c r="N25" s="8" t="s">
        <v>84</v>
      </c>
      <c r="O25" s="7" t="s">
        <v>85</v>
      </c>
      <c r="P25" s="28"/>
    </row>
    <row r="26" spans="1:16" ht="44.25" customHeight="1">
      <c r="A26" s="2">
        <v>21</v>
      </c>
      <c r="B26" s="7" t="s">
        <v>12</v>
      </c>
      <c r="C26" s="7" t="s">
        <v>112</v>
      </c>
      <c r="D26" s="8">
        <v>200</v>
      </c>
      <c r="E26" s="8">
        <v>20</v>
      </c>
      <c r="F26" s="8">
        <v>3</v>
      </c>
      <c r="G26" s="8" t="s">
        <v>19</v>
      </c>
      <c r="H26" s="8">
        <v>32575</v>
      </c>
      <c r="I26" s="8">
        <f t="shared" si="1"/>
        <v>9000</v>
      </c>
      <c r="J26" s="8"/>
      <c r="K26" s="9">
        <f t="shared" si="0"/>
        <v>9772.5</v>
      </c>
      <c r="L26" s="9"/>
      <c r="M26" s="9">
        <v>9000</v>
      </c>
      <c r="N26" s="8" t="s">
        <v>113</v>
      </c>
      <c r="O26" s="7" t="s">
        <v>85</v>
      </c>
      <c r="P26" s="28"/>
    </row>
    <row r="27" spans="1:16" ht="45.75" customHeight="1">
      <c r="A27" s="2">
        <v>22</v>
      </c>
      <c r="B27" s="7" t="s">
        <v>12</v>
      </c>
      <c r="C27" s="7" t="s">
        <v>114</v>
      </c>
      <c r="D27" s="8">
        <v>200</v>
      </c>
      <c r="E27" s="8">
        <v>20</v>
      </c>
      <c r="F27" s="8">
        <v>3</v>
      </c>
      <c r="G27" s="8" t="s">
        <v>19</v>
      </c>
      <c r="H27" s="8">
        <v>32575</v>
      </c>
      <c r="I27" s="8">
        <f t="shared" si="1"/>
        <v>9000</v>
      </c>
      <c r="J27" s="8"/>
      <c r="K27" s="9">
        <f t="shared" si="0"/>
        <v>9772.5</v>
      </c>
      <c r="L27" s="9"/>
      <c r="M27" s="9">
        <v>9000</v>
      </c>
      <c r="N27" s="8" t="s">
        <v>113</v>
      </c>
      <c r="O27" s="7" t="s">
        <v>85</v>
      </c>
      <c r="P27" s="28"/>
    </row>
    <row r="28" spans="1:16" ht="45.75" customHeight="1">
      <c r="A28" s="2">
        <v>23</v>
      </c>
      <c r="B28" s="7" t="s">
        <v>12</v>
      </c>
      <c r="C28" s="7" t="s">
        <v>115</v>
      </c>
      <c r="D28" s="8">
        <v>200</v>
      </c>
      <c r="E28" s="8">
        <v>20</v>
      </c>
      <c r="F28" s="8">
        <v>3</v>
      </c>
      <c r="G28" s="8" t="s">
        <v>19</v>
      </c>
      <c r="H28" s="8">
        <v>32575</v>
      </c>
      <c r="I28" s="8">
        <f t="shared" si="1"/>
        <v>9000</v>
      </c>
      <c r="J28" s="8"/>
      <c r="K28" s="9">
        <f t="shared" si="0"/>
        <v>9772.5</v>
      </c>
      <c r="L28" s="9"/>
      <c r="M28" s="9">
        <v>9000</v>
      </c>
      <c r="N28" s="8" t="s">
        <v>113</v>
      </c>
      <c r="O28" s="7" t="s">
        <v>85</v>
      </c>
      <c r="P28" s="28"/>
    </row>
    <row r="29" spans="1:16" ht="45" customHeight="1">
      <c r="A29" s="2">
        <v>24</v>
      </c>
      <c r="B29" s="7" t="s">
        <v>12</v>
      </c>
      <c r="C29" s="7" t="s">
        <v>116</v>
      </c>
      <c r="D29" s="8">
        <v>200</v>
      </c>
      <c r="E29" s="8">
        <v>20</v>
      </c>
      <c r="F29" s="8">
        <v>3</v>
      </c>
      <c r="G29" s="8" t="s">
        <v>19</v>
      </c>
      <c r="H29" s="8">
        <v>32575</v>
      </c>
      <c r="I29" s="8">
        <f t="shared" si="1"/>
        <v>9000</v>
      </c>
      <c r="J29" s="8"/>
      <c r="K29" s="9">
        <f t="shared" si="0"/>
        <v>9772.5</v>
      </c>
      <c r="L29" s="9"/>
      <c r="M29" s="9">
        <v>9000</v>
      </c>
      <c r="N29" s="8" t="s">
        <v>117</v>
      </c>
      <c r="O29" s="7" t="s">
        <v>85</v>
      </c>
      <c r="P29" s="28"/>
    </row>
    <row r="30" spans="1:16" ht="45" customHeight="1">
      <c r="A30" s="2">
        <v>25</v>
      </c>
      <c r="B30" s="7" t="s">
        <v>12</v>
      </c>
      <c r="C30" s="7" t="s">
        <v>118</v>
      </c>
      <c r="D30" s="8">
        <v>200</v>
      </c>
      <c r="E30" s="8">
        <v>20</v>
      </c>
      <c r="F30" s="8">
        <v>3</v>
      </c>
      <c r="G30" s="8" t="s">
        <v>19</v>
      </c>
      <c r="H30" s="8">
        <v>32575</v>
      </c>
      <c r="I30" s="8">
        <f t="shared" si="1"/>
        <v>9000</v>
      </c>
      <c r="J30" s="8"/>
      <c r="K30" s="9">
        <f t="shared" si="0"/>
        <v>9772.5</v>
      </c>
      <c r="L30" s="9"/>
      <c r="M30" s="9">
        <v>9000</v>
      </c>
      <c r="N30" s="8" t="s">
        <v>113</v>
      </c>
      <c r="O30" s="7" t="s">
        <v>85</v>
      </c>
      <c r="P30" s="28"/>
    </row>
    <row r="31" spans="1:16" ht="45.75" customHeight="1">
      <c r="A31" s="2">
        <v>26</v>
      </c>
      <c r="B31" s="7" t="s">
        <v>12</v>
      </c>
      <c r="C31" s="7" t="s">
        <v>119</v>
      </c>
      <c r="D31" s="8">
        <v>200</v>
      </c>
      <c r="E31" s="8">
        <v>20</v>
      </c>
      <c r="F31" s="8">
        <v>3</v>
      </c>
      <c r="G31" s="8" t="s">
        <v>19</v>
      </c>
      <c r="H31" s="8">
        <v>32575</v>
      </c>
      <c r="I31" s="8">
        <f t="shared" ref="I31:I46" si="2">SUM(F31*3000)</f>
        <v>9000</v>
      </c>
      <c r="J31" s="8"/>
      <c r="K31" s="9">
        <f t="shared" si="0"/>
        <v>9772.5</v>
      </c>
      <c r="L31" s="9"/>
      <c r="M31" s="9">
        <v>9000</v>
      </c>
      <c r="N31" s="8" t="s">
        <v>120</v>
      </c>
      <c r="O31" s="7" t="s">
        <v>85</v>
      </c>
      <c r="P31" s="28"/>
    </row>
    <row r="32" spans="1:16" ht="45" customHeight="1">
      <c r="A32" s="2">
        <v>27</v>
      </c>
      <c r="B32" s="7" t="s">
        <v>12</v>
      </c>
      <c r="C32" s="7" t="s">
        <v>121</v>
      </c>
      <c r="D32" s="8">
        <v>200</v>
      </c>
      <c r="E32" s="8">
        <v>20</v>
      </c>
      <c r="F32" s="8">
        <v>3</v>
      </c>
      <c r="G32" s="8" t="s">
        <v>19</v>
      </c>
      <c r="H32" s="8">
        <v>32575</v>
      </c>
      <c r="I32" s="8">
        <f t="shared" si="2"/>
        <v>9000</v>
      </c>
      <c r="J32" s="8"/>
      <c r="K32" s="9">
        <f t="shared" si="0"/>
        <v>9772.5</v>
      </c>
      <c r="L32" s="9"/>
      <c r="M32" s="9">
        <v>9000</v>
      </c>
      <c r="N32" s="8" t="s">
        <v>120</v>
      </c>
      <c r="O32" s="7" t="s">
        <v>85</v>
      </c>
      <c r="P32" s="28"/>
    </row>
    <row r="33" spans="1:16" ht="44.25" customHeight="1">
      <c r="A33" s="2">
        <v>28</v>
      </c>
      <c r="B33" s="7" t="s">
        <v>12</v>
      </c>
      <c r="C33" s="7" t="s">
        <v>122</v>
      </c>
      <c r="D33" s="8">
        <v>200</v>
      </c>
      <c r="E33" s="8">
        <v>20</v>
      </c>
      <c r="F33" s="8">
        <v>3</v>
      </c>
      <c r="G33" s="8" t="s">
        <v>19</v>
      </c>
      <c r="H33" s="8">
        <v>32575</v>
      </c>
      <c r="I33" s="8">
        <f t="shared" si="2"/>
        <v>9000</v>
      </c>
      <c r="J33" s="8"/>
      <c r="K33" s="9">
        <f t="shared" si="0"/>
        <v>9772.5</v>
      </c>
      <c r="L33" s="9"/>
      <c r="M33" s="9">
        <v>9000</v>
      </c>
      <c r="N33" s="8" t="s">
        <v>98</v>
      </c>
      <c r="O33" s="7" t="s">
        <v>85</v>
      </c>
      <c r="P33" s="28"/>
    </row>
    <row r="34" spans="1:16" ht="34.5" customHeight="1">
      <c r="A34" s="2">
        <v>29</v>
      </c>
      <c r="B34" s="7" t="s">
        <v>12</v>
      </c>
      <c r="C34" s="7" t="s">
        <v>123</v>
      </c>
      <c r="D34" s="8">
        <v>200</v>
      </c>
      <c r="E34" s="8">
        <v>15</v>
      </c>
      <c r="F34" s="8">
        <v>3</v>
      </c>
      <c r="G34" s="8" t="s">
        <v>19</v>
      </c>
      <c r="H34" s="8">
        <v>40000</v>
      </c>
      <c r="I34" s="8">
        <f t="shared" si="2"/>
        <v>9000</v>
      </c>
      <c r="J34" s="8"/>
      <c r="K34" s="9">
        <f t="shared" si="0"/>
        <v>12000</v>
      </c>
      <c r="L34" s="9"/>
      <c r="M34" s="9">
        <v>9000</v>
      </c>
      <c r="N34" s="8" t="s">
        <v>124</v>
      </c>
      <c r="O34" s="7" t="s">
        <v>125</v>
      </c>
      <c r="P34" s="28"/>
    </row>
    <row r="35" spans="1:16" ht="45.75" customHeight="1">
      <c r="A35" s="2">
        <v>30</v>
      </c>
      <c r="B35" s="7" t="s">
        <v>12</v>
      </c>
      <c r="C35" s="7" t="s">
        <v>126</v>
      </c>
      <c r="D35" s="8">
        <v>200</v>
      </c>
      <c r="E35" s="8">
        <v>30</v>
      </c>
      <c r="F35" s="8">
        <v>3</v>
      </c>
      <c r="G35" s="8" t="s">
        <v>19</v>
      </c>
      <c r="H35" s="8">
        <v>32575</v>
      </c>
      <c r="I35" s="8">
        <f t="shared" si="2"/>
        <v>9000</v>
      </c>
      <c r="J35" s="8"/>
      <c r="K35" s="9">
        <f t="shared" si="0"/>
        <v>9772.5</v>
      </c>
      <c r="L35" s="9"/>
      <c r="M35" s="9">
        <v>9000</v>
      </c>
      <c r="N35" s="8" t="s">
        <v>120</v>
      </c>
      <c r="O35" s="7" t="s">
        <v>85</v>
      </c>
      <c r="P35" s="28"/>
    </row>
    <row r="36" spans="1:16" ht="48" customHeight="1">
      <c r="A36" s="2">
        <v>31</v>
      </c>
      <c r="B36" s="7" t="s">
        <v>12</v>
      </c>
      <c r="C36" s="7" t="s">
        <v>127</v>
      </c>
      <c r="D36" s="8">
        <v>200</v>
      </c>
      <c r="E36" s="8">
        <v>30</v>
      </c>
      <c r="F36" s="8">
        <v>3</v>
      </c>
      <c r="G36" s="8" t="s">
        <v>19</v>
      </c>
      <c r="H36" s="8">
        <v>32575</v>
      </c>
      <c r="I36" s="8">
        <f t="shared" si="2"/>
        <v>9000</v>
      </c>
      <c r="J36" s="8"/>
      <c r="K36" s="9">
        <f t="shared" si="0"/>
        <v>9772.5</v>
      </c>
      <c r="L36" s="9"/>
      <c r="M36" s="9">
        <v>9000</v>
      </c>
      <c r="N36" s="8" t="s">
        <v>98</v>
      </c>
      <c r="O36" s="7" t="s">
        <v>85</v>
      </c>
      <c r="P36" s="28"/>
    </row>
    <row r="37" spans="1:16" ht="47.25" customHeight="1">
      <c r="A37" s="2">
        <v>32</v>
      </c>
      <c r="B37" s="7" t="s">
        <v>12</v>
      </c>
      <c r="C37" s="7" t="s">
        <v>128</v>
      </c>
      <c r="D37" s="8">
        <v>200</v>
      </c>
      <c r="E37" s="8">
        <v>30</v>
      </c>
      <c r="F37" s="8">
        <v>3</v>
      </c>
      <c r="G37" s="8" t="s">
        <v>19</v>
      </c>
      <c r="H37" s="8">
        <v>32575</v>
      </c>
      <c r="I37" s="8">
        <f t="shared" si="2"/>
        <v>9000</v>
      </c>
      <c r="J37" s="8"/>
      <c r="K37" s="9">
        <f t="shared" si="0"/>
        <v>9772.5</v>
      </c>
      <c r="L37" s="9"/>
      <c r="M37" s="9">
        <v>9000</v>
      </c>
      <c r="N37" s="8" t="s">
        <v>98</v>
      </c>
      <c r="O37" s="7" t="s">
        <v>85</v>
      </c>
      <c r="P37" s="28"/>
    </row>
    <row r="38" spans="1:16" ht="46.5" customHeight="1">
      <c r="A38" s="2">
        <v>33</v>
      </c>
      <c r="B38" s="7" t="s">
        <v>12</v>
      </c>
      <c r="C38" s="7" t="s">
        <v>129</v>
      </c>
      <c r="D38" s="8">
        <v>200</v>
      </c>
      <c r="E38" s="8">
        <v>30</v>
      </c>
      <c r="F38" s="8">
        <v>3</v>
      </c>
      <c r="G38" s="8" t="s">
        <v>19</v>
      </c>
      <c r="H38" s="8">
        <v>32575</v>
      </c>
      <c r="I38" s="8">
        <f t="shared" si="2"/>
        <v>9000</v>
      </c>
      <c r="J38" s="8"/>
      <c r="K38" s="9">
        <f t="shared" si="0"/>
        <v>9772.5</v>
      </c>
      <c r="L38" s="9"/>
      <c r="M38" s="9">
        <v>9000</v>
      </c>
      <c r="N38" s="8" t="s">
        <v>98</v>
      </c>
      <c r="O38" s="7" t="s">
        <v>85</v>
      </c>
      <c r="P38" s="28"/>
    </row>
    <row r="39" spans="1:16" ht="45.75" customHeight="1">
      <c r="A39" s="2">
        <v>34</v>
      </c>
      <c r="B39" s="7" t="s">
        <v>12</v>
      </c>
      <c r="C39" s="7" t="s">
        <v>130</v>
      </c>
      <c r="D39" s="8">
        <v>200</v>
      </c>
      <c r="E39" s="8">
        <v>20</v>
      </c>
      <c r="F39" s="8">
        <v>3</v>
      </c>
      <c r="G39" s="8" t="s">
        <v>19</v>
      </c>
      <c r="H39" s="8">
        <v>32575</v>
      </c>
      <c r="I39" s="8">
        <f t="shared" si="2"/>
        <v>9000</v>
      </c>
      <c r="J39" s="8"/>
      <c r="K39" s="9">
        <f t="shared" si="0"/>
        <v>9772.5</v>
      </c>
      <c r="L39" s="9"/>
      <c r="M39" s="9">
        <v>9000</v>
      </c>
      <c r="N39" s="8" t="s">
        <v>131</v>
      </c>
      <c r="O39" s="7" t="s">
        <v>85</v>
      </c>
      <c r="P39" s="28"/>
    </row>
    <row r="40" spans="1:16" ht="45" customHeight="1">
      <c r="A40" s="2">
        <v>35</v>
      </c>
      <c r="B40" s="7" t="s">
        <v>12</v>
      </c>
      <c r="C40" s="7" t="s">
        <v>132</v>
      </c>
      <c r="D40" s="8">
        <v>200</v>
      </c>
      <c r="E40" s="8">
        <v>20</v>
      </c>
      <c r="F40" s="8">
        <v>3</v>
      </c>
      <c r="G40" s="8" t="s">
        <v>19</v>
      </c>
      <c r="H40" s="8">
        <v>32575</v>
      </c>
      <c r="I40" s="8">
        <f t="shared" si="2"/>
        <v>9000</v>
      </c>
      <c r="J40" s="8"/>
      <c r="K40" s="9">
        <f t="shared" si="0"/>
        <v>9772.5</v>
      </c>
      <c r="L40" s="9"/>
      <c r="M40" s="9">
        <v>9000</v>
      </c>
      <c r="N40" s="8" t="s">
        <v>131</v>
      </c>
      <c r="O40" s="7" t="s">
        <v>85</v>
      </c>
      <c r="P40" s="28"/>
    </row>
    <row r="41" spans="1:16" ht="48.75" customHeight="1">
      <c r="A41" s="2">
        <v>36</v>
      </c>
      <c r="B41" s="7" t="s">
        <v>12</v>
      </c>
      <c r="C41" s="7" t="s">
        <v>133</v>
      </c>
      <c r="D41" s="8">
        <v>200</v>
      </c>
      <c r="E41" s="8">
        <v>30</v>
      </c>
      <c r="F41" s="8">
        <v>3</v>
      </c>
      <c r="G41" s="8" t="s">
        <v>19</v>
      </c>
      <c r="H41" s="8">
        <v>32575</v>
      </c>
      <c r="I41" s="8">
        <f t="shared" si="2"/>
        <v>9000</v>
      </c>
      <c r="J41" s="8"/>
      <c r="K41" s="9">
        <f t="shared" si="0"/>
        <v>9772.5</v>
      </c>
      <c r="L41" s="9"/>
      <c r="M41" s="9">
        <v>9000</v>
      </c>
      <c r="N41" s="8" t="s">
        <v>131</v>
      </c>
      <c r="O41" s="7" t="s">
        <v>85</v>
      </c>
      <c r="P41" s="28"/>
    </row>
    <row r="42" spans="1:16" ht="48" customHeight="1">
      <c r="A42" s="2">
        <v>37</v>
      </c>
      <c r="B42" s="7" t="s">
        <v>12</v>
      </c>
      <c r="C42" s="7" t="s">
        <v>134</v>
      </c>
      <c r="D42" s="8">
        <v>200</v>
      </c>
      <c r="E42" s="8">
        <v>20</v>
      </c>
      <c r="F42" s="8">
        <v>3</v>
      </c>
      <c r="G42" s="8" t="s">
        <v>19</v>
      </c>
      <c r="H42" s="8">
        <v>32575</v>
      </c>
      <c r="I42" s="8">
        <f t="shared" si="2"/>
        <v>9000</v>
      </c>
      <c r="J42" s="8"/>
      <c r="K42" s="9">
        <f t="shared" si="0"/>
        <v>9772.5</v>
      </c>
      <c r="L42" s="9"/>
      <c r="M42" s="9">
        <v>9000</v>
      </c>
      <c r="N42" s="8" t="s">
        <v>131</v>
      </c>
      <c r="O42" s="7" t="s">
        <v>85</v>
      </c>
      <c r="P42" s="28"/>
    </row>
    <row r="43" spans="1:16" ht="48.75" customHeight="1">
      <c r="A43" s="2">
        <v>38</v>
      </c>
      <c r="B43" s="7" t="s">
        <v>12</v>
      </c>
      <c r="C43" s="7" t="s">
        <v>135</v>
      </c>
      <c r="D43" s="8">
        <v>200</v>
      </c>
      <c r="E43" s="8">
        <v>20</v>
      </c>
      <c r="F43" s="8">
        <v>3</v>
      </c>
      <c r="G43" s="8" t="s">
        <v>19</v>
      </c>
      <c r="H43" s="8">
        <v>32575</v>
      </c>
      <c r="I43" s="8">
        <f t="shared" si="2"/>
        <v>9000</v>
      </c>
      <c r="J43" s="8"/>
      <c r="K43" s="9">
        <f t="shared" si="0"/>
        <v>9772.5</v>
      </c>
      <c r="L43" s="9"/>
      <c r="M43" s="9">
        <v>9000</v>
      </c>
      <c r="N43" s="8" t="s">
        <v>131</v>
      </c>
      <c r="O43" s="7" t="s">
        <v>85</v>
      </c>
      <c r="P43" s="28"/>
    </row>
    <row r="44" spans="1:16" ht="47.25" customHeight="1">
      <c r="A44" s="2">
        <v>39</v>
      </c>
      <c r="B44" s="7" t="s">
        <v>12</v>
      </c>
      <c r="C44" s="7" t="s">
        <v>136</v>
      </c>
      <c r="D44" s="8">
        <v>200</v>
      </c>
      <c r="E44" s="8">
        <v>30</v>
      </c>
      <c r="F44" s="8">
        <v>3</v>
      </c>
      <c r="G44" s="8" t="s">
        <v>19</v>
      </c>
      <c r="H44" s="8">
        <v>30000</v>
      </c>
      <c r="I44" s="8">
        <f t="shared" si="2"/>
        <v>9000</v>
      </c>
      <c r="J44" s="8"/>
      <c r="K44" s="9">
        <f t="shared" si="0"/>
        <v>9000</v>
      </c>
      <c r="L44" s="9"/>
      <c r="M44" s="9">
        <v>9000</v>
      </c>
      <c r="N44" s="8" t="s">
        <v>137</v>
      </c>
      <c r="O44" s="7" t="s">
        <v>138</v>
      </c>
      <c r="P44" s="28"/>
    </row>
    <row r="45" spans="1:16" ht="48" customHeight="1">
      <c r="A45" s="2">
        <v>40</v>
      </c>
      <c r="B45" s="7" t="s">
        <v>12</v>
      </c>
      <c r="C45" s="7" t="s">
        <v>139</v>
      </c>
      <c r="D45" s="8">
        <v>200</v>
      </c>
      <c r="E45" s="8">
        <v>20</v>
      </c>
      <c r="F45" s="8">
        <v>3</v>
      </c>
      <c r="G45" s="8" t="s">
        <v>19</v>
      </c>
      <c r="H45" s="8">
        <v>32000</v>
      </c>
      <c r="I45" s="8">
        <f t="shared" si="2"/>
        <v>9000</v>
      </c>
      <c r="J45" s="8"/>
      <c r="K45" s="9">
        <f t="shared" si="0"/>
        <v>9600</v>
      </c>
      <c r="L45" s="9"/>
      <c r="M45" s="9">
        <v>9000</v>
      </c>
      <c r="N45" s="8" t="s">
        <v>140</v>
      </c>
      <c r="O45" s="7" t="s">
        <v>85</v>
      </c>
      <c r="P45" s="28"/>
    </row>
    <row r="46" spans="1:16" ht="45.75" customHeight="1">
      <c r="A46" s="2">
        <v>41</v>
      </c>
      <c r="B46" s="7" t="s">
        <v>12</v>
      </c>
      <c r="C46" s="7" t="s">
        <v>141</v>
      </c>
      <c r="D46" s="8">
        <v>200</v>
      </c>
      <c r="E46" s="8">
        <v>30</v>
      </c>
      <c r="F46" s="8">
        <v>3</v>
      </c>
      <c r="G46" s="8" t="s">
        <v>19</v>
      </c>
      <c r="H46" s="8">
        <v>32000</v>
      </c>
      <c r="I46" s="8">
        <f t="shared" si="2"/>
        <v>9000</v>
      </c>
      <c r="J46" s="8"/>
      <c r="K46" s="9">
        <f t="shared" si="0"/>
        <v>9600</v>
      </c>
      <c r="L46" s="9"/>
      <c r="M46" s="9">
        <v>0</v>
      </c>
      <c r="N46" s="8" t="s">
        <v>142</v>
      </c>
      <c r="O46" s="7" t="s">
        <v>85</v>
      </c>
      <c r="P46" s="28"/>
    </row>
    <row r="47" spans="1:16" ht="38.25">
      <c r="A47" s="2">
        <v>42</v>
      </c>
      <c r="B47" s="31" t="s">
        <v>17</v>
      </c>
      <c r="C47" s="31" t="s">
        <v>851</v>
      </c>
      <c r="D47" s="31">
        <v>200</v>
      </c>
      <c r="E47" s="31">
        <v>2</v>
      </c>
      <c r="F47" s="31">
        <v>4</v>
      </c>
      <c r="G47" s="31" t="s">
        <v>14</v>
      </c>
      <c r="H47" s="31">
        <v>52900</v>
      </c>
      <c r="I47" s="31">
        <v>13200</v>
      </c>
      <c r="J47" s="32">
        <f>(F47*3300)</f>
        <v>13200</v>
      </c>
      <c r="K47" s="31">
        <f>(30*H47/100)</f>
        <v>15870</v>
      </c>
      <c r="L47" s="31">
        <v>11700</v>
      </c>
      <c r="M47" s="35">
        <v>11700</v>
      </c>
      <c r="N47" s="36">
        <v>40607</v>
      </c>
      <c r="O47" s="31" t="s">
        <v>852</v>
      </c>
      <c r="P47" s="31" t="s">
        <v>853</v>
      </c>
    </row>
    <row r="48" spans="1:16" ht="38.25">
      <c r="A48" s="2">
        <v>43</v>
      </c>
      <c r="B48" s="31" t="s">
        <v>17</v>
      </c>
      <c r="C48" s="31" t="s">
        <v>854</v>
      </c>
      <c r="D48" s="31">
        <v>200</v>
      </c>
      <c r="E48" s="31">
        <v>2</v>
      </c>
      <c r="F48" s="31">
        <v>4</v>
      </c>
      <c r="G48" s="31" t="s">
        <v>14</v>
      </c>
      <c r="H48" s="31">
        <v>52900</v>
      </c>
      <c r="I48" s="31">
        <v>13200</v>
      </c>
      <c r="J48" s="32">
        <f t="shared" ref="J48" si="3">(F48*3300)</f>
        <v>13200</v>
      </c>
      <c r="K48" s="31">
        <f t="shared" ref="K48:K58" si="4">(30*H48/100)</f>
        <v>15870</v>
      </c>
      <c r="L48" s="31">
        <v>11700</v>
      </c>
      <c r="M48" s="31">
        <v>11700</v>
      </c>
      <c r="N48" s="36">
        <v>40607</v>
      </c>
      <c r="O48" s="31" t="s">
        <v>852</v>
      </c>
      <c r="P48" s="31" t="s">
        <v>853</v>
      </c>
    </row>
    <row r="49" spans="1:16" ht="39" customHeight="1">
      <c r="A49" s="2">
        <v>44</v>
      </c>
      <c r="B49" s="31" t="s">
        <v>12</v>
      </c>
      <c r="C49" s="31" t="s">
        <v>855</v>
      </c>
      <c r="D49" s="31">
        <v>200</v>
      </c>
      <c r="E49" s="31">
        <v>20</v>
      </c>
      <c r="F49" s="31">
        <v>2.64</v>
      </c>
      <c r="G49" s="31" t="s">
        <v>14</v>
      </c>
      <c r="H49" s="31">
        <v>37000</v>
      </c>
      <c r="I49" s="31" t="s">
        <v>856</v>
      </c>
      <c r="J49" s="32">
        <v>0</v>
      </c>
      <c r="K49" s="31">
        <f t="shared" si="4"/>
        <v>11100</v>
      </c>
      <c r="L49" s="31">
        <v>0</v>
      </c>
      <c r="M49" s="31">
        <v>0</v>
      </c>
      <c r="N49" s="36">
        <v>40988</v>
      </c>
      <c r="O49" s="31" t="s">
        <v>857</v>
      </c>
      <c r="P49" s="31" t="s">
        <v>858</v>
      </c>
    </row>
    <row r="50" spans="1:16" ht="27" customHeight="1">
      <c r="A50" s="2">
        <v>45</v>
      </c>
      <c r="B50" s="31" t="s">
        <v>12</v>
      </c>
      <c r="C50" s="31" t="s">
        <v>859</v>
      </c>
      <c r="D50" s="31">
        <v>200</v>
      </c>
      <c r="E50" s="31">
        <v>20</v>
      </c>
      <c r="F50" s="31">
        <v>3</v>
      </c>
      <c r="G50" s="31" t="s">
        <v>14</v>
      </c>
      <c r="H50" s="31">
        <v>32000</v>
      </c>
      <c r="I50" s="31">
        <v>9000</v>
      </c>
      <c r="J50" s="32">
        <f>(F50*3000)</f>
        <v>9000</v>
      </c>
      <c r="K50" s="31">
        <f t="shared" si="4"/>
        <v>9600</v>
      </c>
      <c r="L50" s="31">
        <v>0</v>
      </c>
      <c r="M50" s="31">
        <v>9000</v>
      </c>
      <c r="N50" s="36">
        <v>40990</v>
      </c>
      <c r="O50" s="31" t="s">
        <v>857</v>
      </c>
      <c r="P50" s="31" t="s">
        <v>860</v>
      </c>
    </row>
    <row r="51" spans="1:16" ht="38.25" customHeight="1">
      <c r="A51" s="2">
        <v>46</v>
      </c>
      <c r="B51" s="31" t="s">
        <v>12</v>
      </c>
      <c r="C51" s="31" t="s">
        <v>861</v>
      </c>
      <c r="D51" s="31">
        <v>200</v>
      </c>
      <c r="E51" s="31">
        <v>20</v>
      </c>
      <c r="F51" s="31">
        <v>2.64</v>
      </c>
      <c r="G51" s="31" t="s">
        <v>14</v>
      </c>
      <c r="H51" s="31">
        <v>32575</v>
      </c>
      <c r="I51" s="31">
        <v>9000</v>
      </c>
      <c r="J51" s="32">
        <f>(F51*3000)</f>
        <v>7920</v>
      </c>
      <c r="K51" s="33">
        <f t="shared" si="4"/>
        <v>9772.5</v>
      </c>
      <c r="L51" s="31">
        <v>0</v>
      </c>
      <c r="M51" s="31">
        <v>7920</v>
      </c>
      <c r="N51" s="36">
        <v>40990</v>
      </c>
      <c r="O51" s="31" t="s">
        <v>857</v>
      </c>
      <c r="P51" s="31" t="s">
        <v>860</v>
      </c>
    </row>
    <row r="52" spans="1:16" ht="40.5" customHeight="1">
      <c r="A52" s="2">
        <v>47</v>
      </c>
      <c r="B52" s="31" t="s">
        <v>12</v>
      </c>
      <c r="C52" s="31" t="s">
        <v>862</v>
      </c>
      <c r="D52" s="31">
        <v>200</v>
      </c>
      <c r="E52" s="31">
        <v>20</v>
      </c>
      <c r="F52" s="31">
        <v>2.64</v>
      </c>
      <c r="G52" s="31" t="s">
        <v>14</v>
      </c>
      <c r="H52" s="31">
        <v>32575</v>
      </c>
      <c r="I52" s="31">
        <v>9000</v>
      </c>
      <c r="J52" s="32">
        <f t="shared" ref="J52:J55" si="5">(F52*3000)</f>
        <v>7920</v>
      </c>
      <c r="K52" s="33">
        <f t="shared" si="4"/>
        <v>9772.5</v>
      </c>
      <c r="L52" s="31">
        <v>0</v>
      </c>
      <c r="M52" s="31">
        <v>7920</v>
      </c>
      <c r="N52" s="36">
        <v>40573</v>
      </c>
      <c r="O52" s="31" t="s">
        <v>857</v>
      </c>
      <c r="P52" s="31" t="s">
        <v>860</v>
      </c>
    </row>
    <row r="53" spans="1:16" ht="39" customHeight="1">
      <c r="A53" s="2">
        <v>48</v>
      </c>
      <c r="B53" s="31" t="s">
        <v>12</v>
      </c>
      <c r="C53" s="31" t="s">
        <v>863</v>
      </c>
      <c r="D53" s="31">
        <v>200</v>
      </c>
      <c r="E53" s="31">
        <v>20</v>
      </c>
      <c r="F53" s="31">
        <v>2.64</v>
      </c>
      <c r="G53" s="31" t="s">
        <v>14</v>
      </c>
      <c r="H53" s="31">
        <v>32575</v>
      </c>
      <c r="I53" s="31">
        <v>9000</v>
      </c>
      <c r="J53" s="32">
        <f t="shared" si="5"/>
        <v>7920</v>
      </c>
      <c r="K53" s="33">
        <f t="shared" si="4"/>
        <v>9772.5</v>
      </c>
      <c r="L53" s="31">
        <v>0</v>
      </c>
      <c r="M53" s="31">
        <v>7920</v>
      </c>
      <c r="N53" s="36">
        <v>40558</v>
      </c>
      <c r="O53" s="31" t="s">
        <v>857</v>
      </c>
      <c r="P53" s="31" t="s">
        <v>860</v>
      </c>
    </row>
    <row r="54" spans="1:16" ht="31.5" customHeight="1">
      <c r="A54" s="2">
        <v>49</v>
      </c>
      <c r="B54" s="31" t="s">
        <v>12</v>
      </c>
      <c r="C54" s="31" t="s">
        <v>864</v>
      </c>
      <c r="D54" s="31">
        <v>200</v>
      </c>
      <c r="E54" s="31">
        <v>20</v>
      </c>
      <c r="F54" s="31">
        <v>2.64</v>
      </c>
      <c r="G54" s="31" t="s">
        <v>14</v>
      </c>
      <c r="H54" s="31">
        <v>32575</v>
      </c>
      <c r="I54" s="31">
        <v>9000</v>
      </c>
      <c r="J54" s="32">
        <f t="shared" si="5"/>
        <v>7920</v>
      </c>
      <c r="K54" s="33">
        <f t="shared" si="4"/>
        <v>9772.5</v>
      </c>
      <c r="L54" s="31">
        <v>0</v>
      </c>
      <c r="M54" s="31">
        <v>7920</v>
      </c>
      <c r="N54" s="36">
        <v>40581</v>
      </c>
      <c r="O54" s="31" t="s">
        <v>857</v>
      </c>
      <c r="P54" s="31" t="s">
        <v>860</v>
      </c>
    </row>
    <row r="55" spans="1:16" ht="41.25" customHeight="1">
      <c r="A55" s="2">
        <v>50</v>
      </c>
      <c r="B55" s="31" t="s">
        <v>12</v>
      </c>
      <c r="C55" s="31" t="s">
        <v>865</v>
      </c>
      <c r="D55" s="31">
        <v>200</v>
      </c>
      <c r="E55" s="31">
        <v>20</v>
      </c>
      <c r="F55" s="31">
        <v>2.64</v>
      </c>
      <c r="G55" s="31" t="s">
        <v>14</v>
      </c>
      <c r="H55" s="31">
        <v>32575</v>
      </c>
      <c r="I55" s="31">
        <v>9000</v>
      </c>
      <c r="J55" s="32">
        <f t="shared" si="5"/>
        <v>7920</v>
      </c>
      <c r="K55" s="33">
        <f t="shared" si="4"/>
        <v>9772.5</v>
      </c>
      <c r="L55" s="31">
        <v>0</v>
      </c>
      <c r="M55" s="31">
        <v>7920</v>
      </c>
      <c r="N55" s="36">
        <v>40581</v>
      </c>
      <c r="O55" s="31" t="s">
        <v>857</v>
      </c>
      <c r="P55" s="31" t="s">
        <v>860</v>
      </c>
    </row>
    <row r="56" spans="1:16" ht="36.75" customHeight="1">
      <c r="A56" s="2">
        <v>51</v>
      </c>
      <c r="B56" s="31" t="s">
        <v>12</v>
      </c>
      <c r="C56" s="31" t="s">
        <v>866</v>
      </c>
      <c r="D56" s="31">
        <v>300</v>
      </c>
      <c r="E56" s="31">
        <v>30</v>
      </c>
      <c r="F56" s="31">
        <v>3.96</v>
      </c>
      <c r="G56" s="31" t="s">
        <v>14</v>
      </c>
      <c r="H56" s="31">
        <v>60000</v>
      </c>
      <c r="I56" s="31" t="s">
        <v>856</v>
      </c>
      <c r="J56" s="32">
        <v>0</v>
      </c>
      <c r="K56" s="31">
        <f t="shared" si="4"/>
        <v>18000</v>
      </c>
      <c r="L56" s="31">
        <v>0</v>
      </c>
      <c r="M56" s="31">
        <v>0</v>
      </c>
      <c r="N56" s="36">
        <v>40991</v>
      </c>
      <c r="O56" s="31" t="s">
        <v>857</v>
      </c>
      <c r="P56" s="31" t="s">
        <v>860</v>
      </c>
    </row>
    <row r="57" spans="1:16" ht="28.5" customHeight="1">
      <c r="A57" s="2">
        <v>52</v>
      </c>
      <c r="B57" s="31" t="s">
        <v>12</v>
      </c>
      <c r="C57" s="31" t="s">
        <v>867</v>
      </c>
      <c r="D57" s="31">
        <v>200</v>
      </c>
      <c r="E57" s="31" t="s">
        <v>868</v>
      </c>
      <c r="F57" s="31">
        <v>3</v>
      </c>
      <c r="G57" s="31" t="s">
        <v>14</v>
      </c>
      <c r="H57" s="31">
        <v>32000</v>
      </c>
      <c r="I57" s="31">
        <v>9000</v>
      </c>
      <c r="J57" s="32">
        <f>(F57*3000)</f>
        <v>9000</v>
      </c>
      <c r="K57" s="31">
        <f t="shared" si="4"/>
        <v>9600</v>
      </c>
      <c r="L57" s="31">
        <v>0</v>
      </c>
      <c r="M57" s="31">
        <v>9000</v>
      </c>
      <c r="N57" s="36">
        <v>40492</v>
      </c>
      <c r="O57" s="31" t="s">
        <v>857</v>
      </c>
      <c r="P57" s="31" t="s">
        <v>858</v>
      </c>
    </row>
    <row r="58" spans="1:16" ht="38.25">
      <c r="A58" s="2">
        <v>53</v>
      </c>
      <c r="B58" s="35" t="s">
        <v>12</v>
      </c>
      <c r="C58" s="35" t="s">
        <v>869</v>
      </c>
      <c r="D58" s="35">
        <v>100</v>
      </c>
      <c r="E58" s="35">
        <v>15</v>
      </c>
      <c r="F58" s="35">
        <v>1.5</v>
      </c>
      <c r="G58" s="31" t="s">
        <v>14</v>
      </c>
      <c r="H58" s="35">
        <v>18900</v>
      </c>
      <c r="I58" s="31">
        <v>4500</v>
      </c>
      <c r="J58" s="32">
        <f>(F58*3000)</f>
        <v>4500</v>
      </c>
      <c r="K58" s="31">
        <f t="shared" si="4"/>
        <v>5670</v>
      </c>
      <c r="L58" s="31">
        <v>0</v>
      </c>
      <c r="M58" s="31">
        <v>4500</v>
      </c>
      <c r="N58" s="36">
        <v>40990</v>
      </c>
      <c r="O58" s="35" t="s">
        <v>870</v>
      </c>
      <c r="P58" s="35" t="s">
        <v>870</v>
      </c>
    </row>
    <row r="59" spans="1:16">
      <c r="A59" s="28"/>
      <c r="B59" s="117" t="s">
        <v>1225</v>
      </c>
      <c r="C59" s="117"/>
      <c r="D59" s="28">
        <f>SUM(D6:D58)</f>
        <v>10300</v>
      </c>
      <c r="E59" s="28">
        <f t="shared" ref="E59:M59" si="6">SUM(E6:E58)</f>
        <v>1074</v>
      </c>
      <c r="F59" s="28">
        <f t="shared" si="6"/>
        <v>153.79999999999993</v>
      </c>
      <c r="G59" s="28">
        <f t="shared" si="6"/>
        <v>0</v>
      </c>
      <c r="H59" s="28">
        <f t="shared" si="6"/>
        <v>1764025</v>
      </c>
      <c r="I59" s="28">
        <f t="shared" si="6"/>
        <v>449400</v>
      </c>
      <c r="J59" s="28">
        <f t="shared" si="6"/>
        <v>88500</v>
      </c>
      <c r="K59" s="48">
        <f t="shared" si="6"/>
        <v>529207.5</v>
      </c>
      <c r="L59" s="28">
        <f t="shared" si="6"/>
        <v>23400</v>
      </c>
      <c r="M59" s="28">
        <f t="shared" si="6"/>
        <v>432000</v>
      </c>
      <c r="N59" s="28"/>
      <c r="O59" s="28"/>
      <c r="P59" s="28"/>
    </row>
  </sheetData>
  <mergeCells count="3">
    <mergeCell ref="B2:O2"/>
    <mergeCell ref="B3:O3"/>
    <mergeCell ref="B59:C59"/>
  </mergeCells>
  <pageMargins left="0.7" right="0.7" top="0.75" bottom="0.75" header="0.3" footer="0.3"/>
  <pageSetup paperSize="5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6"/>
  <sheetViews>
    <sheetView workbookViewId="0">
      <selection activeCell="I16" sqref="I16"/>
    </sheetView>
  </sheetViews>
  <sheetFormatPr defaultRowHeight="15"/>
  <cols>
    <col min="1" max="1" width="5.5703125" customWidth="1"/>
    <col min="3" max="3" width="19.42578125" customWidth="1"/>
    <col min="14" max="14" width="22" customWidth="1"/>
  </cols>
  <sheetData>
    <row r="2" spans="1:14">
      <c r="B2" s="105" t="s">
        <v>466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7"/>
    </row>
    <row r="3" spans="1:14">
      <c r="B3" s="105" t="s">
        <v>720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7"/>
    </row>
    <row r="5" spans="1:14" ht="9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366</v>
      </c>
      <c r="K5" s="1" t="s">
        <v>367</v>
      </c>
      <c r="L5" s="1" t="s">
        <v>9</v>
      </c>
      <c r="M5" s="1" t="s">
        <v>10</v>
      </c>
      <c r="N5" s="1" t="s">
        <v>11</v>
      </c>
    </row>
    <row r="6" spans="1:14" ht="45">
      <c r="A6" s="25">
        <v>1</v>
      </c>
      <c r="B6" s="25" t="s">
        <v>12</v>
      </c>
      <c r="C6" s="1" t="s">
        <v>591</v>
      </c>
      <c r="D6" s="25">
        <v>200</v>
      </c>
      <c r="E6" s="25"/>
      <c r="F6" s="25">
        <v>3</v>
      </c>
      <c r="G6" s="25" t="s">
        <v>14</v>
      </c>
      <c r="H6" s="25">
        <v>37890</v>
      </c>
      <c r="I6" s="25">
        <v>9000</v>
      </c>
      <c r="J6" s="5">
        <f t="shared" ref="J6" si="0">SUM(H6*0.3)</f>
        <v>11367</v>
      </c>
      <c r="K6" s="26">
        <v>9000</v>
      </c>
      <c r="L6" s="28"/>
      <c r="M6" s="25" t="s">
        <v>557</v>
      </c>
      <c r="N6" s="1" t="s">
        <v>592</v>
      </c>
    </row>
  </sheetData>
  <mergeCells count="2">
    <mergeCell ref="B2:N2"/>
    <mergeCell ref="B3:N3"/>
  </mergeCells>
  <pageMargins left="0.7" right="0.7" top="0.75" bottom="0.75" header="0.3" footer="0.3"/>
  <pageSetup paperSize="5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topLeftCell="A64" workbookViewId="0">
      <selection activeCell="H10" sqref="H10"/>
    </sheetView>
  </sheetViews>
  <sheetFormatPr defaultRowHeight="15"/>
  <cols>
    <col min="1" max="1" width="3.85546875" customWidth="1"/>
    <col min="2" max="2" width="6.7109375" customWidth="1"/>
    <col min="3" max="3" width="20.42578125" style="80" customWidth="1"/>
    <col min="4" max="4" width="7.85546875" customWidth="1"/>
    <col min="7" max="7" width="9" customWidth="1"/>
    <col min="8" max="8" width="8.42578125" customWidth="1"/>
    <col min="9" max="9" width="8.7109375" customWidth="1"/>
    <col min="10" max="10" width="10.28515625" customWidth="1"/>
    <col min="13" max="13" width="9.140625" style="80"/>
    <col min="14" max="14" width="11" customWidth="1"/>
    <col min="15" max="15" width="23.7109375" customWidth="1"/>
  </cols>
  <sheetData>
    <row r="1" spans="1:15">
      <c r="A1" s="28"/>
      <c r="B1" s="28"/>
      <c r="C1" s="82"/>
      <c r="D1" s="28"/>
      <c r="E1" s="28"/>
      <c r="F1" s="28"/>
      <c r="G1" s="28"/>
      <c r="H1" s="28"/>
      <c r="I1" s="28"/>
      <c r="J1" s="28"/>
      <c r="K1" s="28"/>
      <c r="L1" s="28"/>
      <c r="M1" s="82"/>
      <c r="N1" s="28"/>
      <c r="O1" s="28"/>
    </row>
    <row r="2" spans="1:15">
      <c r="A2" s="28"/>
      <c r="B2" s="28"/>
      <c r="C2" s="118" t="s">
        <v>466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3" spans="1:15">
      <c r="A3" s="28"/>
      <c r="B3" s="28"/>
      <c r="C3" s="118" t="s">
        <v>467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</row>
    <row r="4" spans="1:15">
      <c r="A4" s="28"/>
      <c r="B4" s="28"/>
      <c r="C4" s="82"/>
      <c r="D4" s="28"/>
      <c r="E4" s="28"/>
      <c r="F4" s="28"/>
      <c r="G4" s="28"/>
      <c r="H4" s="28"/>
      <c r="I4" s="28"/>
      <c r="J4" s="28"/>
      <c r="K4" s="28"/>
      <c r="L4" s="28"/>
      <c r="M4" s="82"/>
      <c r="N4" s="28"/>
      <c r="O4" s="28"/>
    </row>
    <row r="5" spans="1:15" ht="114.75">
      <c r="A5" s="1" t="s">
        <v>0</v>
      </c>
      <c r="B5" s="1" t="s">
        <v>1</v>
      </c>
      <c r="C5" s="13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2" t="s">
        <v>751</v>
      </c>
      <c r="M5" s="13" t="s">
        <v>367</v>
      </c>
      <c r="N5" s="1" t="s">
        <v>10</v>
      </c>
      <c r="O5" s="1" t="s">
        <v>11</v>
      </c>
    </row>
    <row r="6" spans="1:15" s="80" customFormat="1" ht="32.25" customHeight="1">
      <c r="A6" s="21">
        <v>1</v>
      </c>
      <c r="B6" s="14" t="s">
        <v>12</v>
      </c>
      <c r="C6" s="14" t="s">
        <v>143</v>
      </c>
      <c r="D6" s="15">
        <v>400</v>
      </c>
      <c r="E6" s="15">
        <v>60</v>
      </c>
      <c r="F6" s="15">
        <v>6</v>
      </c>
      <c r="G6" s="29" t="s">
        <v>14</v>
      </c>
      <c r="H6" s="15">
        <v>70000</v>
      </c>
      <c r="I6" s="15">
        <f t="shared" ref="I6:I7" si="0">SUM(F6*3000)</f>
        <v>18000</v>
      </c>
      <c r="J6" s="15"/>
      <c r="K6" s="16">
        <f t="shared" ref="K6:K68" si="1">SUM(H6*0.3)</f>
        <v>21000</v>
      </c>
      <c r="L6" s="16"/>
      <c r="M6" s="16">
        <v>18000</v>
      </c>
      <c r="N6" s="15" t="s">
        <v>144</v>
      </c>
      <c r="O6" s="14" t="s">
        <v>145</v>
      </c>
    </row>
    <row r="7" spans="1:15" ht="30.75" customHeight="1">
      <c r="A7" s="2">
        <v>2</v>
      </c>
      <c r="B7" s="3" t="s">
        <v>12</v>
      </c>
      <c r="C7" s="14" t="s">
        <v>146</v>
      </c>
      <c r="D7" s="4">
        <v>200</v>
      </c>
      <c r="E7" s="4">
        <v>30</v>
      </c>
      <c r="F7" s="4">
        <v>3</v>
      </c>
      <c r="G7" s="4" t="s">
        <v>19</v>
      </c>
      <c r="H7" s="4">
        <v>31000</v>
      </c>
      <c r="I7" s="4">
        <f t="shared" si="0"/>
        <v>9000</v>
      </c>
      <c r="J7" s="4"/>
      <c r="K7" s="5">
        <f t="shared" si="1"/>
        <v>9300</v>
      </c>
      <c r="L7" s="5"/>
      <c r="M7" s="16">
        <v>9000</v>
      </c>
      <c r="N7" s="4" t="s">
        <v>147</v>
      </c>
      <c r="O7" s="3" t="s">
        <v>145</v>
      </c>
    </row>
    <row r="8" spans="1:15" ht="31.5" customHeight="1">
      <c r="A8" s="2">
        <v>3</v>
      </c>
      <c r="B8" s="3" t="s">
        <v>17</v>
      </c>
      <c r="C8" s="14" t="s">
        <v>148</v>
      </c>
      <c r="D8" s="4">
        <v>200</v>
      </c>
      <c r="E8" s="4">
        <v>4</v>
      </c>
      <c r="F8" s="4">
        <v>8</v>
      </c>
      <c r="G8" s="4" t="s">
        <v>19</v>
      </c>
      <c r="H8" s="4">
        <v>42450</v>
      </c>
      <c r="I8" s="4">
        <f>SUM(F8*3300)</f>
        <v>26400</v>
      </c>
      <c r="J8" s="4"/>
      <c r="K8" s="5">
        <f t="shared" si="1"/>
        <v>12735</v>
      </c>
      <c r="L8" s="5"/>
      <c r="M8" s="16">
        <v>12735</v>
      </c>
      <c r="N8" s="4" t="s">
        <v>149</v>
      </c>
      <c r="O8" s="3" t="s">
        <v>145</v>
      </c>
    </row>
    <row r="9" spans="1:15" ht="30.75" customHeight="1">
      <c r="A9" s="2">
        <v>4</v>
      </c>
      <c r="B9" s="3" t="s">
        <v>17</v>
      </c>
      <c r="C9" s="14" t="s">
        <v>150</v>
      </c>
      <c r="D9" s="4">
        <v>300</v>
      </c>
      <c r="E9" s="4">
        <v>3</v>
      </c>
      <c r="F9" s="4">
        <v>6</v>
      </c>
      <c r="G9" s="4" t="s">
        <v>19</v>
      </c>
      <c r="H9" s="4">
        <v>61950</v>
      </c>
      <c r="I9" s="4">
        <f>SUM(F9*3300)</f>
        <v>19800</v>
      </c>
      <c r="J9" s="4"/>
      <c r="K9" s="5">
        <f t="shared" si="1"/>
        <v>18585</v>
      </c>
      <c r="L9" s="5"/>
      <c r="M9" s="16">
        <v>18585</v>
      </c>
      <c r="N9" s="4" t="s">
        <v>144</v>
      </c>
      <c r="O9" s="3" t="s">
        <v>151</v>
      </c>
    </row>
    <row r="10" spans="1:15" ht="31.5" customHeight="1">
      <c r="A10" s="2">
        <v>5</v>
      </c>
      <c r="B10" s="3" t="s">
        <v>17</v>
      </c>
      <c r="C10" s="14" t="s">
        <v>152</v>
      </c>
      <c r="D10" s="4">
        <v>200</v>
      </c>
      <c r="E10" s="4">
        <v>2</v>
      </c>
      <c r="F10" s="4">
        <v>4</v>
      </c>
      <c r="G10" s="4" t="s">
        <v>19</v>
      </c>
      <c r="H10" s="4">
        <v>43000</v>
      </c>
      <c r="I10" s="4">
        <f t="shared" ref="I10:I25" si="2">SUM(F10*3300)</f>
        <v>13200</v>
      </c>
      <c r="J10" s="4"/>
      <c r="K10" s="5">
        <f t="shared" si="1"/>
        <v>12900</v>
      </c>
      <c r="L10" s="5"/>
      <c r="M10" s="16">
        <v>12900</v>
      </c>
      <c r="N10" s="4" t="s">
        <v>153</v>
      </c>
      <c r="O10" s="3" t="s">
        <v>154</v>
      </c>
    </row>
    <row r="11" spans="1:15" ht="32.25" customHeight="1">
      <c r="A11" s="2">
        <v>6</v>
      </c>
      <c r="B11" s="3" t="s">
        <v>17</v>
      </c>
      <c r="C11" s="14" t="s">
        <v>155</v>
      </c>
      <c r="D11" s="4">
        <v>300</v>
      </c>
      <c r="E11" s="4">
        <v>3</v>
      </c>
      <c r="F11" s="4">
        <v>6</v>
      </c>
      <c r="G11" s="4" t="s">
        <v>19</v>
      </c>
      <c r="H11" s="4">
        <v>68200</v>
      </c>
      <c r="I11" s="4">
        <f t="shared" si="2"/>
        <v>19800</v>
      </c>
      <c r="J11" s="4"/>
      <c r="K11" s="5">
        <f t="shared" si="1"/>
        <v>20460</v>
      </c>
      <c r="L11" s="5"/>
      <c r="M11" s="16">
        <v>19800</v>
      </c>
      <c r="N11" s="4" t="s">
        <v>156</v>
      </c>
      <c r="O11" s="3" t="s">
        <v>154</v>
      </c>
    </row>
    <row r="12" spans="1:15" ht="45.75" customHeight="1">
      <c r="A12" s="2">
        <v>7</v>
      </c>
      <c r="B12" s="3" t="s">
        <v>17</v>
      </c>
      <c r="C12" s="14" t="s">
        <v>157</v>
      </c>
      <c r="D12" s="4">
        <v>200</v>
      </c>
      <c r="E12" s="4">
        <v>2</v>
      </c>
      <c r="F12" s="4">
        <v>4</v>
      </c>
      <c r="G12" s="4" t="s">
        <v>19</v>
      </c>
      <c r="H12" s="4">
        <v>44500</v>
      </c>
      <c r="I12" s="4">
        <f t="shared" si="2"/>
        <v>13200</v>
      </c>
      <c r="J12" s="4"/>
      <c r="K12" s="5">
        <f t="shared" si="1"/>
        <v>13350</v>
      </c>
      <c r="L12" s="5"/>
      <c r="M12" s="16">
        <v>13200</v>
      </c>
      <c r="N12" s="4" t="s">
        <v>158</v>
      </c>
      <c r="O12" s="3" t="s">
        <v>154</v>
      </c>
    </row>
    <row r="13" spans="1:15" ht="33" customHeight="1">
      <c r="A13" s="2">
        <v>8</v>
      </c>
      <c r="B13" s="3" t="s">
        <v>17</v>
      </c>
      <c r="C13" s="14" t="s">
        <v>159</v>
      </c>
      <c r="D13" s="4">
        <v>300</v>
      </c>
      <c r="E13" s="4">
        <v>3</v>
      </c>
      <c r="F13" s="4">
        <v>6</v>
      </c>
      <c r="G13" s="4" t="s">
        <v>19</v>
      </c>
      <c r="H13" s="4">
        <v>56160</v>
      </c>
      <c r="I13" s="4">
        <f t="shared" si="2"/>
        <v>19800</v>
      </c>
      <c r="J13" s="4"/>
      <c r="K13" s="5">
        <f t="shared" si="1"/>
        <v>16848</v>
      </c>
      <c r="L13" s="5"/>
      <c r="M13" s="16">
        <v>16848</v>
      </c>
      <c r="N13" s="4" t="s">
        <v>160</v>
      </c>
      <c r="O13" s="3" t="s">
        <v>154</v>
      </c>
    </row>
    <row r="14" spans="1:15" ht="47.25" customHeight="1">
      <c r="A14" s="2">
        <v>9</v>
      </c>
      <c r="B14" s="3" t="s">
        <v>17</v>
      </c>
      <c r="C14" s="14" t="s">
        <v>161</v>
      </c>
      <c r="D14" s="4">
        <v>200</v>
      </c>
      <c r="E14" s="4">
        <v>2</v>
      </c>
      <c r="F14" s="4">
        <v>4</v>
      </c>
      <c r="G14" s="4" t="s">
        <v>19</v>
      </c>
      <c r="H14" s="4">
        <v>42000</v>
      </c>
      <c r="I14" s="4">
        <f t="shared" si="2"/>
        <v>13200</v>
      </c>
      <c r="J14" s="4"/>
      <c r="K14" s="5">
        <f t="shared" si="1"/>
        <v>12600</v>
      </c>
      <c r="L14" s="5"/>
      <c r="M14" s="16">
        <v>12600</v>
      </c>
      <c r="N14" s="4" t="s">
        <v>162</v>
      </c>
      <c r="O14" s="3" t="s">
        <v>154</v>
      </c>
    </row>
    <row r="15" spans="1:15" ht="33.75" customHeight="1">
      <c r="A15" s="2">
        <v>10</v>
      </c>
      <c r="B15" s="3" t="s">
        <v>17</v>
      </c>
      <c r="C15" s="14" t="s">
        <v>163</v>
      </c>
      <c r="D15" s="4">
        <v>300</v>
      </c>
      <c r="E15" s="4">
        <v>3</v>
      </c>
      <c r="F15" s="4">
        <v>6</v>
      </c>
      <c r="G15" s="4" t="s">
        <v>19</v>
      </c>
      <c r="H15" s="4">
        <v>70350</v>
      </c>
      <c r="I15" s="4">
        <f>SUM(F15*3300)</f>
        <v>19800</v>
      </c>
      <c r="J15" s="4"/>
      <c r="K15" s="5">
        <f t="shared" si="1"/>
        <v>21105</v>
      </c>
      <c r="L15" s="5"/>
      <c r="M15" s="16">
        <v>19800</v>
      </c>
      <c r="N15" s="4" t="s">
        <v>164</v>
      </c>
      <c r="O15" s="3" t="s">
        <v>154</v>
      </c>
    </row>
    <row r="16" spans="1:15" ht="33" customHeight="1">
      <c r="A16" s="2">
        <v>11</v>
      </c>
      <c r="B16" s="3" t="s">
        <v>17</v>
      </c>
      <c r="C16" s="14" t="s">
        <v>165</v>
      </c>
      <c r="D16" s="4">
        <v>200</v>
      </c>
      <c r="E16" s="4">
        <v>2</v>
      </c>
      <c r="F16" s="4">
        <v>4</v>
      </c>
      <c r="G16" s="4" t="s">
        <v>19</v>
      </c>
      <c r="H16" s="4">
        <v>35000</v>
      </c>
      <c r="I16" s="4">
        <f t="shared" si="2"/>
        <v>13200</v>
      </c>
      <c r="J16" s="4"/>
      <c r="K16" s="5">
        <f t="shared" si="1"/>
        <v>10500</v>
      </c>
      <c r="L16" s="5"/>
      <c r="M16" s="16">
        <v>10500</v>
      </c>
      <c r="N16" s="4" t="s">
        <v>166</v>
      </c>
      <c r="O16" s="3" t="s">
        <v>154</v>
      </c>
    </row>
    <row r="17" spans="1:15" ht="45.75" customHeight="1">
      <c r="A17" s="2">
        <v>12</v>
      </c>
      <c r="B17" s="3" t="s">
        <v>17</v>
      </c>
      <c r="C17" s="14" t="s">
        <v>167</v>
      </c>
      <c r="D17" s="4">
        <v>200</v>
      </c>
      <c r="E17" s="4">
        <v>2</v>
      </c>
      <c r="F17" s="4">
        <v>4</v>
      </c>
      <c r="G17" s="4" t="s">
        <v>19</v>
      </c>
      <c r="H17" s="4">
        <v>44310</v>
      </c>
      <c r="I17" s="4">
        <f t="shared" si="2"/>
        <v>13200</v>
      </c>
      <c r="J17" s="4"/>
      <c r="K17" s="5">
        <f t="shared" si="1"/>
        <v>13293</v>
      </c>
      <c r="L17" s="5"/>
      <c r="M17" s="16">
        <v>13200</v>
      </c>
      <c r="N17" s="4" t="s">
        <v>168</v>
      </c>
      <c r="O17" s="3" t="s">
        <v>72</v>
      </c>
    </row>
    <row r="18" spans="1:15" ht="45" customHeight="1">
      <c r="A18" s="2">
        <v>13</v>
      </c>
      <c r="B18" s="3" t="s">
        <v>17</v>
      </c>
      <c r="C18" s="14" t="s">
        <v>169</v>
      </c>
      <c r="D18" s="4">
        <v>200</v>
      </c>
      <c r="E18" s="4">
        <v>2</v>
      </c>
      <c r="F18" s="4">
        <v>4</v>
      </c>
      <c r="G18" s="4" t="s">
        <v>19</v>
      </c>
      <c r="H18" s="4">
        <v>49048</v>
      </c>
      <c r="I18" s="4">
        <f t="shared" si="2"/>
        <v>13200</v>
      </c>
      <c r="J18" s="4"/>
      <c r="K18" s="5">
        <f t="shared" si="1"/>
        <v>14714.4</v>
      </c>
      <c r="L18" s="5"/>
      <c r="M18" s="16">
        <v>13200</v>
      </c>
      <c r="N18" s="4" t="s">
        <v>170</v>
      </c>
      <c r="O18" s="3" t="s">
        <v>171</v>
      </c>
    </row>
    <row r="19" spans="1:15" ht="31.5" customHeight="1">
      <c r="A19" s="2">
        <v>14</v>
      </c>
      <c r="B19" s="3" t="s">
        <v>17</v>
      </c>
      <c r="C19" s="14" t="s">
        <v>172</v>
      </c>
      <c r="D19" s="4">
        <v>200</v>
      </c>
      <c r="E19" s="4">
        <v>2</v>
      </c>
      <c r="F19" s="4">
        <v>4</v>
      </c>
      <c r="G19" s="4" t="s">
        <v>19</v>
      </c>
      <c r="H19" s="4">
        <v>49298</v>
      </c>
      <c r="I19" s="4">
        <f t="shared" si="2"/>
        <v>13200</v>
      </c>
      <c r="J19" s="4"/>
      <c r="K19" s="5">
        <f t="shared" si="1"/>
        <v>14789.4</v>
      </c>
      <c r="L19" s="5"/>
      <c r="M19" s="16">
        <v>13200</v>
      </c>
      <c r="N19" s="4" t="s">
        <v>173</v>
      </c>
      <c r="O19" s="3" t="s">
        <v>171</v>
      </c>
    </row>
    <row r="20" spans="1:15" ht="47.25" customHeight="1">
      <c r="A20" s="2">
        <v>15</v>
      </c>
      <c r="B20" s="3" t="s">
        <v>17</v>
      </c>
      <c r="C20" s="14" t="s">
        <v>174</v>
      </c>
      <c r="D20" s="4">
        <v>200</v>
      </c>
      <c r="E20" s="4">
        <v>2</v>
      </c>
      <c r="F20" s="4">
        <v>4</v>
      </c>
      <c r="G20" s="4" t="s">
        <v>19</v>
      </c>
      <c r="H20" s="4">
        <v>49048</v>
      </c>
      <c r="I20" s="4">
        <f t="shared" si="2"/>
        <v>13200</v>
      </c>
      <c r="J20" s="4"/>
      <c r="K20" s="5">
        <f t="shared" si="1"/>
        <v>14714.4</v>
      </c>
      <c r="L20" s="5"/>
      <c r="M20" s="16">
        <v>13200</v>
      </c>
      <c r="N20" s="4" t="s">
        <v>170</v>
      </c>
      <c r="O20" s="3" t="s">
        <v>171</v>
      </c>
    </row>
    <row r="21" spans="1:15" ht="45" customHeight="1">
      <c r="A21" s="2">
        <v>16</v>
      </c>
      <c r="B21" s="3" t="s">
        <v>17</v>
      </c>
      <c r="C21" s="14" t="s">
        <v>175</v>
      </c>
      <c r="D21" s="4">
        <v>200</v>
      </c>
      <c r="E21" s="4">
        <v>2</v>
      </c>
      <c r="F21" s="4">
        <v>4</v>
      </c>
      <c r="G21" s="4" t="s">
        <v>19</v>
      </c>
      <c r="H21" s="4">
        <v>49048</v>
      </c>
      <c r="I21" s="4">
        <f t="shared" si="2"/>
        <v>13200</v>
      </c>
      <c r="J21" s="4"/>
      <c r="K21" s="5">
        <f t="shared" si="1"/>
        <v>14714.4</v>
      </c>
      <c r="L21" s="5"/>
      <c r="M21" s="16">
        <v>13200</v>
      </c>
      <c r="N21" s="4" t="s">
        <v>176</v>
      </c>
      <c r="O21" s="3" t="s">
        <v>171</v>
      </c>
    </row>
    <row r="22" spans="1:15" ht="42.75" customHeight="1">
      <c r="A22" s="2">
        <v>17</v>
      </c>
      <c r="B22" s="3" t="s">
        <v>17</v>
      </c>
      <c r="C22" s="14" t="s">
        <v>177</v>
      </c>
      <c r="D22" s="4">
        <v>100</v>
      </c>
      <c r="E22" s="4">
        <v>1</v>
      </c>
      <c r="F22" s="4">
        <v>2</v>
      </c>
      <c r="G22" s="4" t="s">
        <v>19</v>
      </c>
      <c r="H22" s="4">
        <v>25814</v>
      </c>
      <c r="I22" s="4">
        <f t="shared" si="2"/>
        <v>6600</v>
      </c>
      <c r="J22" s="4"/>
      <c r="K22" s="5">
        <f t="shared" si="1"/>
        <v>7744.2</v>
      </c>
      <c r="L22" s="5"/>
      <c r="M22" s="16">
        <v>6600</v>
      </c>
      <c r="N22" s="4" t="s">
        <v>170</v>
      </c>
      <c r="O22" s="3" t="s">
        <v>171</v>
      </c>
    </row>
    <row r="23" spans="1:15" ht="31.5" customHeight="1">
      <c r="A23" s="2">
        <v>18</v>
      </c>
      <c r="B23" s="3" t="s">
        <v>17</v>
      </c>
      <c r="C23" s="14" t="s">
        <v>178</v>
      </c>
      <c r="D23" s="4">
        <v>500</v>
      </c>
      <c r="E23" s="4">
        <v>5</v>
      </c>
      <c r="F23" s="4">
        <v>10</v>
      </c>
      <c r="G23" s="4" t="s">
        <v>19</v>
      </c>
      <c r="H23" s="4">
        <v>137680</v>
      </c>
      <c r="I23" s="4">
        <f t="shared" si="2"/>
        <v>33000</v>
      </c>
      <c r="J23" s="4"/>
      <c r="K23" s="5">
        <f t="shared" si="1"/>
        <v>41304</v>
      </c>
      <c r="L23" s="5"/>
      <c r="M23" s="16">
        <v>33000</v>
      </c>
      <c r="N23" s="4" t="s">
        <v>170</v>
      </c>
      <c r="O23" s="3" t="s">
        <v>171</v>
      </c>
    </row>
    <row r="24" spans="1:15" ht="46.5" customHeight="1">
      <c r="A24" s="2">
        <v>19</v>
      </c>
      <c r="B24" s="3" t="s">
        <v>17</v>
      </c>
      <c r="C24" s="14" t="s">
        <v>179</v>
      </c>
      <c r="D24" s="4">
        <v>200</v>
      </c>
      <c r="E24" s="4">
        <v>2</v>
      </c>
      <c r="F24" s="4">
        <v>4</v>
      </c>
      <c r="G24" s="4" t="s">
        <v>19</v>
      </c>
      <c r="H24" s="4">
        <v>40000</v>
      </c>
      <c r="I24" s="4">
        <f t="shared" si="2"/>
        <v>13200</v>
      </c>
      <c r="J24" s="4"/>
      <c r="K24" s="5">
        <f t="shared" si="1"/>
        <v>12000</v>
      </c>
      <c r="L24" s="5"/>
      <c r="M24" s="16">
        <v>12000</v>
      </c>
      <c r="N24" s="4" t="s">
        <v>180</v>
      </c>
      <c r="O24" s="3" t="s">
        <v>72</v>
      </c>
    </row>
    <row r="25" spans="1:15" ht="46.5" customHeight="1">
      <c r="A25" s="2">
        <v>20</v>
      </c>
      <c r="B25" s="3" t="s">
        <v>17</v>
      </c>
      <c r="C25" s="14" t="s">
        <v>181</v>
      </c>
      <c r="D25" s="4">
        <v>200</v>
      </c>
      <c r="E25" s="4">
        <v>2</v>
      </c>
      <c r="F25" s="4">
        <v>4</v>
      </c>
      <c r="G25" s="4" t="s">
        <v>19</v>
      </c>
      <c r="H25" s="4">
        <v>40000</v>
      </c>
      <c r="I25" s="4">
        <f t="shared" si="2"/>
        <v>13200</v>
      </c>
      <c r="J25" s="4"/>
      <c r="K25" s="5">
        <f t="shared" si="1"/>
        <v>12000</v>
      </c>
      <c r="L25" s="5"/>
      <c r="M25" s="16">
        <v>12000</v>
      </c>
      <c r="N25" s="4" t="s">
        <v>182</v>
      </c>
      <c r="O25" s="3" t="s">
        <v>72</v>
      </c>
    </row>
    <row r="26" spans="1:15" s="61" customFormat="1" ht="45">
      <c r="A26" s="65">
        <v>21</v>
      </c>
      <c r="B26" s="3" t="s">
        <v>17</v>
      </c>
      <c r="C26" s="14" t="s">
        <v>368</v>
      </c>
      <c r="D26" s="4">
        <v>200</v>
      </c>
      <c r="E26" s="4">
        <v>2</v>
      </c>
      <c r="F26" s="4">
        <v>4</v>
      </c>
      <c r="G26" s="4" t="s">
        <v>14</v>
      </c>
      <c r="H26" s="4">
        <v>42000</v>
      </c>
      <c r="I26" s="4">
        <v>12600</v>
      </c>
      <c r="J26" s="4"/>
      <c r="K26" s="5">
        <f t="shared" si="1"/>
        <v>12600</v>
      </c>
      <c r="L26" s="5"/>
      <c r="M26" s="16">
        <f>SUM(H26*0.3)</f>
        <v>12600</v>
      </c>
      <c r="N26" s="4" t="s">
        <v>369</v>
      </c>
      <c r="O26" s="3" t="s">
        <v>370</v>
      </c>
    </row>
    <row r="27" spans="1:15" s="61" customFormat="1" ht="45">
      <c r="A27" s="65">
        <v>22</v>
      </c>
      <c r="B27" s="3" t="s">
        <v>12</v>
      </c>
      <c r="C27" s="14" t="s">
        <v>371</v>
      </c>
      <c r="D27" s="4">
        <v>400</v>
      </c>
      <c r="E27" s="4">
        <v>60</v>
      </c>
      <c r="F27" s="4">
        <v>6.6</v>
      </c>
      <c r="G27" s="4" t="s">
        <v>19</v>
      </c>
      <c r="H27" s="4">
        <v>70000</v>
      </c>
      <c r="I27" s="4">
        <v>19800</v>
      </c>
      <c r="J27" s="4"/>
      <c r="K27" s="5">
        <f t="shared" si="1"/>
        <v>21000</v>
      </c>
      <c r="L27" s="5"/>
      <c r="M27" s="16">
        <v>19800</v>
      </c>
      <c r="N27" s="4" t="s">
        <v>372</v>
      </c>
      <c r="O27" s="3" t="s">
        <v>373</v>
      </c>
    </row>
    <row r="28" spans="1:15" s="61" customFormat="1" ht="45">
      <c r="A28" s="65">
        <v>23</v>
      </c>
      <c r="B28" s="3" t="s">
        <v>12</v>
      </c>
      <c r="C28" s="14" t="s">
        <v>374</v>
      </c>
      <c r="D28" s="4">
        <v>100</v>
      </c>
      <c r="E28" s="4">
        <v>10</v>
      </c>
      <c r="F28" s="4">
        <v>1.5</v>
      </c>
      <c r="G28" s="4" t="s">
        <v>19</v>
      </c>
      <c r="H28" s="4">
        <v>18500</v>
      </c>
      <c r="I28" s="4">
        <v>4500</v>
      </c>
      <c r="J28" s="4"/>
      <c r="K28" s="5">
        <f t="shared" si="1"/>
        <v>5550</v>
      </c>
      <c r="L28" s="5"/>
      <c r="M28" s="16">
        <v>4500</v>
      </c>
      <c r="N28" s="4" t="s">
        <v>375</v>
      </c>
      <c r="O28" s="3" t="s">
        <v>376</v>
      </c>
    </row>
    <row r="29" spans="1:15" s="61" customFormat="1" ht="45">
      <c r="A29" s="65">
        <v>24</v>
      </c>
      <c r="B29" s="3" t="s">
        <v>17</v>
      </c>
      <c r="C29" s="14" t="s">
        <v>377</v>
      </c>
      <c r="D29" s="4">
        <v>200</v>
      </c>
      <c r="E29" s="4">
        <v>2</v>
      </c>
      <c r="F29" s="4">
        <v>4</v>
      </c>
      <c r="G29" s="4" t="s">
        <v>14</v>
      </c>
      <c r="H29" s="4">
        <v>42000</v>
      </c>
      <c r="I29" s="4">
        <v>12600</v>
      </c>
      <c r="J29" s="4"/>
      <c r="K29" s="5">
        <f t="shared" si="1"/>
        <v>12600</v>
      </c>
      <c r="L29" s="5"/>
      <c r="M29" s="16">
        <f>SUM(H29*0.3)</f>
        <v>12600</v>
      </c>
      <c r="N29" s="4" t="s">
        <v>369</v>
      </c>
      <c r="O29" s="3" t="s">
        <v>378</v>
      </c>
    </row>
    <row r="30" spans="1:15" ht="45">
      <c r="A30" s="4">
        <v>7</v>
      </c>
      <c r="B30" s="3" t="s">
        <v>17</v>
      </c>
      <c r="C30" s="14" t="s">
        <v>1313</v>
      </c>
      <c r="D30" s="4">
        <v>400</v>
      </c>
      <c r="E30" s="4">
        <v>4</v>
      </c>
      <c r="F30" s="4">
        <v>8</v>
      </c>
      <c r="G30" s="4" t="s">
        <v>14</v>
      </c>
      <c r="H30" s="4">
        <v>65000</v>
      </c>
      <c r="I30" s="4">
        <v>19500</v>
      </c>
      <c r="J30" s="62"/>
      <c r="K30" s="5">
        <f t="shared" si="1"/>
        <v>19500</v>
      </c>
      <c r="L30" s="62"/>
      <c r="M30" s="16">
        <v>0</v>
      </c>
      <c r="N30" s="4" t="s">
        <v>1314</v>
      </c>
      <c r="O30" s="3" t="s">
        <v>1315</v>
      </c>
    </row>
    <row r="31" spans="1:15" s="61" customFormat="1" ht="45">
      <c r="A31" s="65">
        <v>25</v>
      </c>
      <c r="B31" s="3" t="s">
        <v>12</v>
      </c>
      <c r="C31" s="14" t="s">
        <v>379</v>
      </c>
      <c r="D31" s="4">
        <v>500</v>
      </c>
      <c r="E31" s="4">
        <v>75</v>
      </c>
      <c r="F31" s="4">
        <v>8.25</v>
      </c>
      <c r="G31" s="4" t="s">
        <v>19</v>
      </c>
      <c r="H31" s="4">
        <v>80000</v>
      </c>
      <c r="I31" s="4">
        <v>24000</v>
      </c>
      <c r="J31" s="4"/>
      <c r="K31" s="5">
        <f t="shared" si="1"/>
        <v>24000</v>
      </c>
      <c r="L31" s="5"/>
      <c r="M31" s="16">
        <v>24750</v>
      </c>
      <c r="N31" s="4" t="s">
        <v>380</v>
      </c>
      <c r="O31" s="3" t="s">
        <v>373</v>
      </c>
    </row>
    <row r="32" spans="1:15" s="61" customFormat="1" ht="45">
      <c r="A32" s="65">
        <v>26</v>
      </c>
      <c r="B32" s="3" t="s">
        <v>12</v>
      </c>
      <c r="C32" s="14" t="s">
        <v>381</v>
      </c>
      <c r="D32" s="4">
        <v>100</v>
      </c>
      <c r="E32" s="4">
        <v>15</v>
      </c>
      <c r="F32" s="4">
        <v>1.32</v>
      </c>
      <c r="G32" s="4" t="s">
        <v>19</v>
      </c>
      <c r="H32" s="4">
        <v>15788</v>
      </c>
      <c r="I32" s="4">
        <v>3960</v>
      </c>
      <c r="J32" s="4"/>
      <c r="K32" s="5">
        <f t="shared" si="1"/>
        <v>4736.3999999999996</v>
      </c>
      <c r="L32" s="5"/>
      <c r="M32" s="16">
        <v>3960</v>
      </c>
      <c r="N32" s="4" t="s">
        <v>382</v>
      </c>
      <c r="O32" s="3" t="s">
        <v>383</v>
      </c>
    </row>
    <row r="33" spans="1:15" s="75" customFormat="1" ht="45">
      <c r="A33" s="79">
        <v>27</v>
      </c>
      <c r="B33" s="3" t="s">
        <v>17</v>
      </c>
      <c r="C33" s="14" t="s">
        <v>384</v>
      </c>
      <c r="D33" s="4">
        <v>300</v>
      </c>
      <c r="E33" s="4">
        <v>3</v>
      </c>
      <c r="F33" s="4">
        <v>7.5</v>
      </c>
      <c r="G33" s="4" t="s">
        <v>14</v>
      </c>
      <c r="H33" s="4">
        <v>70000</v>
      </c>
      <c r="I33" s="4">
        <v>21000</v>
      </c>
      <c r="J33" s="4"/>
      <c r="K33" s="5">
        <f t="shared" si="1"/>
        <v>21000</v>
      </c>
      <c r="L33" s="5"/>
      <c r="M33" s="16">
        <v>21000</v>
      </c>
      <c r="N33" s="4" t="s">
        <v>385</v>
      </c>
      <c r="O33" s="3" t="s">
        <v>373</v>
      </c>
    </row>
    <row r="34" spans="1:15" ht="45">
      <c r="A34" s="2">
        <v>28</v>
      </c>
      <c r="B34" s="3" t="s">
        <v>12</v>
      </c>
      <c r="C34" s="14" t="s">
        <v>386</v>
      </c>
      <c r="D34" s="4">
        <v>400</v>
      </c>
      <c r="E34" s="4">
        <v>60</v>
      </c>
      <c r="F34" s="4">
        <v>6.6</v>
      </c>
      <c r="G34" s="4" t="s">
        <v>19</v>
      </c>
      <c r="H34" s="4">
        <v>53000</v>
      </c>
      <c r="I34" s="4">
        <v>15900</v>
      </c>
      <c r="J34" s="4"/>
      <c r="K34" s="5">
        <f t="shared" si="1"/>
        <v>15900</v>
      </c>
      <c r="L34" s="5"/>
      <c r="M34" s="16">
        <v>15900</v>
      </c>
      <c r="N34" s="4" t="s">
        <v>387</v>
      </c>
      <c r="O34" s="3" t="s">
        <v>373</v>
      </c>
    </row>
    <row r="35" spans="1:15" ht="45">
      <c r="A35" s="2">
        <v>29</v>
      </c>
      <c r="B35" s="3" t="s">
        <v>12</v>
      </c>
      <c r="C35" s="14" t="s">
        <v>388</v>
      </c>
      <c r="D35" s="4">
        <v>200</v>
      </c>
      <c r="E35" s="4">
        <v>30</v>
      </c>
      <c r="F35" s="4">
        <v>3.3</v>
      </c>
      <c r="G35" s="4" t="s">
        <v>19</v>
      </c>
      <c r="H35" s="4">
        <v>30000</v>
      </c>
      <c r="I35" s="4">
        <v>9000</v>
      </c>
      <c r="J35" s="4"/>
      <c r="K35" s="5">
        <f t="shared" si="1"/>
        <v>9000</v>
      </c>
      <c r="L35" s="5"/>
      <c r="M35" s="16">
        <f>H35*0.3</f>
        <v>9000</v>
      </c>
      <c r="N35" s="4" t="s">
        <v>380</v>
      </c>
      <c r="O35" s="3" t="s">
        <v>373</v>
      </c>
    </row>
    <row r="36" spans="1:15" ht="45">
      <c r="A36" s="2">
        <v>30</v>
      </c>
      <c r="B36" s="3" t="s">
        <v>12</v>
      </c>
      <c r="C36" s="14" t="s">
        <v>389</v>
      </c>
      <c r="D36" s="4">
        <v>300</v>
      </c>
      <c r="E36" s="4">
        <v>45</v>
      </c>
      <c r="F36" s="4">
        <v>4.95</v>
      </c>
      <c r="G36" s="4" t="s">
        <v>19</v>
      </c>
      <c r="H36" s="4">
        <v>40000</v>
      </c>
      <c r="I36" s="4">
        <v>12000</v>
      </c>
      <c r="J36" s="4"/>
      <c r="K36" s="5">
        <f t="shared" si="1"/>
        <v>12000</v>
      </c>
      <c r="L36" s="5"/>
      <c r="M36" s="16">
        <f>H36*0.3</f>
        <v>12000</v>
      </c>
      <c r="N36" s="4" t="s">
        <v>380</v>
      </c>
      <c r="O36" s="3" t="s">
        <v>373</v>
      </c>
    </row>
    <row r="37" spans="1:15" ht="45">
      <c r="A37" s="2">
        <v>31</v>
      </c>
      <c r="B37" s="3" t="s">
        <v>12</v>
      </c>
      <c r="C37" s="14" t="s">
        <v>390</v>
      </c>
      <c r="D37" s="4">
        <v>200</v>
      </c>
      <c r="E37" s="4">
        <v>41</v>
      </c>
      <c r="F37" s="4">
        <v>4.53</v>
      </c>
      <c r="G37" s="4" t="s">
        <v>19</v>
      </c>
      <c r="H37" s="4">
        <v>42000</v>
      </c>
      <c r="I37" s="4">
        <v>12600</v>
      </c>
      <c r="J37" s="4"/>
      <c r="K37" s="5">
        <f t="shared" si="1"/>
        <v>12600</v>
      </c>
      <c r="L37" s="5"/>
      <c r="M37" s="16">
        <f>H37*0.3</f>
        <v>12600</v>
      </c>
      <c r="N37" s="4" t="s">
        <v>391</v>
      </c>
      <c r="O37" s="3" t="s">
        <v>373</v>
      </c>
    </row>
    <row r="38" spans="1:15" ht="45">
      <c r="A38" s="2">
        <v>32</v>
      </c>
      <c r="B38" s="3" t="s">
        <v>17</v>
      </c>
      <c r="C38" s="14" t="s">
        <v>392</v>
      </c>
      <c r="D38" s="4">
        <v>200</v>
      </c>
      <c r="E38" s="4">
        <v>2</v>
      </c>
      <c r="F38" s="4">
        <v>4</v>
      </c>
      <c r="G38" s="4" t="s">
        <v>19</v>
      </c>
      <c r="H38" s="4">
        <v>47475</v>
      </c>
      <c r="I38" s="4">
        <v>13200</v>
      </c>
      <c r="J38" s="4"/>
      <c r="K38" s="5">
        <f t="shared" si="1"/>
        <v>14242.5</v>
      </c>
      <c r="L38" s="5"/>
      <c r="M38" s="16">
        <v>13200</v>
      </c>
      <c r="N38" s="4" t="s">
        <v>393</v>
      </c>
      <c r="O38" s="3" t="s">
        <v>243</v>
      </c>
    </row>
    <row r="39" spans="1:15" ht="45">
      <c r="A39" s="2">
        <v>33</v>
      </c>
      <c r="B39" s="3" t="s">
        <v>17</v>
      </c>
      <c r="C39" s="14" t="s">
        <v>394</v>
      </c>
      <c r="D39" s="4">
        <v>200</v>
      </c>
      <c r="E39" s="4">
        <v>2</v>
      </c>
      <c r="F39" s="4">
        <v>4</v>
      </c>
      <c r="G39" s="4" t="s">
        <v>19</v>
      </c>
      <c r="H39" s="4">
        <v>45000</v>
      </c>
      <c r="I39" s="4">
        <v>13200</v>
      </c>
      <c r="J39" s="4"/>
      <c r="K39" s="5">
        <f t="shared" si="1"/>
        <v>13500</v>
      </c>
      <c r="L39" s="5"/>
      <c r="M39" s="16">
        <v>13200</v>
      </c>
      <c r="N39" s="4" t="s">
        <v>395</v>
      </c>
      <c r="O39" s="3" t="s">
        <v>373</v>
      </c>
    </row>
    <row r="40" spans="1:15" ht="45" customHeight="1">
      <c r="A40" s="2">
        <v>34</v>
      </c>
      <c r="B40" s="3" t="s">
        <v>17</v>
      </c>
      <c r="C40" s="14" t="s">
        <v>396</v>
      </c>
      <c r="D40" s="4">
        <v>500</v>
      </c>
      <c r="E40" s="4">
        <v>5</v>
      </c>
      <c r="F40" s="4">
        <v>10</v>
      </c>
      <c r="G40" s="4" t="s">
        <v>19</v>
      </c>
      <c r="H40" s="4">
        <v>82000</v>
      </c>
      <c r="I40" s="4">
        <v>24600</v>
      </c>
      <c r="J40" s="4"/>
      <c r="K40" s="5">
        <f t="shared" si="1"/>
        <v>24600</v>
      </c>
      <c r="L40" s="5"/>
      <c r="M40" s="16">
        <f>H40*0.3</f>
        <v>24600</v>
      </c>
      <c r="N40" s="4" t="s">
        <v>397</v>
      </c>
      <c r="O40" s="3" t="s">
        <v>373</v>
      </c>
    </row>
    <row r="41" spans="1:15" ht="30">
      <c r="A41" s="2">
        <v>35</v>
      </c>
      <c r="B41" s="3" t="s">
        <v>12</v>
      </c>
      <c r="C41" s="14" t="s">
        <v>398</v>
      </c>
      <c r="D41" s="4">
        <v>200</v>
      </c>
      <c r="E41" s="4">
        <v>30</v>
      </c>
      <c r="F41" s="4">
        <v>2.82</v>
      </c>
      <c r="G41" s="4" t="s">
        <v>19</v>
      </c>
      <c r="H41" s="4">
        <v>29120</v>
      </c>
      <c r="I41" s="4">
        <v>8736</v>
      </c>
      <c r="J41" s="4"/>
      <c r="K41" s="5">
        <f t="shared" si="1"/>
        <v>8736</v>
      </c>
      <c r="L41" s="5"/>
      <c r="M41" s="16">
        <v>8460</v>
      </c>
      <c r="N41" s="4" t="s">
        <v>399</v>
      </c>
      <c r="O41" s="3" t="s">
        <v>400</v>
      </c>
    </row>
    <row r="42" spans="1:15" ht="30">
      <c r="A42" s="2">
        <v>36</v>
      </c>
      <c r="B42" s="3" t="s">
        <v>12</v>
      </c>
      <c r="C42" s="14" t="s">
        <v>401</v>
      </c>
      <c r="D42" s="4">
        <v>300</v>
      </c>
      <c r="E42" s="4">
        <v>45</v>
      </c>
      <c r="F42" s="4">
        <v>4.2300000000000004</v>
      </c>
      <c r="G42" s="4" t="s">
        <v>19</v>
      </c>
      <c r="H42" s="4">
        <v>57581</v>
      </c>
      <c r="I42" s="4">
        <v>17355</v>
      </c>
      <c r="J42" s="4"/>
      <c r="K42" s="5">
        <f t="shared" si="1"/>
        <v>17274.3</v>
      </c>
      <c r="L42" s="5"/>
      <c r="M42" s="16">
        <v>12690</v>
      </c>
      <c r="N42" s="4" t="s">
        <v>402</v>
      </c>
      <c r="O42" s="3" t="s">
        <v>400</v>
      </c>
    </row>
    <row r="43" spans="1:15" ht="30">
      <c r="A43" s="2">
        <v>37</v>
      </c>
      <c r="B43" s="3" t="s">
        <v>12</v>
      </c>
      <c r="C43" s="14" t="s">
        <v>403</v>
      </c>
      <c r="D43" s="4">
        <v>200</v>
      </c>
      <c r="E43" s="4">
        <v>30</v>
      </c>
      <c r="F43" s="4">
        <v>2.82</v>
      </c>
      <c r="G43" s="4" t="s">
        <v>19</v>
      </c>
      <c r="H43" s="4">
        <v>29000</v>
      </c>
      <c r="I43" s="4">
        <v>8700</v>
      </c>
      <c r="J43" s="4"/>
      <c r="K43" s="5">
        <f t="shared" si="1"/>
        <v>8700</v>
      </c>
      <c r="L43" s="5"/>
      <c r="M43" s="16">
        <v>8460</v>
      </c>
      <c r="N43" s="4" t="s">
        <v>404</v>
      </c>
      <c r="O43" s="3" t="s">
        <v>400</v>
      </c>
    </row>
    <row r="44" spans="1:15" ht="30">
      <c r="A44" s="2">
        <v>38</v>
      </c>
      <c r="B44" s="3" t="s">
        <v>12</v>
      </c>
      <c r="C44" s="14" t="s">
        <v>405</v>
      </c>
      <c r="D44" s="4">
        <v>200</v>
      </c>
      <c r="E44" s="4">
        <v>30</v>
      </c>
      <c r="F44" s="4">
        <v>2.82</v>
      </c>
      <c r="G44" s="4" t="s">
        <v>19</v>
      </c>
      <c r="H44" s="4">
        <v>26250</v>
      </c>
      <c r="I44" s="4">
        <v>7875</v>
      </c>
      <c r="J44" s="4"/>
      <c r="K44" s="5">
        <f t="shared" si="1"/>
        <v>7875</v>
      </c>
      <c r="L44" s="5"/>
      <c r="M44" s="16">
        <f>H44*0.3</f>
        <v>7875</v>
      </c>
      <c r="N44" s="4" t="s">
        <v>404</v>
      </c>
      <c r="O44" s="3" t="s">
        <v>400</v>
      </c>
    </row>
    <row r="45" spans="1:15" ht="60">
      <c r="A45" s="2">
        <v>39</v>
      </c>
      <c r="B45" s="3" t="s">
        <v>17</v>
      </c>
      <c r="C45" s="14" t="s">
        <v>406</v>
      </c>
      <c r="D45" s="4">
        <v>500</v>
      </c>
      <c r="E45" s="4">
        <v>5</v>
      </c>
      <c r="F45" s="4">
        <v>10</v>
      </c>
      <c r="G45" s="4" t="s">
        <v>19</v>
      </c>
      <c r="H45" s="4">
        <v>78937</v>
      </c>
      <c r="I45" s="4">
        <v>23681</v>
      </c>
      <c r="J45" s="4"/>
      <c r="K45" s="5">
        <f t="shared" si="1"/>
        <v>23681.1</v>
      </c>
      <c r="L45" s="5"/>
      <c r="M45" s="16">
        <f>H45*0.3</f>
        <v>23681.1</v>
      </c>
      <c r="N45" s="4" t="s">
        <v>407</v>
      </c>
      <c r="O45" s="3" t="s">
        <v>408</v>
      </c>
    </row>
    <row r="46" spans="1:15" ht="45">
      <c r="A46" s="2">
        <v>40</v>
      </c>
      <c r="B46" s="3" t="s">
        <v>17</v>
      </c>
      <c r="C46" s="14" t="s">
        <v>409</v>
      </c>
      <c r="D46" s="4">
        <v>200</v>
      </c>
      <c r="E46" s="4">
        <v>2</v>
      </c>
      <c r="F46" s="4">
        <v>4</v>
      </c>
      <c r="G46" s="4" t="s">
        <v>19</v>
      </c>
      <c r="H46" s="4">
        <v>51500</v>
      </c>
      <c r="I46" s="4">
        <v>13200</v>
      </c>
      <c r="J46" s="4"/>
      <c r="K46" s="5">
        <f t="shared" si="1"/>
        <v>15450</v>
      </c>
      <c r="L46" s="5"/>
      <c r="M46" s="16">
        <v>13200</v>
      </c>
      <c r="N46" s="4" t="s">
        <v>410</v>
      </c>
      <c r="O46" s="3" t="s">
        <v>373</v>
      </c>
    </row>
    <row r="47" spans="1:15" ht="60">
      <c r="A47" s="2">
        <v>41</v>
      </c>
      <c r="B47" s="3" t="s">
        <v>17</v>
      </c>
      <c r="C47" s="14" t="s">
        <v>411</v>
      </c>
      <c r="D47" s="4">
        <v>800</v>
      </c>
      <c r="E47" s="4">
        <v>120</v>
      </c>
      <c r="F47" s="4">
        <v>16</v>
      </c>
      <c r="G47" s="4" t="s">
        <v>19</v>
      </c>
      <c r="H47" s="4">
        <v>175000</v>
      </c>
      <c r="I47" s="4">
        <v>48000</v>
      </c>
      <c r="J47" s="4"/>
      <c r="K47" s="5">
        <f t="shared" si="1"/>
        <v>52500</v>
      </c>
      <c r="L47" s="5"/>
      <c r="M47" s="16">
        <f>H47*0.3</f>
        <v>52500</v>
      </c>
      <c r="N47" s="4" t="s">
        <v>412</v>
      </c>
      <c r="O47" s="3" t="s">
        <v>206</v>
      </c>
    </row>
    <row r="48" spans="1:15" ht="45">
      <c r="A48" s="2">
        <v>42</v>
      </c>
      <c r="B48" s="3" t="s">
        <v>17</v>
      </c>
      <c r="C48" s="14" t="s">
        <v>413</v>
      </c>
      <c r="D48" s="4">
        <v>300</v>
      </c>
      <c r="E48" s="4">
        <v>3</v>
      </c>
      <c r="F48" s="4">
        <v>6</v>
      </c>
      <c r="G48" s="4" t="s">
        <v>19</v>
      </c>
      <c r="H48" s="4">
        <v>54860</v>
      </c>
      <c r="I48" s="4">
        <v>16458</v>
      </c>
      <c r="J48" s="4"/>
      <c r="K48" s="5">
        <f t="shared" si="1"/>
        <v>16458</v>
      </c>
      <c r="L48" s="5"/>
      <c r="M48" s="16">
        <f>H48*0.3</f>
        <v>16458</v>
      </c>
      <c r="N48" s="4" t="s">
        <v>414</v>
      </c>
      <c r="O48" s="3" t="s">
        <v>243</v>
      </c>
    </row>
    <row r="49" spans="1:15" ht="45">
      <c r="A49" s="2">
        <v>43</v>
      </c>
      <c r="B49" s="3" t="s">
        <v>17</v>
      </c>
      <c r="C49" s="14" t="s">
        <v>415</v>
      </c>
      <c r="D49" s="4">
        <v>100</v>
      </c>
      <c r="E49" s="4">
        <v>1</v>
      </c>
      <c r="F49" s="4">
        <v>2</v>
      </c>
      <c r="G49" s="4" t="s">
        <v>19</v>
      </c>
      <c r="H49" s="4">
        <v>24265</v>
      </c>
      <c r="I49" s="4">
        <v>6600</v>
      </c>
      <c r="J49" s="4"/>
      <c r="K49" s="5">
        <f t="shared" si="1"/>
        <v>7279.5</v>
      </c>
      <c r="L49" s="5"/>
      <c r="M49" s="16">
        <v>6600</v>
      </c>
      <c r="N49" s="4" t="s">
        <v>416</v>
      </c>
      <c r="O49" s="3" t="s">
        <v>243</v>
      </c>
    </row>
    <row r="50" spans="1:15" ht="45">
      <c r="A50" s="2">
        <v>44</v>
      </c>
      <c r="B50" s="3" t="s">
        <v>17</v>
      </c>
      <c r="C50" s="14" t="s">
        <v>417</v>
      </c>
      <c r="D50" s="4">
        <v>300</v>
      </c>
      <c r="E50" s="4">
        <v>3</v>
      </c>
      <c r="F50" s="4">
        <v>6</v>
      </c>
      <c r="G50" s="4" t="s">
        <v>19</v>
      </c>
      <c r="H50" s="4">
        <v>52750</v>
      </c>
      <c r="I50" s="4">
        <v>15825</v>
      </c>
      <c r="J50" s="4"/>
      <c r="K50" s="5">
        <f t="shared" si="1"/>
        <v>15825</v>
      </c>
      <c r="L50" s="5"/>
      <c r="M50" s="16">
        <f>H50*0.3</f>
        <v>15825</v>
      </c>
      <c r="N50" s="4" t="s">
        <v>418</v>
      </c>
      <c r="O50" s="3" t="s">
        <v>243</v>
      </c>
    </row>
    <row r="51" spans="1:15" ht="45">
      <c r="A51" s="2">
        <v>45</v>
      </c>
      <c r="B51" s="3" t="s">
        <v>17</v>
      </c>
      <c r="C51" s="14" t="s">
        <v>419</v>
      </c>
      <c r="D51" s="4">
        <v>200</v>
      </c>
      <c r="E51" s="4">
        <v>3</v>
      </c>
      <c r="F51" s="4">
        <v>4</v>
      </c>
      <c r="G51" s="4" t="s">
        <v>19</v>
      </c>
      <c r="H51" s="4">
        <v>46420</v>
      </c>
      <c r="I51" s="4">
        <v>15825</v>
      </c>
      <c r="J51" s="4"/>
      <c r="K51" s="5">
        <f t="shared" si="1"/>
        <v>13926</v>
      </c>
      <c r="L51" s="5"/>
      <c r="M51" s="16">
        <v>13200</v>
      </c>
      <c r="N51" s="4" t="s">
        <v>420</v>
      </c>
      <c r="O51" s="3" t="s">
        <v>243</v>
      </c>
    </row>
    <row r="52" spans="1:15" ht="45">
      <c r="A52" s="2">
        <v>46</v>
      </c>
      <c r="B52" s="3" t="s">
        <v>17</v>
      </c>
      <c r="C52" s="14" t="s">
        <v>421</v>
      </c>
      <c r="D52" s="4">
        <v>500</v>
      </c>
      <c r="E52" s="4">
        <v>5</v>
      </c>
      <c r="F52" s="4">
        <v>10</v>
      </c>
      <c r="G52" s="4" t="s">
        <v>19</v>
      </c>
      <c r="H52" s="4">
        <v>73850</v>
      </c>
      <c r="I52" s="4">
        <v>22155</v>
      </c>
      <c r="J52" s="4"/>
      <c r="K52" s="5">
        <f t="shared" si="1"/>
        <v>22155</v>
      </c>
      <c r="L52" s="5"/>
      <c r="M52" s="16">
        <f>H52*0.3</f>
        <v>22155</v>
      </c>
      <c r="N52" s="4" t="s">
        <v>422</v>
      </c>
      <c r="O52" s="3" t="s">
        <v>243</v>
      </c>
    </row>
    <row r="53" spans="1:15" ht="45">
      <c r="A53" s="2">
        <v>47</v>
      </c>
      <c r="B53" s="3" t="s">
        <v>17</v>
      </c>
      <c r="C53" s="14" t="s">
        <v>423</v>
      </c>
      <c r="D53" s="4">
        <v>500</v>
      </c>
      <c r="E53" s="4">
        <v>5</v>
      </c>
      <c r="F53" s="4">
        <v>10</v>
      </c>
      <c r="G53" s="4" t="s">
        <v>19</v>
      </c>
      <c r="H53" s="4">
        <v>152975</v>
      </c>
      <c r="I53" s="4">
        <v>33000</v>
      </c>
      <c r="J53" s="4"/>
      <c r="K53" s="5">
        <f t="shared" si="1"/>
        <v>45892.5</v>
      </c>
      <c r="L53" s="5"/>
      <c r="M53" s="16">
        <v>33000</v>
      </c>
      <c r="N53" s="4" t="s">
        <v>424</v>
      </c>
      <c r="O53" s="3" t="s">
        <v>243</v>
      </c>
    </row>
    <row r="54" spans="1:15" ht="45">
      <c r="A54" s="2">
        <v>48</v>
      </c>
      <c r="B54" s="3" t="s">
        <v>17</v>
      </c>
      <c r="C54" s="14" t="s">
        <v>425</v>
      </c>
      <c r="D54" s="4">
        <v>300</v>
      </c>
      <c r="E54" s="4">
        <v>3</v>
      </c>
      <c r="F54" s="4">
        <v>6</v>
      </c>
      <c r="G54" s="4" t="s">
        <v>19</v>
      </c>
      <c r="H54" s="4">
        <v>61190</v>
      </c>
      <c r="I54" s="4">
        <v>18357</v>
      </c>
      <c r="J54" s="4"/>
      <c r="K54" s="5">
        <f t="shared" si="1"/>
        <v>18357</v>
      </c>
      <c r="L54" s="5"/>
      <c r="M54" s="16">
        <f>H54*0.3</f>
        <v>18357</v>
      </c>
      <c r="N54" s="4" t="s">
        <v>426</v>
      </c>
      <c r="O54" s="3" t="s">
        <v>243</v>
      </c>
    </row>
    <row r="55" spans="1:15" ht="45">
      <c r="A55" s="2">
        <v>49</v>
      </c>
      <c r="B55" s="3" t="s">
        <v>17</v>
      </c>
      <c r="C55" s="14" t="s">
        <v>427</v>
      </c>
      <c r="D55" s="4">
        <v>500</v>
      </c>
      <c r="E55" s="4">
        <v>5</v>
      </c>
      <c r="F55" s="4">
        <v>10</v>
      </c>
      <c r="G55" s="4" t="s">
        <v>19</v>
      </c>
      <c r="H55" s="4">
        <v>80180</v>
      </c>
      <c r="I55" s="4">
        <v>24054</v>
      </c>
      <c r="J55" s="4"/>
      <c r="K55" s="5">
        <f t="shared" si="1"/>
        <v>24054</v>
      </c>
      <c r="L55" s="5"/>
      <c r="M55" s="16">
        <f>H55*0.3</f>
        <v>24054</v>
      </c>
      <c r="N55" s="4" t="s">
        <v>428</v>
      </c>
      <c r="O55" s="3" t="s">
        <v>243</v>
      </c>
    </row>
    <row r="56" spans="1:15" ht="45">
      <c r="A56" s="2">
        <v>50</v>
      </c>
      <c r="B56" s="3" t="s">
        <v>17</v>
      </c>
      <c r="C56" s="14" t="s">
        <v>429</v>
      </c>
      <c r="D56" s="4">
        <v>300</v>
      </c>
      <c r="E56" s="4">
        <v>3</v>
      </c>
      <c r="F56" s="4">
        <v>6</v>
      </c>
      <c r="G56" s="4" t="s">
        <v>19</v>
      </c>
      <c r="H56" s="4">
        <v>61190</v>
      </c>
      <c r="I56" s="4">
        <v>18357</v>
      </c>
      <c r="J56" s="4"/>
      <c r="K56" s="5">
        <f t="shared" si="1"/>
        <v>18357</v>
      </c>
      <c r="L56" s="5"/>
      <c r="M56" s="16">
        <f>H56*0.3</f>
        <v>18357</v>
      </c>
      <c r="N56" s="4" t="s">
        <v>430</v>
      </c>
      <c r="O56" s="3" t="s">
        <v>243</v>
      </c>
    </row>
    <row r="57" spans="1:15" ht="45">
      <c r="A57" s="2">
        <v>51</v>
      </c>
      <c r="B57" s="3" t="s">
        <v>17</v>
      </c>
      <c r="C57" s="14" t="s">
        <v>431</v>
      </c>
      <c r="D57" s="4">
        <v>400</v>
      </c>
      <c r="E57" s="4">
        <v>4</v>
      </c>
      <c r="F57" s="4">
        <v>8</v>
      </c>
      <c r="G57" s="4" t="s">
        <v>19</v>
      </c>
      <c r="H57" s="4">
        <v>58025</v>
      </c>
      <c r="I57" s="4">
        <v>17408</v>
      </c>
      <c r="J57" s="4"/>
      <c r="K57" s="5">
        <f t="shared" si="1"/>
        <v>17407.5</v>
      </c>
      <c r="L57" s="5"/>
      <c r="M57" s="16">
        <f>H57*0.3</f>
        <v>17407.5</v>
      </c>
      <c r="N57" s="4" t="s">
        <v>432</v>
      </c>
      <c r="O57" s="3" t="s">
        <v>243</v>
      </c>
    </row>
    <row r="58" spans="1:15" ht="45">
      <c r="A58" s="2">
        <v>52</v>
      </c>
      <c r="B58" s="3" t="s">
        <v>17</v>
      </c>
      <c r="C58" s="14" t="s">
        <v>433</v>
      </c>
      <c r="D58" s="4">
        <v>400</v>
      </c>
      <c r="E58" s="4">
        <v>4</v>
      </c>
      <c r="F58" s="4">
        <v>8</v>
      </c>
      <c r="G58" s="4" t="s">
        <v>19</v>
      </c>
      <c r="H58" s="4">
        <v>96005</v>
      </c>
      <c r="I58" s="4">
        <v>26400</v>
      </c>
      <c r="J58" s="4"/>
      <c r="K58" s="5">
        <f t="shared" si="1"/>
        <v>28801.5</v>
      </c>
      <c r="L58" s="5"/>
      <c r="M58" s="16">
        <v>26400</v>
      </c>
      <c r="N58" s="4" t="s">
        <v>434</v>
      </c>
      <c r="O58" s="3" t="s">
        <v>243</v>
      </c>
    </row>
    <row r="59" spans="1:15" ht="45">
      <c r="A59" s="2">
        <v>53</v>
      </c>
      <c r="B59" s="3" t="s">
        <v>17</v>
      </c>
      <c r="C59" s="14" t="s">
        <v>435</v>
      </c>
      <c r="D59" s="4">
        <v>300</v>
      </c>
      <c r="E59" s="4">
        <v>3</v>
      </c>
      <c r="F59" s="4">
        <v>6</v>
      </c>
      <c r="G59" s="4" t="s">
        <v>19</v>
      </c>
      <c r="H59" s="4">
        <v>80000</v>
      </c>
      <c r="I59" s="4">
        <v>19800</v>
      </c>
      <c r="J59" s="4"/>
      <c r="K59" s="5">
        <f t="shared" si="1"/>
        <v>24000</v>
      </c>
      <c r="L59" s="5"/>
      <c r="M59" s="16">
        <v>19800</v>
      </c>
      <c r="N59" s="4" t="s">
        <v>436</v>
      </c>
      <c r="O59" s="3" t="s">
        <v>243</v>
      </c>
    </row>
    <row r="60" spans="1:15" ht="45">
      <c r="A60" s="2">
        <v>54</v>
      </c>
      <c r="B60" s="3" t="s">
        <v>17</v>
      </c>
      <c r="C60" s="14" t="s">
        <v>437</v>
      </c>
      <c r="D60" s="4">
        <v>200</v>
      </c>
      <c r="E60" s="4">
        <v>2</v>
      </c>
      <c r="F60" s="4">
        <v>4</v>
      </c>
      <c r="G60" s="4" t="s">
        <v>19</v>
      </c>
      <c r="H60" s="4">
        <v>53805</v>
      </c>
      <c r="I60" s="4">
        <v>13200</v>
      </c>
      <c r="J60" s="4"/>
      <c r="K60" s="5">
        <f t="shared" si="1"/>
        <v>16141.5</v>
      </c>
      <c r="L60" s="5"/>
      <c r="M60" s="16">
        <v>13200</v>
      </c>
      <c r="N60" s="4" t="s">
        <v>438</v>
      </c>
      <c r="O60" s="3" t="s">
        <v>243</v>
      </c>
    </row>
    <row r="61" spans="1:15" ht="45">
      <c r="A61" s="2">
        <v>55</v>
      </c>
      <c r="B61" s="3" t="s">
        <v>17</v>
      </c>
      <c r="C61" s="14" t="s">
        <v>439</v>
      </c>
      <c r="D61" s="4">
        <v>300</v>
      </c>
      <c r="E61" s="4">
        <v>3</v>
      </c>
      <c r="F61" s="4">
        <v>6</v>
      </c>
      <c r="G61" s="4" t="s">
        <v>19</v>
      </c>
      <c r="H61" s="4">
        <v>54860</v>
      </c>
      <c r="I61" s="4">
        <v>16458</v>
      </c>
      <c r="J61" s="4"/>
      <c r="K61" s="5">
        <f t="shared" si="1"/>
        <v>16458</v>
      </c>
      <c r="L61" s="5"/>
      <c r="M61" s="16">
        <f>H61*0.3</f>
        <v>16458</v>
      </c>
      <c r="N61" s="4" t="s">
        <v>440</v>
      </c>
      <c r="O61" s="3" t="s">
        <v>243</v>
      </c>
    </row>
    <row r="62" spans="1:15" ht="45">
      <c r="A62" s="2">
        <v>56</v>
      </c>
      <c r="B62" s="3" t="s">
        <v>17</v>
      </c>
      <c r="C62" s="14" t="s">
        <v>441</v>
      </c>
      <c r="D62" s="4">
        <v>200</v>
      </c>
      <c r="E62" s="4">
        <v>2</v>
      </c>
      <c r="F62" s="4">
        <v>4</v>
      </c>
      <c r="G62" s="4" t="s">
        <v>19</v>
      </c>
      <c r="H62" s="4">
        <v>43867</v>
      </c>
      <c r="I62" s="4">
        <v>13160</v>
      </c>
      <c r="J62" s="4"/>
      <c r="K62" s="5">
        <f t="shared" si="1"/>
        <v>13160.1</v>
      </c>
      <c r="L62" s="5"/>
      <c r="M62" s="16">
        <f>H62*0.3</f>
        <v>13160.1</v>
      </c>
      <c r="N62" s="4" t="s">
        <v>442</v>
      </c>
      <c r="O62" s="3" t="s">
        <v>243</v>
      </c>
    </row>
    <row r="63" spans="1:15" ht="45">
      <c r="A63" s="2">
        <v>57</v>
      </c>
      <c r="B63" s="3" t="s">
        <v>17</v>
      </c>
      <c r="C63" s="14" t="s">
        <v>443</v>
      </c>
      <c r="D63" s="4">
        <v>300</v>
      </c>
      <c r="E63" s="4">
        <v>3</v>
      </c>
      <c r="F63" s="4">
        <v>6</v>
      </c>
      <c r="G63" s="4" t="s">
        <v>19</v>
      </c>
      <c r="H63" s="4">
        <v>59200</v>
      </c>
      <c r="I63" s="4">
        <v>17760</v>
      </c>
      <c r="J63" s="4"/>
      <c r="K63" s="5">
        <f t="shared" si="1"/>
        <v>17760</v>
      </c>
      <c r="L63" s="5"/>
      <c r="M63" s="16">
        <f>H63*0.3</f>
        <v>17760</v>
      </c>
      <c r="N63" s="4" t="s">
        <v>444</v>
      </c>
      <c r="O63" s="3" t="s">
        <v>243</v>
      </c>
    </row>
    <row r="64" spans="1:15" ht="45">
      <c r="A64" s="2">
        <v>58</v>
      </c>
      <c r="B64" s="3" t="s">
        <v>17</v>
      </c>
      <c r="C64" s="14" t="s">
        <v>445</v>
      </c>
      <c r="D64" s="4">
        <v>200</v>
      </c>
      <c r="E64" s="4">
        <v>2</v>
      </c>
      <c r="F64" s="4">
        <v>4</v>
      </c>
      <c r="G64" s="4" t="s">
        <v>19</v>
      </c>
      <c r="H64" s="4">
        <v>46420</v>
      </c>
      <c r="I64" s="4">
        <v>13200</v>
      </c>
      <c r="J64" s="4"/>
      <c r="K64" s="5">
        <f t="shared" si="1"/>
        <v>13926</v>
      </c>
      <c r="L64" s="5"/>
      <c r="M64" s="16">
        <v>13200</v>
      </c>
      <c r="N64" s="4" t="s">
        <v>446</v>
      </c>
      <c r="O64" s="3" t="s">
        <v>243</v>
      </c>
    </row>
    <row r="65" spans="1:15" ht="45">
      <c r="A65" s="2">
        <v>59</v>
      </c>
      <c r="B65" s="3" t="s">
        <v>17</v>
      </c>
      <c r="C65" s="14" t="s">
        <v>447</v>
      </c>
      <c r="D65" s="4">
        <v>400</v>
      </c>
      <c r="E65" s="4">
        <v>4</v>
      </c>
      <c r="F65" s="4">
        <v>8</v>
      </c>
      <c r="G65" s="4" t="s">
        <v>19</v>
      </c>
      <c r="H65" s="4">
        <v>89675</v>
      </c>
      <c r="I65" s="4">
        <v>26400</v>
      </c>
      <c r="J65" s="4"/>
      <c r="K65" s="5">
        <f t="shared" si="1"/>
        <v>26902.5</v>
      </c>
      <c r="L65" s="5"/>
      <c r="M65" s="16">
        <v>26400</v>
      </c>
      <c r="N65" s="4" t="s">
        <v>448</v>
      </c>
      <c r="O65" s="3" t="s">
        <v>243</v>
      </c>
    </row>
    <row r="66" spans="1:15" ht="45">
      <c r="A66" s="2">
        <v>60</v>
      </c>
      <c r="B66" s="3" t="s">
        <v>17</v>
      </c>
      <c r="C66" s="14" t="s">
        <v>449</v>
      </c>
      <c r="D66" s="4">
        <v>300</v>
      </c>
      <c r="E66" s="4">
        <v>3</v>
      </c>
      <c r="F66" s="4">
        <v>6</v>
      </c>
      <c r="G66" s="4" t="s">
        <v>19</v>
      </c>
      <c r="H66" s="4">
        <v>52750</v>
      </c>
      <c r="I66" s="4">
        <v>15825</v>
      </c>
      <c r="J66" s="4"/>
      <c r="K66" s="5">
        <f t="shared" si="1"/>
        <v>15825</v>
      </c>
      <c r="L66" s="5"/>
      <c r="M66" s="16">
        <f t="shared" ref="M66:M72" si="3">H66*0.3</f>
        <v>15825</v>
      </c>
      <c r="N66" s="4" t="s">
        <v>450</v>
      </c>
      <c r="O66" s="3" t="s">
        <v>243</v>
      </c>
    </row>
    <row r="67" spans="1:15" ht="45">
      <c r="A67" s="2">
        <v>61</v>
      </c>
      <c r="B67" s="3" t="s">
        <v>17</v>
      </c>
      <c r="C67" s="14" t="s">
        <v>451</v>
      </c>
      <c r="D67" s="4">
        <v>500</v>
      </c>
      <c r="E67" s="4">
        <v>5</v>
      </c>
      <c r="F67" s="4">
        <v>10</v>
      </c>
      <c r="G67" s="4" t="s">
        <v>19</v>
      </c>
      <c r="H67" s="4">
        <v>103390</v>
      </c>
      <c r="I67" s="4">
        <v>31017</v>
      </c>
      <c r="J67" s="4"/>
      <c r="K67" s="5">
        <f t="shared" si="1"/>
        <v>31017</v>
      </c>
      <c r="L67" s="5"/>
      <c r="M67" s="16">
        <f t="shared" si="3"/>
        <v>31017</v>
      </c>
      <c r="N67" s="4" t="s">
        <v>452</v>
      </c>
      <c r="O67" s="3" t="s">
        <v>243</v>
      </c>
    </row>
    <row r="68" spans="1:15" ht="57">
      <c r="A68" s="2">
        <v>62</v>
      </c>
      <c r="B68" s="3" t="s">
        <v>17</v>
      </c>
      <c r="C68" s="14" t="s">
        <v>453</v>
      </c>
      <c r="D68" s="4">
        <v>300</v>
      </c>
      <c r="E68" s="4">
        <v>3</v>
      </c>
      <c r="F68" s="4">
        <v>6</v>
      </c>
      <c r="G68" s="4" t="s">
        <v>19</v>
      </c>
      <c r="H68" s="4">
        <v>59992</v>
      </c>
      <c r="I68" s="4">
        <v>17998</v>
      </c>
      <c r="J68" s="4"/>
      <c r="K68" s="5">
        <f t="shared" si="1"/>
        <v>17997.599999999999</v>
      </c>
      <c r="L68" s="5"/>
      <c r="M68" s="16">
        <f t="shared" si="3"/>
        <v>17997.599999999999</v>
      </c>
      <c r="N68" s="4" t="s">
        <v>454</v>
      </c>
      <c r="O68" s="3" t="s">
        <v>455</v>
      </c>
    </row>
    <row r="69" spans="1:15" ht="60">
      <c r="A69" s="2">
        <v>63</v>
      </c>
      <c r="B69" s="3" t="s">
        <v>12</v>
      </c>
      <c r="C69" s="14" t="s">
        <v>456</v>
      </c>
      <c r="D69" s="4">
        <v>200</v>
      </c>
      <c r="E69" s="4">
        <v>30</v>
      </c>
      <c r="F69" s="4">
        <v>4</v>
      </c>
      <c r="G69" s="4" t="s">
        <v>19</v>
      </c>
      <c r="H69" s="4">
        <v>33000</v>
      </c>
      <c r="I69" s="4">
        <v>9900</v>
      </c>
      <c r="J69" s="4"/>
      <c r="K69" s="5">
        <f t="shared" ref="K69:K73" si="4">SUM(H69*0.3)</f>
        <v>9900</v>
      </c>
      <c r="L69" s="5"/>
      <c r="M69" s="16">
        <f t="shared" si="3"/>
        <v>9900</v>
      </c>
      <c r="N69" s="4" t="s">
        <v>235</v>
      </c>
      <c r="O69" s="3" t="s">
        <v>457</v>
      </c>
    </row>
    <row r="70" spans="1:15" ht="45">
      <c r="A70" s="2">
        <v>64</v>
      </c>
      <c r="B70" s="3" t="s">
        <v>17</v>
      </c>
      <c r="C70" s="14" t="s">
        <v>458</v>
      </c>
      <c r="D70" s="4">
        <v>300</v>
      </c>
      <c r="E70" s="4">
        <v>3</v>
      </c>
      <c r="F70" s="4">
        <v>6</v>
      </c>
      <c r="G70" s="4" t="s">
        <v>19</v>
      </c>
      <c r="H70" s="4">
        <v>55915</v>
      </c>
      <c r="I70" s="4">
        <v>16775</v>
      </c>
      <c r="J70" s="4"/>
      <c r="K70" s="5">
        <f t="shared" si="4"/>
        <v>16774.5</v>
      </c>
      <c r="L70" s="5"/>
      <c r="M70" s="16">
        <f t="shared" si="3"/>
        <v>16774.5</v>
      </c>
      <c r="N70" s="4" t="s">
        <v>459</v>
      </c>
      <c r="O70" s="3" t="s">
        <v>243</v>
      </c>
    </row>
    <row r="71" spans="1:15" ht="45">
      <c r="A71" s="2">
        <v>65</v>
      </c>
      <c r="B71" s="3" t="s">
        <v>17</v>
      </c>
      <c r="C71" s="14" t="s">
        <v>460</v>
      </c>
      <c r="D71" s="4">
        <v>200</v>
      </c>
      <c r="E71" s="4">
        <v>2</v>
      </c>
      <c r="F71" s="4">
        <v>4</v>
      </c>
      <c r="G71" s="4" t="s">
        <v>19</v>
      </c>
      <c r="H71" s="4">
        <v>39500</v>
      </c>
      <c r="I71" s="4">
        <v>11850</v>
      </c>
      <c r="J71" s="4"/>
      <c r="K71" s="5">
        <f t="shared" si="4"/>
        <v>11850</v>
      </c>
      <c r="L71" s="5"/>
      <c r="M71" s="16">
        <f t="shared" si="3"/>
        <v>11850</v>
      </c>
      <c r="N71" s="4" t="s">
        <v>461</v>
      </c>
      <c r="O71" s="3" t="s">
        <v>462</v>
      </c>
    </row>
    <row r="72" spans="1:15" ht="45">
      <c r="A72" s="2">
        <v>66</v>
      </c>
      <c r="B72" s="3" t="s">
        <v>17</v>
      </c>
      <c r="C72" s="14" t="s">
        <v>463</v>
      </c>
      <c r="D72" s="4">
        <v>300</v>
      </c>
      <c r="E72" s="4">
        <v>3</v>
      </c>
      <c r="F72" s="4">
        <v>6</v>
      </c>
      <c r="G72" s="4" t="s">
        <v>19</v>
      </c>
      <c r="H72" s="4">
        <v>56500</v>
      </c>
      <c r="I72" s="4">
        <v>16950</v>
      </c>
      <c r="J72" s="4"/>
      <c r="K72" s="5">
        <f t="shared" si="4"/>
        <v>16950</v>
      </c>
      <c r="L72" s="5"/>
      <c r="M72" s="16">
        <f t="shared" si="3"/>
        <v>16950</v>
      </c>
      <c r="N72" s="4" t="s">
        <v>461</v>
      </c>
      <c r="O72" s="3" t="s">
        <v>462</v>
      </c>
    </row>
    <row r="73" spans="1:15" ht="45">
      <c r="A73" s="2">
        <v>67</v>
      </c>
      <c r="B73" s="3" t="s">
        <v>12</v>
      </c>
      <c r="C73" s="14" t="s">
        <v>464</v>
      </c>
      <c r="D73" s="4">
        <v>100</v>
      </c>
      <c r="E73" s="4">
        <v>15</v>
      </c>
      <c r="F73" s="4">
        <v>1.5</v>
      </c>
      <c r="G73" s="4" t="s">
        <v>19</v>
      </c>
      <c r="H73" s="4">
        <v>17850</v>
      </c>
      <c r="I73" s="4">
        <v>5355</v>
      </c>
      <c r="J73" s="4"/>
      <c r="K73" s="5">
        <f t="shared" si="4"/>
        <v>5355</v>
      </c>
      <c r="L73" s="5"/>
      <c r="M73" s="16">
        <v>4500</v>
      </c>
      <c r="N73" s="4" t="s">
        <v>465</v>
      </c>
      <c r="O73" s="3" t="s">
        <v>400</v>
      </c>
    </row>
    <row r="74" spans="1:15" ht="38.25">
      <c r="A74" s="2">
        <v>68</v>
      </c>
      <c r="B74" s="31" t="s">
        <v>17</v>
      </c>
      <c r="C74" s="31" t="s">
        <v>753</v>
      </c>
      <c r="D74" s="31">
        <v>300</v>
      </c>
      <c r="E74" s="31">
        <v>3</v>
      </c>
      <c r="F74" s="31">
        <v>6</v>
      </c>
      <c r="G74" s="31" t="s">
        <v>14</v>
      </c>
      <c r="H74" s="31">
        <v>52750</v>
      </c>
      <c r="I74" s="31">
        <v>15825</v>
      </c>
      <c r="J74" s="32">
        <f>(F74*3300)</f>
        <v>19800</v>
      </c>
      <c r="K74" s="31">
        <f>(H74*30/100)</f>
        <v>15825</v>
      </c>
      <c r="L74" s="31">
        <f>(30*55600/100)</f>
        <v>16680</v>
      </c>
      <c r="M74" s="35">
        <v>15825</v>
      </c>
      <c r="N74" s="31" t="s">
        <v>754</v>
      </c>
      <c r="O74" s="31" t="s">
        <v>755</v>
      </c>
    </row>
    <row r="75" spans="1:15" ht="38.25">
      <c r="A75" s="2">
        <v>69</v>
      </c>
      <c r="B75" s="31" t="s">
        <v>12</v>
      </c>
      <c r="C75" s="31" t="s">
        <v>756</v>
      </c>
      <c r="D75" s="31">
        <v>500</v>
      </c>
      <c r="E75" s="31">
        <v>75</v>
      </c>
      <c r="F75" s="31">
        <v>7.5</v>
      </c>
      <c r="G75" s="31" t="s">
        <v>14</v>
      </c>
      <c r="H75" s="31">
        <v>72000</v>
      </c>
      <c r="I75" s="31">
        <v>21600</v>
      </c>
      <c r="J75" s="32">
        <f>(F75*3000)</f>
        <v>22500</v>
      </c>
      <c r="K75" s="31">
        <f t="shared" ref="K75:K95" si="5">(H75*30/100)</f>
        <v>21600</v>
      </c>
      <c r="L75" s="31">
        <v>0</v>
      </c>
      <c r="M75" s="35">
        <v>21600</v>
      </c>
      <c r="N75" s="36">
        <v>40547</v>
      </c>
      <c r="O75" s="31" t="s">
        <v>757</v>
      </c>
    </row>
    <row r="76" spans="1:15" ht="38.25">
      <c r="A76" s="2">
        <v>70</v>
      </c>
      <c r="B76" s="31" t="s">
        <v>17</v>
      </c>
      <c r="C76" s="31" t="s">
        <v>758</v>
      </c>
      <c r="D76" s="31">
        <v>300</v>
      </c>
      <c r="E76" s="31">
        <v>3</v>
      </c>
      <c r="F76" s="31">
        <v>6</v>
      </c>
      <c r="G76" s="31" t="s">
        <v>14</v>
      </c>
      <c r="H76" s="31">
        <v>57000</v>
      </c>
      <c r="I76" s="31">
        <v>17100</v>
      </c>
      <c r="J76" s="32">
        <f t="shared" ref="J76:J95" si="6">(F76*3300)</f>
        <v>19800</v>
      </c>
      <c r="K76" s="31">
        <f t="shared" si="5"/>
        <v>17100</v>
      </c>
      <c r="L76" s="31">
        <f>(30*55600/100)</f>
        <v>16680</v>
      </c>
      <c r="M76" s="35">
        <v>16680</v>
      </c>
      <c r="N76" s="36">
        <v>40547</v>
      </c>
      <c r="O76" s="31" t="s">
        <v>757</v>
      </c>
    </row>
    <row r="77" spans="1:15" ht="38.25">
      <c r="A77" s="2">
        <v>71</v>
      </c>
      <c r="B77" s="31" t="s">
        <v>12</v>
      </c>
      <c r="C77" s="31" t="s">
        <v>759</v>
      </c>
      <c r="D77" s="31">
        <v>200</v>
      </c>
      <c r="E77" s="31">
        <v>30</v>
      </c>
      <c r="F77" s="31">
        <v>3</v>
      </c>
      <c r="G77" s="31" t="s">
        <v>14</v>
      </c>
      <c r="H77" s="31">
        <v>28000</v>
      </c>
      <c r="I77" s="31">
        <v>8400</v>
      </c>
      <c r="J77" s="32">
        <f>(F77*3000)</f>
        <v>9000</v>
      </c>
      <c r="K77" s="31">
        <f t="shared" si="5"/>
        <v>8400</v>
      </c>
      <c r="L77" s="31">
        <v>0</v>
      </c>
      <c r="M77" s="35">
        <v>8400</v>
      </c>
      <c r="N77" s="31" t="s">
        <v>760</v>
      </c>
      <c r="O77" s="31" t="s">
        <v>761</v>
      </c>
    </row>
    <row r="78" spans="1:15" ht="38.25">
      <c r="A78" s="2">
        <v>72</v>
      </c>
      <c r="B78" s="31" t="s">
        <v>17</v>
      </c>
      <c r="C78" s="31" t="s">
        <v>762</v>
      </c>
      <c r="D78" s="31">
        <v>500</v>
      </c>
      <c r="E78" s="31">
        <v>5</v>
      </c>
      <c r="F78" s="31">
        <v>10</v>
      </c>
      <c r="G78" s="31" t="s">
        <v>14</v>
      </c>
      <c r="H78" s="31">
        <v>143000</v>
      </c>
      <c r="I78" s="31">
        <v>33000</v>
      </c>
      <c r="J78" s="32">
        <f t="shared" si="6"/>
        <v>33000</v>
      </c>
      <c r="K78" s="31">
        <f t="shared" si="5"/>
        <v>42900</v>
      </c>
      <c r="L78" s="31">
        <v>26400</v>
      </c>
      <c r="M78" s="35">
        <v>26400</v>
      </c>
      <c r="N78" s="31" t="s">
        <v>763</v>
      </c>
      <c r="O78" s="31" t="s">
        <v>764</v>
      </c>
    </row>
    <row r="79" spans="1:15" ht="38.25">
      <c r="A79" s="2">
        <v>73</v>
      </c>
      <c r="B79" s="31" t="s">
        <v>12</v>
      </c>
      <c r="C79" s="31" t="s">
        <v>765</v>
      </c>
      <c r="D79" s="31">
        <v>300</v>
      </c>
      <c r="E79" s="31">
        <v>45</v>
      </c>
      <c r="F79" s="31">
        <v>4.5</v>
      </c>
      <c r="G79" s="31" t="s">
        <v>14</v>
      </c>
      <c r="H79" s="31">
        <v>48000</v>
      </c>
      <c r="I79" s="31">
        <v>13500</v>
      </c>
      <c r="J79" s="32">
        <f>(F79*3000)</f>
        <v>13500</v>
      </c>
      <c r="K79" s="31">
        <f t="shared" si="5"/>
        <v>14400</v>
      </c>
      <c r="L79" s="31">
        <v>0</v>
      </c>
      <c r="M79" s="35">
        <v>13500</v>
      </c>
      <c r="N79" s="31" t="s">
        <v>766</v>
      </c>
      <c r="O79" s="31" t="s">
        <v>757</v>
      </c>
    </row>
    <row r="80" spans="1:15" ht="38.25">
      <c r="A80" s="2">
        <v>74</v>
      </c>
      <c r="B80" s="31" t="s">
        <v>17</v>
      </c>
      <c r="C80" s="31" t="s">
        <v>767</v>
      </c>
      <c r="D80" s="31">
        <v>500</v>
      </c>
      <c r="E80" s="31">
        <v>5</v>
      </c>
      <c r="F80" s="31">
        <v>10</v>
      </c>
      <c r="G80" s="31" t="s">
        <v>14</v>
      </c>
      <c r="H80" s="31">
        <v>90000</v>
      </c>
      <c r="I80" s="31">
        <v>27000</v>
      </c>
      <c r="J80" s="32">
        <f t="shared" si="6"/>
        <v>33000</v>
      </c>
      <c r="K80" s="31">
        <f t="shared" si="5"/>
        <v>27000</v>
      </c>
      <c r="L80" s="31">
        <v>26400</v>
      </c>
      <c r="M80" s="35">
        <v>26400</v>
      </c>
      <c r="N80" s="31" t="s">
        <v>768</v>
      </c>
      <c r="O80" s="31" t="s">
        <v>757</v>
      </c>
    </row>
    <row r="81" spans="1:15" ht="38.25">
      <c r="A81" s="2">
        <v>75</v>
      </c>
      <c r="B81" s="31" t="s">
        <v>17</v>
      </c>
      <c r="C81" s="31" t="s">
        <v>769</v>
      </c>
      <c r="D81" s="31">
        <v>500</v>
      </c>
      <c r="E81" s="31">
        <v>5</v>
      </c>
      <c r="F81" s="31">
        <v>10</v>
      </c>
      <c r="G81" s="31" t="s">
        <v>14</v>
      </c>
      <c r="H81" s="31">
        <v>95050</v>
      </c>
      <c r="I81" s="31">
        <v>28515</v>
      </c>
      <c r="J81" s="32">
        <f t="shared" si="6"/>
        <v>33000</v>
      </c>
      <c r="K81" s="31">
        <f t="shared" si="5"/>
        <v>28515</v>
      </c>
      <c r="L81" s="31">
        <v>26400</v>
      </c>
      <c r="M81" s="35">
        <v>26400</v>
      </c>
      <c r="N81" s="36">
        <v>40637</v>
      </c>
      <c r="O81" s="31" t="s">
        <v>770</v>
      </c>
    </row>
    <row r="82" spans="1:15" ht="38.25">
      <c r="A82" s="2">
        <v>76</v>
      </c>
      <c r="B82" s="31" t="s">
        <v>17</v>
      </c>
      <c r="C82" s="31" t="s">
        <v>771</v>
      </c>
      <c r="D82" s="31">
        <v>300</v>
      </c>
      <c r="E82" s="31">
        <v>3</v>
      </c>
      <c r="F82" s="31">
        <v>6</v>
      </c>
      <c r="G82" s="31" t="s">
        <v>14</v>
      </c>
      <c r="H82" s="31">
        <v>79653</v>
      </c>
      <c r="I82" s="31">
        <v>19800</v>
      </c>
      <c r="J82" s="32">
        <f t="shared" si="6"/>
        <v>19800</v>
      </c>
      <c r="K82" s="33">
        <f t="shared" si="5"/>
        <v>23895.9</v>
      </c>
      <c r="L82" s="31">
        <v>16680</v>
      </c>
      <c r="M82" s="35">
        <v>16680</v>
      </c>
      <c r="N82" s="31" t="s">
        <v>772</v>
      </c>
      <c r="O82" s="31" t="s">
        <v>770</v>
      </c>
    </row>
    <row r="83" spans="1:15" ht="38.25">
      <c r="A83" s="2">
        <v>77</v>
      </c>
      <c r="B83" s="31" t="s">
        <v>17</v>
      </c>
      <c r="C83" s="31" t="s">
        <v>773</v>
      </c>
      <c r="D83" s="31">
        <v>500</v>
      </c>
      <c r="E83" s="31">
        <v>5</v>
      </c>
      <c r="F83" s="31">
        <v>10</v>
      </c>
      <c r="G83" s="31" t="s">
        <v>14</v>
      </c>
      <c r="H83" s="31">
        <v>68575</v>
      </c>
      <c r="I83" s="33">
        <v>20572.5</v>
      </c>
      <c r="J83" s="32">
        <f t="shared" si="6"/>
        <v>33000</v>
      </c>
      <c r="K83" s="33">
        <f t="shared" si="5"/>
        <v>20572.5</v>
      </c>
      <c r="L83" s="33">
        <v>26400</v>
      </c>
      <c r="M83" s="35">
        <v>20573</v>
      </c>
      <c r="N83" s="31" t="s">
        <v>774</v>
      </c>
      <c r="O83" s="31" t="s">
        <v>770</v>
      </c>
    </row>
    <row r="84" spans="1:15" ht="38.25">
      <c r="A84" s="2">
        <v>78</v>
      </c>
      <c r="B84" s="31" t="s">
        <v>17</v>
      </c>
      <c r="C84" s="31" t="s">
        <v>775</v>
      </c>
      <c r="D84" s="31">
        <v>300</v>
      </c>
      <c r="E84" s="31">
        <v>3</v>
      </c>
      <c r="F84" s="31">
        <v>6</v>
      </c>
      <c r="G84" s="31" t="s">
        <v>14</v>
      </c>
      <c r="H84" s="31">
        <v>58025</v>
      </c>
      <c r="I84" s="33">
        <v>17407.5</v>
      </c>
      <c r="J84" s="32">
        <f t="shared" si="6"/>
        <v>19800</v>
      </c>
      <c r="K84" s="33">
        <f t="shared" si="5"/>
        <v>17407.5</v>
      </c>
      <c r="L84" s="33">
        <v>16680</v>
      </c>
      <c r="M84" s="35">
        <v>16680</v>
      </c>
      <c r="N84" s="31" t="s">
        <v>776</v>
      </c>
      <c r="O84" s="31" t="s">
        <v>770</v>
      </c>
    </row>
    <row r="85" spans="1:15" ht="38.25">
      <c r="A85" s="2">
        <v>79</v>
      </c>
      <c r="B85" s="31" t="s">
        <v>17</v>
      </c>
      <c r="C85" s="31" t="s">
        <v>777</v>
      </c>
      <c r="D85" s="31">
        <v>300</v>
      </c>
      <c r="E85" s="31">
        <v>3</v>
      </c>
      <c r="F85" s="31">
        <v>6</v>
      </c>
      <c r="G85" s="31" t="s">
        <v>14</v>
      </c>
      <c r="H85" s="31">
        <v>53277</v>
      </c>
      <c r="I85" s="33">
        <v>15983.1</v>
      </c>
      <c r="J85" s="32">
        <f t="shared" si="6"/>
        <v>19800</v>
      </c>
      <c r="K85" s="33">
        <f t="shared" si="5"/>
        <v>15983.1</v>
      </c>
      <c r="L85" s="33">
        <v>16680</v>
      </c>
      <c r="M85" s="35">
        <v>15983</v>
      </c>
      <c r="N85" s="31" t="s">
        <v>778</v>
      </c>
      <c r="O85" s="31" t="s">
        <v>770</v>
      </c>
    </row>
    <row r="86" spans="1:15" ht="38.25">
      <c r="A86" s="2">
        <v>80</v>
      </c>
      <c r="B86" s="31" t="s">
        <v>17</v>
      </c>
      <c r="C86" s="31" t="s">
        <v>779</v>
      </c>
      <c r="D86" s="31">
        <v>300</v>
      </c>
      <c r="E86" s="31">
        <v>3</v>
      </c>
      <c r="F86" s="31">
        <v>6</v>
      </c>
      <c r="G86" s="31" t="s">
        <v>14</v>
      </c>
      <c r="H86" s="31">
        <v>52750</v>
      </c>
      <c r="I86" s="31">
        <v>15825</v>
      </c>
      <c r="J86" s="32">
        <f t="shared" si="6"/>
        <v>19800</v>
      </c>
      <c r="K86" s="31">
        <f t="shared" si="5"/>
        <v>15825</v>
      </c>
      <c r="L86" s="31">
        <v>16680</v>
      </c>
      <c r="M86" s="35">
        <v>15825</v>
      </c>
      <c r="N86" s="36">
        <v>40491</v>
      </c>
      <c r="O86" s="31" t="s">
        <v>770</v>
      </c>
    </row>
    <row r="87" spans="1:15" ht="38.25">
      <c r="A87" s="2">
        <v>81</v>
      </c>
      <c r="B87" s="31" t="s">
        <v>12</v>
      </c>
      <c r="C87" s="31" t="s">
        <v>780</v>
      </c>
      <c r="D87" s="32" t="s">
        <v>781</v>
      </c>
      <c r="E87" s="31">
        <v>45</v>
      </c>
      <c r="F87" s="31">
        <v>4.5</v>
      </c>
      <c r="G87" s="31" t="s">
        <v>14</v>
      </c>
      <c r="H87" s="31">
        <v>47362.5</v>
      </c>
      <c r="I87" s="31">
        <v>13500</v>
      </c>
      <c r="J87" s="32">
        <f>(F87*3000)</f>
        <v>13500</v>
      </c>
      <c r="K87" s="33">
        <f t="shared" si="5"/>
        <v>14208.75</v>
      </c>
      <c r="L87" s="31">
        <v>0</v>
      </c>
      <c r="M87" s="35">
        <v>13500</v>
      </c>
      <c r="N87" s="31" t="s">
        <v>782</v>
      </c>
      <c r="O87" s="31" t="s">
        <v>761</v>
      </c>
    </row>
    <row r="88" spans="1:15" ht="38.25">
      <c r="A88" s="2">
        <v>82</v>
      </c>
      <c r="B88" s="31" t="s">
        <v>12</v>
      </c>
      <c r="C88" s="31" t="s">
        <v>783</v>
      </c>
      <c r="D88" s="31">
        <v>300</v>
      </c>
      <c r="E88" s="31">
        <v>45</v>
      </c>
      <c r="F88" s="31">
        <v>4.5</v>
      </c>
      <c r="G88" s="31" t="s">
        <v>14</v>
      </c>
      <c r="H88" s="31">
        <v>53677</v>
      </c>
      <c r="I88" s="31">
        <v>13500</v>
      </c>
      <c r="J88" s="32">
        <f>(F88*3000)</f>
        <v>13500</v>
      </c>
      <c r="K88" s="33">
        <f t="shared" si="5"/>
        <v>16103.1</v>
      </c>
      <c r="L88" s="31">
        <v>0</v>
      </c>
      <c r="M88" s="35">
        <v>13500</v>
      </c>
      <c r="N88" s="31" t="s">
        <v>784</v>
      </c>
      <c r="O88" s="31" t="s">
        <v>761</v>
      </c>
    </row>
    <row r="89" spans="1:15" ht="38.25">
      <c r="A89" s="2">
        <v>83</v>
      </c>
      <c r="B89" s="31" t="s">
        <v>12</v>
      </c>
      <c r="C89" s="31" t="s">
        <v>785</v>
      </c>
      <c r="D89" s="31">
        <v>300</v>
      </c>
      <c r="E89" s="31">
        <v>45</v>
      </c>
      <c r="F89" s="31">
        <v>4.5</v>
      </c>
      <c r="G89" s="31" t="s">
        <v>14</v>
      </c>
      <c r="H89" s="31">
        <v>50000</v>
      </c>
      <c r="I89" s="31">
        <v>13500</v>
      </c>
      <c r="J89" s="32">
        <f>(F89*3000)</f>
        <v>13500</v>
      </c>
      <c r="K89" s="31">
        <f t="shared" si="5"/>
        <v>15000</v>
      </c>
      <c r="L89" s="31">
        <v>0</v>
      </c>
      <c r="M89" s="35">
        <v>13500</v>
      </c>
      <c r="N89" s="36">
        <v>40544</v>
      </c>
      <c r="O89" s="31" t="s">
        <v>757</v>
      </c>
    </row>
    <row r="90" spans="1:15" ht="38.25">
      <c r="A90" s="2">
        <v>84</v>
      </c>
      <c r="B90" s="31" t="s">
        <v>12</v>
      </c>
      <c r="C90" s="31" t="s">
        <v>786</v>
      </c>
      <c r="D90" s="31">
        <v>200</v>
      </c>
      <c r="E90" s="31">
        <v>30</v>
      </c>
      <c r="F90" s="31">
        <v>3</v>
      </c>
      <c r="G90" s="31" t="s">
        <v>14</v>
      </c>
      <c r="H90" s="31">
        <v>35000</v>
      </c>
      <c r="I90" s="31">
        <v>9000</v>
      </c>
      <c r="J90" s="32">
        <f>(F90*3000)</f>
        <v>9000</v>
      </c>
      <c r="K90" s="31">
        <f t="shared" si="5"/>
        <v>10500</v>
      </c>
      <c r="L90" s="31">
        <v>0</v>
      </c>
      <c r="M90" s="35">
        <v>9000</v>
      </c>
      <c r="N90" s="36">
        <v>40544</v>
      </c>
      <c r="O90" s="31" t="s">
        <v>757</v>
      </c>
    </row>
    <row r="91" spans="1:15" ht="38.25">
      <c r="A91" s="2">
        <v>85</v>
      </c>
      <c r="B91" s="31" t="s">
        <v>17</v>
      </c>
      <c r="C91" s="31" t="s">
        <v>787</v>
      </c>
      <c r="D91" s="31">
        <v>300</v>
      </c>
      <c r="E91" s="31">
        <v>3</v>
      </c>
      <c r="F91" s="31">
        <v>6</v>
      </c>
      <c r="G91" s="31" t="s">
        <v>14</v>
      </c>
      <c r="H91" s="31">
        <v>76020</v>
      </c>
      <c r="I91" s="31">
        <v>19800</v>
      </c>
      <c r="J91" s="32">
        <f t="shared" si="6"/>
        <v>19800</v>
      </c>
      <c r="K91" s="31">
        <f t="shared" si="5"/>
        <v>22806</v>
      </c>
      <c r="L91" s="31">
        <v>16680</v>
      </c>
      <c r="M91" s="35">
        <v>16680</v>
      </c>
      <c r="N91" s="31" t="s">
        <v>788</v>
      </c>
      <c r="O91" s="31" t="s">
        <v>789</v>
      </c>
    </row>
    <row r="92" spans="1:15" ht="38.25">
      <c r="A92" s="2">
        <v>86</v>
      </c>
      <c r="B92" s="31" t="s">
        <v>17</v>
      </c>
      <c r="C92" s="31" t="s">
        <v>790</v>
      </c>
      <c r="D92" s="31">
        <v>200</v>
      </c>
      <c r="E92" s="31">
        <v>2</v>
      </c>
      <c r="F92" s="31">
        <v>4</v>
      </c>
      <c r="G92" s="31" t="s">
        <v>14</v>
      </c>
      <c r="H92" s="31">
        <v>41600</v>
      </c>
      <c r="I92" s="31">
        <v>12480</v>
      </c>
      <c r="J92" s="32">
        <f t="shared" si="6"/>
        <v>13200</v>
      </c>
      <c r="K92" s="31">
        <f t="shared" si="5"/>
        <v>12480</v>
      </c>
      <c r="L92" s="31">
        <v>11700</v>
      </c>
      <c r="M92" s="35">
        <v>11700</v>
      </c>
      <c r="N92" s="31" t="s">
        <v>791</v>
      </c>
      <c r="O92" s="31" t="s">
        <v>789</v>
      </c>
    </row>
    <row r="93" spans="1:15" ht="38.25">
      <c r="A93" s="2">
        <v>87</v>
      </c>
      <c r="B93" s="31" t="s">
        <v>17</v>
      </c>
      <c r="C93" s="31" t="s">
        <v>792</v>
      </c>
      <c r="D93" s="31">
        <v>500</v>
      </c>
      <c r="E93" s="31">
        <v>5</v>
      </c>
      <c r="F93" s="31">
        <v>10</v>
      </c>
      <c r="G93" s="31" t="s">
        <v>14</v>
      </c>
      <c r="H93" s="31">
        <v>115755</v>
      </c>
      <c r="I93" s="31">
        <v>33000</v>
      </c>
      <c r="J93" s="32">
        <f t="shared" si="6"/>
        <v>33000</v>
      </c>
      <c r="K93" s="33">
        <f t="shared" si="5"/>
        <v>34726.5</v>
      </c>
      <c r="L93" s="31">
        <v>26400</v>
      </c>
      <c r="M93" s="35">
        <v>26400</v>
      </c>
      <c r="N93" s="31" t="s">
        <v>793</v>
      </c>
      <c r="O93" s="31" t="s">
        <v>794</v>
      </c>
    </row>
    <row r="94" spans="1:15" ht="38.25">
      <c r="A94" s="2">
        <v>88</v>
      </c>
      <c r="B94" s="31" t="s">
        <v>17</v>
      </c>
      <c r="C94" s="31" t="s">
        <v>795</v>
      </c>
      <c r="D94" s="31">
        <v>200</v>
      </c>
      <c r="E94" s="31">
        <v>2</v>
      </c>
      <c r="F94" s="31">
        <v>4</v>
      </c>
      <c r="G94" s="31" t="s">
        <v>14</v>
      </c>
      <c r="H94" s="31">
        <v>48000</v>
      </c>
      <c r="I94" s="31">
        <v>13200</v>
      </c>
      <c r="J94" s="32">
        <f t="shared" si="6"/>
        <v>13200</v>
      </c>
      <c r="K94" s="31">
        <f t="shared" si="5"/>
        <v>14400</v>
      </c>
      <c r="L94" s="31">
        <v>11700</v>
      </c>
      <c r="M94" s="35">
        <v>11700</v>
      </c>
      <c r="N94" s="36">
        <v>40735</v>
      </c>
      <c r="O94" s="31" t="s">
        <v>789</v>
      </c>
    </row>
    <row r="95" spans="1:15" ht="38.25">
      <c r="A95" s="2">
        <v>89</v>
      </c>
      <c r="B95" s="31" t="s">
        <v>17</v>
      </c>
      <c r="C95" s="31" t="s">
        <v>796</v>
      </c>
      <c r="D95" s="31">
        <v>300</v>
      </c>
      <c r="E95" s="31">
        <v>3</v>
      </c>
      <c r="F95" s="31">
        <v>6</v>
      </c>
      <c r="G95" s="31" t="s">
        <v>14</v>
      </c>
      <c r="H95" s="31">
        <v>68250</v>
      </c>
      <c r="I95" s="31">
        <v>19800</v>
      </c>
      <c r="J95" s="32">
        <f t="shared" si="6"/>
        <v>19800</v>
      </c>
      <c r="K95" s="31">
        <f t="shared" si="5"/>
        <v>20475</v>
      </c>
      <c r="L95" s="31">
        <v>16680</v>
      </c>
      <c r="M95" s="35">
        <v>16680</v>
      </c>
      <c r="N95" s="31" t="s">
        <v>797</v>
      </c>
      <c r="O95" s="31" t="s">
        <v>789</v>
      </c>
    </row>
    <row r="96" spans="1:15" ht="36">
      <c r="A96" s="56">
        <v>90</v>
      </c>
      <c r="B96" s="56" t="s">
        <v>12</v>
      </c>
      <c r="C96" s="56" t="s">
        <v>1193</v>
      </c>
      <c r="D96" s="56">
        <v>300</v>
      </c>
      <c r="E96" s="56">
        <v>30</v>
      </c>
      <c r="F96" s="56">
        <v>3.96</v>
      </c>
      <c r="G96" s="56" t="s">
        <v>14</v>
      </c>
      <c r="H96" s="56">
        <v>47362</v>
      </c>
      <c r="I96" s="56">
        <v>11988</v>
      </c>
      <c r="J96" s="56">
        <f>(3000*F96)</f>
        <v>11880</v>
      </c>
      <c r="K96" s="63">
        <f>(30/100*H96)</f>
        <v>14208.6</v>
      </c>
      <c r="L96" s="56">
        <v>0</v>
      </c>
      <c r="M96" s="56">
        <v>11880</v>
      </c>
      <c r="N96" s="56" t="s">
        <v>1194</v>
      </c>
      <c r="O96" s="56" t="s">
        <v>1195</v>
      </c>
    </row>
    <row r="97" spans="1:15" ht="36">
      <c r="A97" s="56">
        <v>91</v>
      </c>
      <c r="B97" s="56" t="s">
        <v>17</v>
      </c>
      <c r="C97" s="56" t="s">
        <v>1196</v>
      </c>
      <c r="D97" s="56">
        <v>300</v>
      </c>
      <c r="E97" s="56">
        <v>3</v>
      </c>
      <c r="F97" s="56">
        <v>6</v>
      </c>
      <c r="G97" s="56" t="s">
        <v>14</v>
      </c>
      <c r="H97" s="56">
        <v>60003</v>
      </c>
      <c r="I97" s="56">
        <v>18000</v>
      </c>
      <c r="J97" s="56">
        <f t="shared" ref="J97:J106" si="7">(3300*F97)</f>
        <v>19800</v>
      </c>
      <c r="K97" s="63">
        <f t="shared" ref="K97:K106" si="8">(30/100*H97)</f>
        <v>18000.899999999998</v>
      </c>
      <c r="L97" s="63">
        <f>(30/100*55600)</f>
        <v>16680</v>
      </c>
      <c r="M97" s="56">
        <v>16680</v>
      </c>
      <c r="N97" s="56" t="s">
        <v>1197</v>
      </c>
      <c r="O97" s="56" t="s">
        <v>1198</v>
      </c>
    </row>
    <row r="98" spans="1:15" ht="36">
      <c r="A98" s="56">
        <v>92</v>
      </c>
      <c r="B98" s="56" t="s">
        <v>12</v>
      </c>
      <c r="C98" s="56" t="s">
        <v>1199</v>
      </c>
      <c r="D98" s="56">
        <v>200</v>
      </c>
      <c r="E98" s="56">
        <v>24</v>
      </c>
      <c r="F98" s="56">
        <v>3</v>
      </c>
      <c r="G98" s="56" t="s">
        <v>14</v>
      </c>
      <c r="H98" s="56">
        <v>44890</v>
      </c>
      <c r="I98" s="56">
        <v>9000</v>
      </c>
      <c r="J98" s="56">
        <f>(3000*F98)</f>
        <v>9000</v>
      </c>
      <c r="K98" s="63">
        <f t="shared" si="8"/>
        <v>13467</v>
      </c>
      <c r="L98" s="56">
        <v>0</v>
      </c>
      <c r="M98" s="56">
        <v>9000</v>
      </c>
      <c r="N98" s="56" t="s">
        <v>1200</v>
      </c>
      <c r="O98" s="56" t="s">
        <v>1201</v>
      </c>
    </row>
    <row r="99" spans="1:15" ht="36">
      <c r="A99" s="56">
        <v>93</v>
      </c>
      <c r="B99" s="56" t="s">
        <v>17</v>
      </c>
      <c r="C99" s="56" t="s">
        <v>1202</v>
      </c>
      <c r="D99" s="56">
        <v>500</v>
      </c>
      <c r="E99" s="56">
        <v>5</v>
      </c>
      <c r="F99" s="56">
        <v>10</v>
      </c>
      <c r="G99" s="56" t="s">
        <v>14</v>
      </c>
      <c r="H99" s="56">
        <v>115000</v>
      </c>
      <c r="I99" s="56">
        <v>33000</v>
      </c>
      <c r="J99" s="56">
        <f t="shared" si="7"/>
        <v>33000</v>
      </c>
      <c r="K99" s="63">
        <f t="shared" si="8"/>
        <v>34500</v>
      </c>
      <c r="L99" s="63">
        <f>(30/100*88000)</f>
        <v>26400</v>
      </c>
      <c r="M99" s="56">
        <v>26400</v>
      </c>
      <c r="N99" s="56" t="s">
        <v>1203</v>
      </c>
      <c r="O99" s="56" t="s">
        <v>1201</v>
      </c>
    </row>
    <row r="100" spans="1:15" ht="36">
      <c r="A100" s="56">
        <v>94</v>
      </c>
      <c r="B100" s="56" t="s">
        <v>17</v>
      </c>
      <c r="C100" s="56" t="s">
        <v>1204</v>
      </c>
      <c r="D100" s="56">
        <v>200</v>
      </c>
      <c r="E100" s="56">
        <v>2</v>
      </c>
      <c r="F100" s="56">
        <v>4</v>
      </c>
      <c r="G100" s="56" t="s">
        <v>14</v>
      </c>
      <c r="H100" s="56">
        <v>60125</v>
      </c>
      <c r="I100" s="56">
        <v>13200</v>
      </c>
      <c r="J100" s="56">
        <f t="shared" si="7"/>
        <v>13200</v>
      </c>
      <c r="K100" s="63">
        <f t="shared" si="8"/>
        <v>18037.5</v>
      </c>
      <c r="L100" s="63">
        <f>(30/100*39000)</f>
        <v>11700</v>
      </c>
      <c r="M100" s="56">
        <v>11700</v>
      </c>
      <c r="N100" s="56" t="s">
        <v>1205</v>
      </c>
      <c r="O100" s="56" t="s">
        <v>1201</v>
      </c>
    </row>
    <row r="101" spans="1:15" ht="24">
      <c r="A101" s="56">
        <v>95</v>
      </c>
      <c r="B101" s="56" t="s">
        <v>12</v>
      </c>
      <c r="C101" s="56" t="s">
        <v>1206</v>
      </c>
      <c r="D101" s="56">
        <v>300</v>
      </c>
      <c r="E101" s="56">
        <v>36</v>
      </c>
      <c r="F101" s="56">
        <v>4.5</v>
      </c>
      <c r="G101" s="56" t="s">
        <v>14</v>
      </c>
      <c r="H101" s="56">
        <v>70000</v>
      </c>
      <c r="I101" s="56">
        <v>14400</v>
      </c>
      <c r="J101" s="56">
        <f>(3000*F101)</f>
        <v>13500</v>
      </c>
      <c r="K101" s="63">
        <f t="shared" si="8"/>
        <v>21000</v>
      </c>
      <c r="L101" s="56">
        <v>0</v>
      </c>
      <c r="M101" s="56">
        <v>13500</v>
      </c>
      <c r="N101" s="64">
        <v>40942</v>
      </c>
      <c r="O101" s="56" t="s">
        <v>1207</v>
      </c>
    </row>
    <row r="102" spans="1:15" ht="36">
      <c r="A102" s="56">
        <v>96</v>
      </c>
      <c r="B102" s="56" t="s">
        <v>17</v>
      </c>
      <c r="C102" s="56" t="s">
        <v>1208</v>
      </c>
      <c r="D102" s="56">
        <v>400</v>
      </c>
      <c r="E102" s="56">
        <v>4</v>
      </c>
      <c r="F102" s="56">
        <v>8</v>
      </c>
      <c r="G102" s="56" t="s">
        <v>14</v>
      </c>
      <c r="H102" s="56">
        <v>94500</v>
      </c>
      <c r="I102" s="56">
        <v>26400</v>
      </c>
      <c r="J102" s="56">
        <f t="shared" si="7"/>
        <v>26400</v>
      </c>
      <c r="K102" s="63">
        <f t="shared" si="8"/>
        <v>28350</v>
      </c>
      <c r="L102" s="63">
        <f>(30/100*69312)</f>
        <v>20793.599999999999</v>
      </c>
      <c r="M102" s="56">
        <v>20794</v>
      </c>
      <c r="N102" s="56" t="s">
        <v>1209</v>
      </c>
      <c r="O102" s="56" t="s">
        <v>1210</v>
      </c>
    </row>
    <row r="103" spans="1:15" ht="36">
      <c r="A103" s="56">
        <v>97</v>
      </c>
      <c r="B103" s="56" t="s">
        <v>12</v>
      </c>
      <c r="C103" s="56" t="s">
        <v>1211</v>
      </c>
      <c r="D103" s="56">
        <v>300</v>
      </c>
      <c r="E103" s="56">
        <v>30</v>
      </c>
      <c r="F103" s="56">
        <v>3.96</v>
      </c>
      <c r="G103" s="56" t="s">
        <v>14</v>
      </c>
      <c r="H103" s="56">
        <v>56835</v>
      </c>
      <c r="I103" s="56">
        <v>11880</v>
      </c>
      <c r="J103" s="56">
        <f>(3000*F103)</f>
        <v>11880</v>
      </c>
      <c r="K103" s="63">
        <f t="shared" si="8"/>
        <v>17050.5</v>
      </c>
      <c r="L103" s="56">
        <v>0</v>
      </c>
      <c r="M103" s="56">
        <v>11880</v>
      </c>
      <c r="N103" s="56" t="s">
        <v>1212</v>
      </c>
      <c r="O103" s="56" t="s">
        <v>1195</v>
      </c>
    </row>
    <row r="104" spans="1:15" ht="36">
      <c r="A104" s="56">
        <v>98</v>
      </c>
      <c r="B104" s="56" t="s">
        <v>12</v>
      </c>
      <c r="C104" s="56" t="s">
        <v>1213</v>
      </c>
      <c r="D104" s="56">
        <v>500</v>
      </c>
      <c r="E104" s="56">
        <v>50</v>
      </c>
      <c r="F104" s="56">
        <v>6.6</v>
      </c>
      <c r="G104" s="56" t="s">
        <v>14</v>
      </c>
      <c r="H104" s="56">
        <v>78937</v>
      </c>
      <c r="I104" s="56">
        <v>19800</v>
      </c>
      <c r="J104" s="56">
        <f>(3000*F104)</f>
        <v>19800</v>
      </c>
      <c r="K104" s="63">
        <f t="shared" si="8"/>
        <v>23681.1</v>
      </c>
      <c r="L104" s="56">
        <v>0</v>
      </c>
      <c r="M104" s="56">
        <v>19800</v>
      </c>
      <c r="N104" s="64">
        <v>40674</v>
      </c>
      <c r="O104" s="56" t="s">
        <v>1195</v>
      </c>
    </row>
    <row r="105" spans="1:15" ht="36">
      <c r="A105" s="56">
        <v>99</v>
      </c>
      <c r="B105" s="56" t="s">
        <v>12</v>
      </c>
      <c r="C105" s="56" t="s">
        <v>1214</v>
      </c>
      <c r="D105" s="56">
        <v>600</v>
      </c>
      <c r="E105" s="56">
        <v>60</v>
      </c>
      <c r="F105" s="56">
        <v>7.92</v>
      </c>
      <c r="G105" s="56" t="s">
        <v>14</v>
      </c>
      <c r="H105" s="56">
        <v>47364</v>
      </c>
      <c r="I105" s="56">
        <v>23760</v>
      </c>
      <c r="J105" s="56">
        <f>(3000*F105)</f>
        <v>23760</v>
      </c>
      <c r="K105" s="63">
        <f t="shared" si="8"/>
        <v>14209.199999999999</v>
      </c>
      <c r="L105" s="56">
        <v>0</v>
      </c>
      <c r="M105" s="56">
        <v>14209</v>
      </c>
      <c r="N105" s="56" t="s">
        <v>1212</v>
      </c>
      <c r="O105" s="56" t="s">
        <v>1195</v>
      </c>
    </row>
    <row r="106" spans="1:15" ht="36">
      <c r="A106" s="56">
        <v>100</v>
      </c>
      <c r="B106" s="56" t="s">
        <v>17</v>
      </c>
      <c r="C106" s="56" t="s">
        <v>1215</v>
      </c>
      <c r="D106" s="56">
        <v>200</v>
      </c>
      <c r="E106" s="56">
        <v>2</v>
      </c>
      <c r="F106" s="56">
        <v>4</v>
      </c>
      <c r="G106" s="56" t="s">
        <v>14</v>
      </c>
      <c r="H106" s="56">
        <v>57750</v>
      </c>
      <c r="I106" s="56">
        <v>13200</v>
      </c>
      <c r="J106" s="56">
        <f t="shared" si="7"/>
        <v>13200</v>
      </c>
      <c r="K106" s="63">
        <f t="shared" si="8"/>
        <v>17325</v>
      </c>
      <c r="L106" s="63">
        <f>(30/100*39000)</f>
        <v>11700</v>
      </c>
      <c r="M106" s="56">
        <v>11700</v>
      </c>
      <c r="N106" s="64">
        <v>40576</v>
      </c>
      <c r="O106" s="56" t="s">
        <v>1210</v>
      </c>
    </row>
    <row r="107" spans="1:15" ht="36">
      <c r="A107" s="56">
        <v>101</v>
      </c>
      <c r="B107" s="77" t="s">
        <v>12</v>
      </c>
      <c r="C107" s="81" t="s">
        <v>1365</v>
      </c>
      <c r="D107" s="77">
        <v>200</v>
      </c>
      <c r="E107" s="77">
        <v>30</v>
      </c>
      <c r="F107" s="77">
        <v>3</v>
      </c>
      <c r="G107" s="56" t="s">
        <v>14</v>
      </c>
      <c r="H107" s="77">
        <v>29000</v>
      </c>
      <c r="I107" s="77">
        <v>8700</v>
      </c>
      <c r="J107" s="77">
        <f>(3000*F107)</f>
        <v>9000</v>
      </c>
      <c r="K107" s="56">
        <f>(30*H107/100)</f>
        <v>8700</v>
      </c>
      <c r="L107" s="78">
        <v>0</v>
      </c>
      <c r="M107" s="81">
        <v>8700</v>
      </c>
      <c r="N107" s="99" t="s">
        <v>608</v>
      </c>
      <c r="O107" s="77" t="s">
        <v>1366</v>
      </c>
    </row>
    <row r="108" spans="1:15" ht="36">
      <c r="A108" s="56">
        <v>102</v>
      </c>
      <c r="B108" s="77" t="s">
        <v>12</v>
      </c>
      <c r="C108" s="81" t="s">
        <v>1367</v>
      </c>
      <c r="D108" s="77">
        <v>400</v>
      </c>
      <c r="E108" s="77">
        <v>60</v>
      </c>
      <c r="F108" s="77">
        <v>6</v>
      </c>
      <c r="G108" s="56" t="s">
        <v>14</v>
      </c>
      <c r="H108" s="77">
        <v>89200</v>
      </c>
      <c r="I108" s="77">
        <v>18000</v>
      </c>
      <c r="J108" s="77">
        <f t="shared" ref="J108:J110" si="9">(3000*F108)</f>
        <v>18000</v>
      </c>
      <c r="K108" s="56">
        <f t="shared" ref="K108:K117" si="10">(30*H108/100)</f>
        <v>26760</v>
      </c>
      <c r="L108" s="78">
        <v>0</v>
      </c>
      <c r="M108" s="81">
        <v>18000</v>
      </c>
      <c r="N108" s="77" t="s">
        <v>1368</v>
      </c>
      <c r="O108" s="77" t="s">
        <v>1369</v>
      </c>
    </row>
    <row r="109" spans="1:15" ht="36">
      <c r="A109" s="56">
        <v>103</v>
      </c>
      <c r="B109" s="77" t="s">
        <v>12</v>
      </c>
      <c r="C109" s="81" t="s">
        <v>1370</v>
      </c>
      <c r="D109" s="77">
        <v>200</v>
      </c>
      <c r="E109" s="77">
        <v>30</v>
      </c>
      <c r="F109" s="77">
        <v>3</v>
      </c>
      <c r="G109" s="56" t="s">
        <v>14</v>
      </c>
      <c r="H109" s="77">
        <v>44310</v>
      </c>
      <c r="I109" s="77">
        <v>9000</v>
      </c>
      <c r="J109" s="77">
        <f t="shared" si="9"/>
        <v>9000</v>
      </c>
      <c r="K109" s="56">
        <f t="shared" si="10"/>
        <v>13293</v>
      </c>
      <c r="L109" s="78">
        <v>0</v>
      </c>
      <c r="M109" s="81">
        <v>9000</v>
      </c>
      <c r="N109" s="77" t="s">
        <v>1371</v>
      </c>
      <c r="O109" s="77" t="s">
        <v>1369</v>
      </c>
    </row>
    <row r="110" spans="1:15" ht="36">
      <c r="A110" s="56">
        <v>104</v>
      </c>
      <c r="B110" s="77" t="s">
        <v>12</v>
      </c>
      <c r="C110" s="81" t="s">
        <v>1372</v>
      </c>
      <c r="D110" s="77">
        <v>200</v>
      </c>
      <c r="E110" s="77">
        <v>30</v>
      </c>
      <c r="F110" s="77">
        <v>3</v>
      </c>
      <c r="G110" s="56" t="s">
        <v>14</v>
      </c>
      <c r="H110" s="77">
        <v>33680</v>
      </c>
      <c r="I110" s="77">
        <v>9000</v>
      </c>
      <c r="J110" s="77">
        <f t="shared" si="9"/>
        <v>9000</v>
      </c>
      <c r="K110" s="56">
        <f t="shared" si="10"/>
        <v>10104</v>
      </c>
      <c r="L110" s="78">
        <v>0</v>
      </c>
      <c r="M110" s="81">
        <v>9000</v>
      </c>
      <c r="N110" s="77" t="s">
        <v>1373</v>
      </c>
      <c r="O110" s="77" t="s">
        <v>1374</v>
      </c>
    </row>
    <row r="111" spans="1:15" ht="36">
      <c r="A111" s="56">
        <v>105</v>
      </c>
      <c r="B111" s="77" t="s">
        <v>17</v>
      </c>
      <c r="C111" s="81" t="s">
        <v>1375</v>
      </c>
      <c r="D111" s="77">
        <v>300</v>
      </c>
      <c r="E111" s="77">
        <v>3</v>
      </c>
      <c r="F111" s="77">
        <v>6</v>
      </c>
      <c r="G111" s="56" t="s">
        <v>14</v>
      </c>
      <c r="H111" s="77">
        <v>65000</v>
      </c>
      <c r="I111" s="77">
        <v>19500</v>
      </c>
      <c r="J111" s="77">
        <f t="shared" ref="J111:J117" si="11">(3300*F111)</f>
        <v>19800</v>
      </c>
      <c r="K111" s="56">
        <f t="shared" si="10"/>
        <v>19500</v>
      </c>
      <c r="L111" s="77">
        <v>16800</v>
      </c>
      <c r="M111" s="81">
        <v>16800</v>
      </c>
      <c r="N111" s="77" t="s">
        <v>1376</v>
      </c>
      <c r="O111" s="77" t="s">
        <v>1377</v>
      </c>
    </row>
    <row r="112" spans="1:15" ht="36">
      <c r="A112" s="56">
        <v>106</v>
      </c>
      <c r="B112" s="77" t="s">
        <v>17</v>
      </c>
      <c r="C112" s="81" t="s">
        <v>1378</v>
      </c>
      <c r="D112" s="77">
        <v>300</v>
      </c>
      <c r="E112" s="77">
        <v>3</v>
      </c>
      <c r="F112" s="77">
        <v>6</v>
      </c>
      <c r="G112" s="56" t="s">
        <v>14</v>
      </c>
      <c r="H112" s="77">
        <v>58942</v>
      </c>
      <c r="I112" s="77">
        <v>17683</v>
      </c>
      <c r="J112" s="77">
        <f t="shared" si="11"/>
        <v>19800</v>
      </c>
      <c r="K112" s="63">
        <f t="shared" si="10"/>
        <v>17682.599999999999</v>
      </c>
      <c r="L112" s="77">
        <v>16800</v>
      </c>
      <c r="M112" s="81">
        <v>16800</v>
      </c>
      <c r="N112" s="77" t="s">
        <v>1379</v>
      </c>
      <c r="O112" s="77" t="s">
        <v>1377</v>
      </c>
    </row>
    <row r="113" spans="1:15" ht="36">
      <c r="A113" s="56">
        <v>107</v>
      </c>
      <c r="B113" s="77" t="s">
        <v>12</v>
      </c>
      <c r="C113" s="81" t="s">
        <v>1380</v>
      </c>
      <c r="D113" s="77">
        <v>200</v>
      </c>
      <c r="E113" s="77">
        <v>30</v>
      </c>
      <c r="F113" s="77">
        <v>3</v>
      </c>
      <c r="G113" s="56" t="s">
        <v>14</v>
      </c>
      <c r="H113" s="77">
        <v>29470</v>
      </c>
      <c r="I113" s="77">
        <v>8841</v>
      </c>
      <c r="J113" s="77">
        <f>(3000*F113)</f>
        <v>9000</v>
      </c>
      <c r="K113" s="56">
        <f t="shared" si="10"/>
        <v>8841</v>
      </c>
      <c r="L113" s="78">
        <v>0</v>
      </c>
      <c r="M113" s="81">
        <v>8841</v>
      </c>
      <c r="N113" s="77" t="s">
        <v>1381</v>
      </c>
      <c r="O113" s="77" t="s">
        <v>1382</v>
      </c>
    </row>
    <row r="114" spans="1:15" ht="36">
      <c r="A114" s="56">
        <v>108</v>
      </c>
      <c r="B114" s="77" t="s">
        <v>17</v>
      </c>
      <c r="C114" s="81" t="s">
        <v>1383</v>
      </c>
      <c r="D114" s="77">
        <v>200</v>
      </c>
      <c r="E114" s="77">
        <v>2</v>
      </c>
      <c r="F114" s="77">
        <v>4</v>
      </c>
      <c r="G114" s="56" t="s">
        <v>14</v>
      </c>
      <c r="H114" s="77">
        <v>35070</v>
      </c>
      <c r="I114" s="77">
        <v>10521</v>
      </c>
      <c r="J114" s="77">
        <f t="shared" si="11"/>
        <v>13200</v>
      </c>
      <c r="K114" s="56">
        <f t="shared" si="10"/>
        <v>10521</v>
      </c>
      <c r="L114" s="77">
        <v>11700</v>
      </c>
      <c r="M114" s="81">
        <v>10521</v>
      </c>
      <c r="N114" s="77" t="s">
        <v>1384</v>
      </c>
      <c r="O114" s="77" t="s">
        <v>1385</v>
      </c>
    </row>
    <row r="115" spans="1:15" ht="36">
      <c r="A115" s="56">
        <v>109</v>
      </c>
      <c r="B115" s="77" t="s">
        <v>12</v>
      </c>
      <c r="C115" s="81" t="s">
        <v>1386</v>
      </c>
      <c r="D115" s="77">
        <v>200</v>
      </c>
      <c r="E115" s="77">
        <v>30</v>
      </c>
      <c r="F115" s="77">
        <v>3</v>
      </c>
      <c r="G115" s="56" t="s">
        <v>14</v>
      </c>
      <c r="H115" s="77">
        <v>33650</v>
      </c>
      <c r="I115" s="77">
        <v>9000</v>
      </c>
      <c r="J115" s="77">
        <f>(3000*F115)</f>
        <v>9000</v>
      </c>
      <c r="K115" s="56">
        <f t="shared" si="10"/>
        <v>10095</v>
      </c>
      <c r="L115" s="78">
        <v>0</v>
      </c>
      <c r="M115" s="81">
        <v>9000</v>
      </c>
      <c r="N115" s="99" t="s">
        <v>1387</v>
      </c>
      <c r="O115" s="77" t="s">
        <v>1374</v>
      </c>
    </row>
    <row r="116" spans="1:15" ht="36">
      <c r="A116" s="56">
        <v>110</v>
      </c>
      <c r="B116" s="77" t="s">
        <v>17</v>
      </c>
      <c r="C116" s="81" t="s">
        <v>1388</v>
      </c>
      <c r="D116" s="77">
        <v>200</v>
      </c>
      <c r="E116" s="77">
        <v>2</v>
      </c>
      <c r="F116" s="77">
        <v>4</v>
      </c>
      <c r="G116" s="56" t="s">
        <v>14</v>
      </c>
      <c r="H116" s="77">
        <v>42000</v>
      </c>
      <c r="I116" s="77">
        <v>12600</v>
      </c>
      <c r="J116" s="77">
        <f t="shared" si="11"/>
        <v>13200</v>
      </c>
      <c r="K116" s="56">
        <f t="shared" si="10"/>
        <v>12600</v>
      </c>
      <c r="L116" s="77">
        <v>11700</v>
      </c>
      <c r="M116" s="81">
        <v>11700</v>
      </c>
      <c r="N116" s="77" t="s">
        <v>1389</v>
      </c>
      <c r="O116" s="77" t="s">
        <v>1385</v>
      </c>
    </row>
    <row r="117" spans="1:15" ht="36">
      <c r="A117" s="56">
        <v>111</v>
      </c>
      <c r="B117" s="77" t="s">
        <v>17</v>
      </c>
      <c r="C117" s="81" t="s">
        <v>1390</v>
      </c>
      <c r="D117" s="77">
        <v>200</v>
      </c>
      <c r="E117" s="77">
        <v>2</v>
      </c>
      <c r="F117" s="77">
        <v>4</v>
      </c>
      <c r="G117" s="56" t="s">
        <v>14</v>
      </c>
      <c r="H117" s="77">
        <v>42395</v>
      </c>
      <c r="I117" s="77">
        <v>12719</v>
      </c>
      <c r="J117" s="77">
        <f t="shared" si="11"/>
        <v>13200</v>
      </c>
      <c r="K117" s="63">
        <f t="shared" si="10"/>
        <v>12718.5</v>
      </c>
      <c r="L117" s="77">
        <v>11700</v>
      </c>
      <c r="M117" s="81">
        <v>11700</v>
      </c>
      <c r="N117" s="77" t="s">
        <v>1384</v>
      </c>
      <c r="O117" s="77" t="s">
        <v>1385</v>
      </c>
    </row>
    <row r="118" spans="1:15">
      <c r="A118" s="28"/>
      <c r="B118" s="117" t="s">
        <v>1225</v>
      </c>
      <c r="C118" s="117"/>
      <c r="D118" s="28">
        <f>SUM(D6:D117)</f>
        <v>32800</v>
      </c>
      <c r="E118" s="28">
        <f t="shared" ref="E118:M118" si="12">SUM(E6:E117)</f>
        <v>1710</v>
      </c>
      <c r="F118" s="28">
        <f t="shared" si="12"/>
        <v>620.18000000000006</v>
      </c>
      <c r="G118" s="28">
        <f t="shared" si="12"/>
        <v>0</v>
      </c>
      <c r="H118" s="28">
        <f t="shared" si="12"/>
        <v>6516668.5</v>
      </c>
      <c r="I118" s="28">
        <f t="shared" si="12"/>
        <v>1855994.1</v>
      </c>
      <c r="J118" s="28">
        <f t="shared" si="12"/>
        <v>781920</v>
      </c>
      <c r="K118" s="28">
        <f t="shared" si="12"/>
        <v>1955000.5500000003</v>
      </c>
      <c r="L118" s="48">
        <f t="shared" si="12"/>
        <v>444813.6</v>
      </c>
      <c r="M118" s="82">
        <f t="shared" si="12"/>
        <v>1747960.7999999998</v>
      </c>
      <c r="N118" s="28"/>
      <c r="O118" s="28"/>
    </row>
    <row r="119" spans="1:15">
      <c r="A119" s="28"/>
      <c r="B119" s="28"/>
      <c r="C119" s="82"/>
      <c r="D119" s="28"/>
      <c r="E119" s="28"/>
      <c r="F119" s="28"/>
      <c r="G119" s="28"/>
      <c r="H119" s="28"/>
      <c r="I119" s="28"/>
      <c r="J119" s="28"/>
      <c r="K119" s="28"/>
      <c r="L119" s="28"/>
      <c r="M119" s="82"/>
      <c r="N119" s="28"/>
      <c r="O119" s="28"/>
    </row>
  </sheetData>
  <mergeCells count="3">
    <mergeCell ref="C2:O2"/>
    <mergeCell ref="C3:O3"/>
    <mergeCell ref="B118:C118"/>
  </mergeCells>
  <pageMargins left="0.7" right="0.7" top="0.75" bottom="0.75" header="0.3" footer="0.3"/>
  <pageSetup paperSize="5" orientation="landscape" verticalDpi="300" r:id="rId1"/>
  <ignoredErrors>
    <ignoredError sqref="J101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sqref="A1:O32"/>
    </sheetView>
  </sheetViews>
  <sheetFormatPr defaultRowHeight="15"/>
  <cols>
    <col min="1" max="1" width="4.5703125" customWidth="1"/>
    <col min="3" max="3" width="20.85546875" customWidth="1"/>
    <col min="13" max="13" width="7.7109375" customWidth="1"/>
    <col min="14" max="14" width="10" customWidth="1"/>
    <col min="15" max="15" width="18" customWidth="1"/>
  </cols>
  <sheetData>
    <row r="1" spans="1: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>
      <c r="A2" s="28"/>
      <c r="B2" s="119" t="s">
        <v>466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28"/>
    </row>
    <row r="3" spans="1:15">
      <c r="A3" s="28"/>
      <c r="B3" s="119" t="s">
        <v>721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28"/>
    </row>
    <row r="4" spans="1: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14.75">
      <c r="A5" s="34" t="s">
        <v>0</v>
      </c>
      <c r="B5" s="34" t="s">
        <v>1</v>
      </c>
      <c r="C5" s="34" t="s">
        <v>2</v>
      </c>
      <c r="D5" s="34" t="s">
        <v>3</v>
      </c>
      <c r="E5" s="34" t="s">
        <v>4</v>
      </c>
      <c r="F5" s="34" t="s">
        <v>749</v>
      </c>
      <c r="G5" s="34" t="s">
        <v>6</v>
      </c>
      <c r="H5" s="34" t="s">
        <v>7</v>
      </c>
      <c r="I5" s="34" t="s">
        <v>8</v>
      </c>
      <c r="J5" s="34" t="s">
        <v>750</v>
      </c>
      <c r="K5" s="34" t="s">
        <v>366</v>
      </c>
      <c r="L5" s="31" t="s">
        <v>751</v>
      </c>
      <c r="M5" s="34" t="s">
        <v>752</v>
      </c>
      <c r="N5" s="34" t="s">
        <v>10</v>
      </c>
      <c r="O5" s="34" t="s">
        <v>11</v>
      </c>
    </row>
    <row r="6" spans="1:15" ht="63" customHeight="1">
      <c r="A6" s="2">
        <v>1</v>
      </c>
      <c r="B6" s="3" t="s">
        <v>17</v>
      </c>
      <c r="C6" s="3" t="s">
        <v>291</v>
      </c>
      <c r="D6" s="3">
        <v>200</v>
      </c>
      <c r="E6" s="4">
        <v>2</v>
      </c>
      <c r="F6" s="4">
        <v>4</v>
      </c>
      <c r="G6" s="4" t="s">
        <v>19</v>
      </c>
      <c r="H6" s="3">
        <v>42000</v>
      </c>
      <c r="I6" s="4">
        <f t="shared" ref="I6:I7" si="0">SUM(F6*3300)</f>
        <v>13200</v>
      </c>
      <c r="J6" s="5">
        <f t="shared" ref="J6:J10" si="1">H6*0.3</f>
        <v>12600</v>
      </c>
      <c r="K6" s="3">
        <v>12600</v>
      </c>
      <c r="L6" s="28"/>
      <c r="M6" s="3">
        <v>12600</v>
      </c>
      <c r="N6" s="3" t="s">
        <v>292</v>
      </c>
      <c r="O6" s="28"/>
    </row>
    <row r="7" spans="1:15" ht="46.5" customHeight="1">
      <c r="A7" s="2">
        <v>2</v>
      </c>
      <c r="B7" s="3" t="s">
        <v>17</v>
      </c>
      <c r="C7" s="3" t="s">
        <v>293</v>
      </c>
      <c r="D7" s="3">
        <v>200</v>
      </c>
      <c r="E7" s="4">
        <v>2</v>
      </c>
      <c r="F7" s="4">
        <v>4</v>
      </c>
      <c r="G7" s="4" t="s">
        <v>19</v>
      </c>
      <c r="H7" s="3">
        <v>42000</v>
      </c>
      <c r="I7" s="4">
        <f t="shared" si="0"/>
        <v>13200</v>
      </c>
      <c r="J7" s="5">
        <f t="shared" si="1"/>
        <v>12600</v>
      </c>
      <c r="K7" s="3">
        <v>12600</v>
      </c>
      <c r="L7" s="28"/>
      <c r="M7" s="3">
        <v>12600</v>
      </c>
      <c r="N7" s="3" t="s">
        <v>292</v>
      </c>
      <c r="O7" s="28"/>
    </row>
    <row r="8" spans="1:15" ht="45" customHeight="1">
      <c r="A8" s="2">
        <v>3</v>
      </c>
      <c r="B8" s="3" t="s">
        <v>12</v>
      </c>
      <c r="C8" s="3" t="s">
        <v>294</v>
      </c>
      <c r="D8" s="3">
        <v>200</v>
      </c>
      <c r="E8" s="4">
        <v>20</v>
      </c>
      <c r="F8" s="4">
        <v>3</v>
      </c>
      <c r="G8" s="4" t="s">
        <v>19</v>
      </c>
      <c r="H8" s="3">
        <v>29000</v>
      </c>
      <c r="I8" s="4">
        <f>SUM(F8*3000)</f>
        <v>9000</v>
      </c>
      <c r="J8" s="5">
        <f t="shared" si="1"/>
        <v>8700</v>
      </c>
      <c r="K8" s="3">
        <v>8700</v>
      </c>
      <c r="L8" s="28"/>
      <c r="M8" s="3">
        <v>8700</v>
      </c>
      <c r="N8" s="3" t="s">
        <v>295</v>
      </c>
      <c r="O8" s="28"/>
    </row>
    <row r="9" spans="1:15" ht="60.75" customHeight="1">
      <c r="A9" s="2">
        <v>4</v>
      </c>
      <c r="B9" s="3" t="s">
        <v>12</v>
      </c>
      <c r="C9" s="3" t="s">
        <v>296</v>
      </c>
      <c r="D9" s="3">
        <v>200</v>
      </c>
      <c r="E9" s="4">
        <v>20</v>
      </c>
      <c r="F9" s="4">
        <v>3</v>
      </c>
      <c r="G9" s="4" t="s">
        <v>19</v>
      </c>
      <c r="H9" s="3">
        <v>28000</v>
      </c>
      <c r="I9" s="4">
        <f t="shared" ref="I9:I10" si="2">SUM(F9*3000)</f>
        <v>9000</v>
      </c>
      <c r="J9" s="5">
        <f t="shared" si="1"/>
        <v>8400</v>
      </c>
      <c r="K9" s="3">
        <v>8400</v>
      </c>
      <c r="L9" s="28"/>
      <c r="M9" s="3">
        <v>8400</v>
      </c>
      <c r="N9" s="3" t="s">
        <v>292</v>
      </c>
      <c r="O9" s="28"/>
    </row>
    <row r="10" spans="1:15" ht="46.5" customHeight="1">
      <c r="A10" s="2">
        <v>5</v>
      </c>
      <c r="B10" s="3" t="s">
        <v>12</v>
      </c>
      <c r="C10" s="3" t="s">
        <v>297</v>
      </c>
      <c r="D10" s="3">
        <v>200</v>
      </c>
      <c r="E10" s="4">
        <v>40</v>
      </c>
      <c r="F10" s="4">
        <v>6</v>
      </c>
      <c r="G10" s="4" t="s">
        <v>19</v>
      </c>
      <c r="H10" s="3">
        <v>60000</v>
      </c>
      <c r="I10" s="4">
        <f t="shared" si="2"/>
        <v>18000</v>
      </c>
      <c r="J10" s="5">
        <f t="shared" si="1"/>
        <v>18000</v>
      </c>
      <c r="K10" s="3">
        <v>18000</v>
      </c>
      <c r="L10" s="28"/>
      <c r="M10" s="3">
        <v>18000</v>
      </c>
      <c r="N10" s="3" t="s">
        <v>298</v>
      </c>
      <c r="O10" s="28"/>
    </row>
    <row r="11" spans="1:15" ht="41.25" customHeight="1">
      <c r="A11" s="2">
        <v>6</v>
      </c>
      <c r="B11" s="31" t="s">
        <v>12</v>
      </c>
      <c r="C11" s="31" t="s">
        <v>726</v>
      </c>
      <c r="D11" s="31">
        <v>200</v>
      </c>
      <c r="E11" s="31">
        <v>20</v>
      </c>
      <c r="F11" s="31">
        <v>3</v>
      </c>
      <c r="G11" s="31" t="s">
        <v>727</v>
      </c>
      <c r="H11" s="31">
        <v>33000</v>
      </c>
      <c r="I11" s="31">
        <v>9000</v>
      </c>
      <c r="J11" s="32">
        <f>(F11*3000)</f>
        <v>9000</v>
      </c>
      <c r="K11" s="31">
        <f>(H11*30/100)</f>
        <v>9900</v>
      </c>
      <c r="L11" s="31">
        <v>0</v>
      </c>
      <c r="M11" s="31">
        <v>9000</v>
      </c>
      <c r="N11" s="31" t="s">
        <v>728</v>
      </c>
      <c r="O11" s="31" t="s">
        <v>732</v>
      </c>
    </row>
    <row r="12" spans="1:15" ht="51.75" customHeight="1">
      <c r="A12" s="2">
        <v>7</v>
      </c>
      <c r="B12" s="31" t="s">
        <v>12</v>
      </c>
      <c r="C12" s="31" t="s">
        <v>729</v>
      </c>
      <c r="D12" s="31">
        <v>300</v>
      </c>
      <c r="E12" s="31">
        <v>30</v>
      </c>
      <c r="F12" s="31">
        <v>4.5</v>
      </c>
      <c r="G12" s="31" t="s">
        <v>727</v>
      </c>
      <c r="H12" s="31">
        <v>54204</v>
      </c>
      <c r="I12" s="31">
        <v>13500</v>
      </c>
      <c r="J12" s="32">
        <f t="shared" ref="J12:J19" si="3">(F12*3000)</f>
        <v>13500</v>
      </c>
      <c r="K12" s="33">
        <f t="shared" ref="K12:K19" si="4">(H12*30/100)</f>
        <v>16261.2</v>
      </c>
      <c r="L12" s="31">
        <v>0</v>
      </c>
      <c r="M12" s="31">
        <v>13500</v>
      </c>
      <c r="N12" s="31" t="s">
        <v>730</v>
      </c>
      <c r="O12" s="31" t="s">
        <v>731</v>
      </c>
    </row>
    <row r="13" spans="1:15" ht="51.75" customHeight="1">
      <c r="A13" s="2">
        <v>8</v>
      </c>
      <c r="B13" s="31" t="s">
        <v>12</v>
      </c>
      <c r="C13" s="31" t="s">
        <v>733</v>
      </c>
      <c r="D13" s="31">
        <v>200</v>
      </c>
      <c r="E13" s="31">
        <v>20</v>
      </c>
      <c r="F13" s="31">
        <v>3</v>
      </c>
      <c r="G13" s="31" t="s">
        <v>727</v>
      </c>
      <c r="H13" s="31">
        <v>36838</v>
      </c>
      <c r="I13" s="31">
        <v>9000</v>
      </c>
      <c r="J13" s="32">
        <f t="shared" si="3"/>
        <v>9000</v>
      </c>
      <c r="K13" s="33">
        <f t="shared" si="4"/>
        <v>11051.4</v>
      </c>
      <c r="L13" s="31">
        <v>0</v>
      </c>
      <c r="M13" s="31">
        <v>9000</v>
      </c>
      <c r="N13" s="31" t="s">
        <v>734</v>
      </c>
      <c r="O13" s="31" t="s">
        <v>731</v>
      </c>
    </row>
    <row r="14" spans="1:15" ht="52.5" customHeight="1">
      <c r="A14" s="2">
        <v>9</v>
      </c>
      <c r="B14" s="31" t="s">
        <v>12</v>
      </c>
      <c r="C14" s="31" t="s">
        <v>735</v>
      </c>
      <c r="D14" s="31">
        <v>300</v>
      </c>
      <c r="E14" s="31">
        <v>30</v>
      </c>
      <c r="F14" s="31">
        <v>4.5</v>
      </c>
      <c r="G14" s="31" t="s">
        <v>727</v>
      </c>
      <c r="H14" s="31">
        <v>48415</v>
      </c>
      <c r="I14" s="31">
        <v>13500</v>
      </c>
      <c r="J14" s="32">
        <f t="shared" si="3"/>
        <v>13500</v>
      </c>
      <c r="K14" s="33">
        <f t="shared" si="4"/>
        <v>14524.5</v>
      </c>
      <c r="L14" s="31">
        <v>0</v>
      </c>
      <c r="M14" s="31">
        <v>13500</v>
      </c>
      <c r="N14" s="31" t="s">
        <v>736</v>
      </c>
      <c r="O14" s="31" t="s">
        <v>731</v>
      </c>
    </row>
    <row r="15" spans="1:15" ht="39" customHeight="1">
      <c r="A15" s="2">
        <v>10</v>
      </c>
      <c r="B15" s="31" t="s">
        <v>12</v>
      </c>
      <c r="C15" s="31" t="s">
        <v>737</v>
      </c>
      <c r="D15" s="31">
        <v>200</v>
      </c>
      <c r="E15" s="31">
        <v>20</v>
      </c>
      <c r="F15" s="31">
        <v>3</v>
      </c>
      <c r="G15" s="31" t="s">
        <v>727</v>
      </c>
      <c r="H15" s="31">
        <v>34000</v>
      </c>
      <c r="I15" s="31">
        <v>9000</v>
      </c>
      <c r="J15" s="32">
        <f t="shared" si="3"/>
        <v>9000</v>
      </c>
      <c r="K15" s="31">
        <f t="shared" si="4"/>
        <v>10200</v>
      </c>
      <c r="L15" s="31">
        <v>0</v>
      </c>
      <c r="M15" s="31">
        <v>9000</v>
      </c>
      <c r="N15" s="31" t="s">
        <v>738</v>
      </c>
      <c r="O15" s="31" t="s">
        <v>732</v>
      </c>
    </row>
    <row r="16" spans="1:15" ht="40.5" customHeight="1">
      <c r="A16" s="2">
        <v>11</v>
      </c>
      <c r="B16" s="31" t="s">
        <v>12</v>
      </c>
      <c r="C16" s="31" t="s">
        <v>739</v>
      </c>
      <c r="D16" s="31">
        <v>300</v>
      </c>
      <c r="E16" s="31">
        <v>30</v>
      </c>
      <c r="F16" s="31">
        <v>4.5</v>
      </c>
      <c r="G16" s="31" t="s">
        <v>727</v>
      </c>
      <c r="H16" s="31">
        <v>48000</v>
      </c>
      <c r="I16" s="31">
        <v>13500</v>
      </c>
      <c r="J16" s="32">
        <f t="shared" si="3"/>
        <v>13500</v>
      </c>
      <c r="K16" s="31">
        <f t="shared" si="4"/>
        <v>14400</v>
      </c>
      <c r="L16" s="31">
        <v>0</v>
      </c>
      <c r="M16" s="31">
        <v>13500</v>
      </c>
      <c r="N16" s="31" t="s">
        <v>740</v>
      </c>
      <c r="O16" s="31" t="s">
        <v>732</v>
      </c>
    </row>
    <row r="17" spans="1:15" ht="50.25" customHeight="1">
      <c r="A17" s="2">
        <v>12</v>
      </c>
      <c r="B17" s="31" t="s">
        <v>12</v>
      </c>
      <c r="C17" s="31" t="s">
        <v>741</v>
      </c>
      <c r="D17" s="31">
        <v>100</v>
      </c>
      <c r="E17" s="31">
        <v>10</v>
      </c>
      <c r="F17" s="31">
        <v>1.5</v>
      </c>
      <c r="G17" s="31" t="s">
        <v>727</v>
      </c>
      <c r="H17" s="31">
        <v>20892</v>
      </c>
      <c r="I17" s="31">
        <v>4500</v>
      </c>
      <c r="J17" s="32">
        <f t="shared" si="3"/>
        <v>4500</v>
      </c>
      <c r="K17" s="33">
        <f t="shared" si="4"/>
        <v>6267.6</v>
      </c>
      <c r="L17" s="31">
        <v>0</v>
      </c>
      <c r="M17" s="31">
        <v>4500</v>
      </c>
      <c r="N17" s="31" t="s">
        <v>742</v>
      </c>
      <c r="O17" s="31" t="s">
        <v>743</v>
      </c>
    </row>
    <row r="18" spans="1:15" ht="40.5" customHeight="1">
      <c r="A18" s="2">
        <v>13</v>
      </c>
      <c r="B18" s="31" t="s">
        <v>12</v>
      </c>
      <c r="C18" s="31" t="s">
        <v>744</v>
      </c>
      <c r="D18" s="31">
        <v>300</v>
      </c>
      <c r="E18" s="31">
        <v>30</v>
      </c>
      <c r="F18" s="31">
        <v>4.5</v>
      </c>
      <c r="G18" s="31" t="s">
        <v>727</v>
      </c>
      <c r="H18" s="31">
        <v>47700</v>
      </c>
      <c r="I18" s="31">
        <v>13500</v>
      </c>
      <c r="J18" s="32">
        <f t="shared" si="3"/>
        <v>13500</v>
      </c>
      <c r="K18" s="31">
        <f t="shared" si="4"/>
        <v>14310</v>
      </c>
      <c r="L18" s="31">
        <v>0</v>
      </c>
      <c r="M18" s="31">
        <v>13500</v>
      </c>
      <c r="N18" s="31" t="s">
        <v>745</v>
      </c>
      <c r="O18" s="31" t="s">
        <v>732</v>
      </c>
    </row>
    <row r="19" spans="1:15" ht="40.5" customHeight="1">
      <c r="A19" s="2">
        <v>14</v>
      </c>
      <c r="B19" s="31" t="s">
        <v>12</v>
      </c>
      <c r="C19" s="31" t="s">
        <v>746</v>
      </c>
      <c r="D19" s="31">
        <v>200</v>
      </c>
      <c r="E19" s="31">
        <v>20</v>
      </c>
      <c r="F19" s="31">
        <v>3</v>
      </c>
      <c r="G19" s="31" t="s">
        <v>727</v>
      </c>
      <c r="H19" s="31">
        <v>40000</v>
      </c>
      <c r="I19" s="31">
        <v>9000</v>
      </c>
      <c r="J19" s="32">
        <f t="shared" si="3"/>
        <v>9000</v>
      </c>
      <c r="K19" s="31">
        <f t="shared" si="4"/>
        <v>12000</v>
      </c>
      <c r="L19" s="31">
        <v>0</v>
      </c>
      <c r="M19" s="31">
        <v>9000</v>
      </c>
      <c r="N19" s="31" t="s">
        <v>747</v>
      </c>
      <c r="O19" s="31" t="s">
        <v>748</v>
      </c>
    </row>
    <row r="20" spans="1:15" s="61" customFormat="1" ht="60.75" customHeight="1">
      <c r="A20" s="65">
        <v>15</v>
      </c>
      <c r="B20" s="65" t="s">
        <v>12</v>
      </c>
      <c r="C20" s="65" t="s">
        <v>1278</v>
      </c>
      <c r="D20" s="65">
        <v>300</v>
      </c>
      <c r="E20" s="65" t="s">
        <v>1279</v>
      </c>
      <c r="F20" s="65">
        <v>4.5</v>
      </c>
      <c r="G20" s="65" t="s">
        <v>1280</v>
      </c>
      <c r="H20" s="65">
        <v>33680</v>
      </c>
      <c r="I20" s="65">
        <f>F20*3000</f>
        <v>13500</v>
      </c>
      <c r="J20" s="62"/>
      <c r="K20" s="65"/>
      <c r="L20" s="65"/>
      <c r="M20" s="66">
        <f>H20*0.3</f>
        <v>10104</v>
      </c>
      <c r="N20" s="65" t="s">
        <v>1281</v>
      </c>
      <c r="O20" s="65" t="s">
        <v>1282</v>
      </c>
    </row>
    <row r="21" spans="1:15" s="61" customFormat="1" ht="42" customHeight="1">
      <c r="A21" s="65">
        <v>16</v>
      </c>
      <c r="B21" s="65" t="s">
        <v>12</v>
      </c>
      <c r="C21" s="65" t="s">
        <v>1283</v>
      </c>
      <c r="D21" s="65">
        <v>200</v>
      </c>
      <c r="E21" s="65" t="s">
        <v>1284</v>
      </c>
      <c r="F21" s="65">
        <v>3</v>
      </c>
      <c r="G21" s="65" t="s">
        <v>19</v>
      </c>
      <c r="H21" s="65">
        <v>29470</v>
      </c>
      <c r="I21" s="65">
        <f t="shared" ref="I21:I30" si="5">F21*3000</f>
        <v>9000</v>
      </c>
      <c r="J21" s="62"/>
      <c r="K21" s="65"/>
      <c r="L21" s="65"/>
      <c r="M21" s="66">
        <f>H21*0.3</f>
        <v>8841</v>
      </c>
      <c r="N21" s="65" t="s">
        <v>1285</v>
      </c>
      <c r="O21" s="65" t="s">
        <v>19</v>
      </c>
    </row>
    <row r="22" spans="1:15" s="61" customFormat="1" ht="36" customHeight="1">
      <c r="A22" s="65">
        <v>17</v>
      </c>
      <c r="B22" s="65" t="s">
        <v>12</v>
      </c>
      <c r="C22" s="65" t="s">
        <v>1286</v>
      </c>
      <c r="D22" s="65">
        <v>200</v>
      </c>
      <c r="E22" s="65" t="s">
        <v>1284</v>
      </c>
      <c r="F22" s="65">
        <v>3</v>
      </c>
      <c r="G22" s="65" t="s">
        <v>19</v>
      </c>
      <c r="H22" s="65">
        <v>31802</v>
      </c>
      <c r="I22" s="65">
        <f t="shared" si="5"/>
        <v>9000</v>
      </c>
      <c r="J22" s="62"/>
      <c r="K22" s="65"/>
      <c r="L22" s="65"/>
      <c r="M22" s="66">
        <v>9000</v>
      </c>
      <c r="N22" s="65" t="s">
        <v>452</v>
      </c>
      <c r="O22" s="65" t="s">
        <v>19</v>
      </c>
    </row>
    <row r="23" spans="1:15" s="61" customFormat="1" ht="61.5" customHeight="1">
      <c r="A23" s="65">
        <v>18</v>
      </c>
      <c r="B23" s="65" t="s">
        <v>12</v>
      </c>
      <c r="C23" s="65" t="s">
        <v>1287</v>
      </c>
      <c r="D23" s="65">
        <v>300</v>
      </c>
      <c r="E23" s="65" t="s">
        <v>1279</v>
      </c>
      <c r="F23" s="65">
        <v>4.5</v>
      </c>
      <c r="G23" s="65" t="s">
        <v>19</v>
      </c>
      <c r="H23" s="65">
        <v>40000</v>
      </c>
      <c r="I23" s="65">
        <f t="shared" si="5"/>
        <v>13500</v>
      </c>
      <c r="J23" s="62"/>
      <c r="K23" s="65"/>
      <c r="L23" s="65"/>
      <c r="M23" s="66">
        <f t="shared" ref="M23:M30" si="6">H23*0.3</f>
        <v>12000</v>
      </c>
      <c r="N23" s="65" t="s">
        <v>612</v>
      </c>
      <c r="O23" s="65" t="s">
        <v>19</v>
      </c>
    </row>
    <row r="24" spans="1:15" s="61" customFormat="1" ht="46.5" customHeight="1">
      <c r="A24" s="65">
        <v>19</v>
      </c>
      <c r="B24" s="65" t="s">
        <v>12</v>
      </c>
      <c r="C24" s="65" t="s">
        <v>1288</v>
      </c>
      <c r="D24" s="65">
        <v>200</v>
      </c>
      <c r="E24" s="65" t="s">
        <v>1284</v>
      </c>
      <c r="F24" s="65">
        <v>3</v>
      </c>
      <c r="G24" s="65" t="s">
        <v>19</v>
      </c>
      <c r="H24" s="65">
        <v>29470</v>
      </c>
      <c r="I24" s="65">
        <f t="shared" si="5"/>
        <v>9000</v>
      </c>
      <c r="J24" s="62"/>
      <c r="K24" s="65"/>
      <c r="L24" s="65"/>
      <c r="M24" s="66">
        <f t="shared" si="6"/>
        <v>8841</v>
      </c>
      <c r="N24" s="65" t="s">
        <v>809</v>
      </c>
      <c r="O24" s="65" t="s">
        <v>19</v>
      </c>
    </row>
    <row r="25" spans="1:15" s="61" customFormat="1" ht="48" customHeight="1">
      <c r="A25" s="65">
        <v>20</v>
      </c>
      <c r="B25" s="65" t="s">
        <v>12</v>
      </c>
      <c r="C25" s="65" t="s">
        <v>1289</v>
      </c>
      <c r="D25" s="65">
        <v>200</v>
      </c>
      <c r="E25" s="65" t="s">
        <v>1284</v>
      </c>
      <c r="F25" s="65">
        <v>3</v>
      </c>
      <c r="G25" s="65" t="s">
        <v>19</v>
      </c>
      <c r="H25" s="65">
        <v>29470</v>
      </c>
      <c r="I25" s="65">
        <f t="shared" si="5"/>
        <v>9000</v>
      </c>
      <c r="J25" s="62"/>
      <c r="K25" s="65"/>
      <c r="L25" s="65"/>
      <c r="M25" s="66">
        <f t="shared" si="6"/>
        <v>8841</v>
      </c>
      <c r="N25" s="65" t="s">
        <v>465</v>
      </c>
      <c r="O25" s="65" t="s">
        <v>19</v>
      </c>
    </row>
    <row r="26" spans="1:15" s="61" customFormat="1" ht="47.25" customHeight="1">
      <c r="A26" s="65">
        <v>21</v>
      </c>
      <c r="B26" s="65" t="s">
        <v>12</v>
      </c>
      <c r="C26" s="65" t="s">
        <v>1290</v>
      </c>
      <c r="D26" s="65">
        <v>300</v>
      </c>
      <c r="E26" s="65" t="s">
        <v>1279</v>
      </c>
      <c r="F26" s="65">
        <v>4.5</v>
      </c>
      <c r="G26" s="65" t="s">
        <v>19</v>
      </c>
      <c r="H26" s="65">
        <v>39469</v>
      </c>
      <c r="I26" s="65">
        <f t="shared" si="5"/>
        <v>13500</v>
      </c>
      <c r="J26" s="62"/>
      <c r="K26" s="65"/>
      <c r="L26" s="65"/>
      <c r="M26" s="66">
        <f t="shared" si="6"/>
        <v>11840.699999999999</v>
      </c>
      <c r="N26" s="65" t="s">
        <v>1291</v>
      </c>
      <c r="O26" s="65" t="s">
        <v>19</v>
      </c>
    </row>
    <row r="27" spans="1:15" s="61" customFormat="1" ht="32.25" customHeight="1">
      <c r="A27" s="65">
        <v>22</v>
      </c>
      <c r="B27" s="65" t="s">
        <v>12</v>
      </c>
      <c r="C27" s="65" t="s">
        <v>1292</v>
      </c>
      <c r="D27" s="65">
        <v>200</v>
      </c>
      <c r="E27" s="65" t="s">
        <v>1284</v>
      </c>
      <c r="F27" s="65">
        <v>3</v>
      </c>
      <c r="G27" s="65" t="s">
        <v>19</v>
      </c>
      <c r="H27" s="65">
        <v>29470</v>
      </c>
      <c r="I27" s="65">
        <f t="shared" si="5"/>
        <v>9000</v>
      </c>
      <c r="J27" s="62"/>
      <c r="K27" s="65"/>
      <c r="L27" s="65"/>
      <c r="M27" s="66">
        <f t="shared" si="6"/>
        <v>8841</v>
      </c>
      <c r="N27" s="65" t="s">
        <v>810</v>
      </c>
      <c r="O27" s="65" t="s">
        <v>19</v>
      </c>
    </row>
    <row r="28" spans="1:15" s="61" customFormat="1" ht="46.5" customHeight="1">
      <c r="A28" s="65">
        <v>23</v>
      </c>
      <c r="B28" s="65" t="s">
        <v>12</v>
      </c>
      <c r="C28" s="65" t="s">
        <v>1293</v>
      </c>
      <c r="D28" s="65">
        <v>200</v>
      </c>
      <c r="E28" s="65" t="s">
        <v>1284</v>
      </c>
      <c r="F28" s="65">
        <v>3</v>
      </c>
      <c r="G28" s="65" t="s">
        <v>19</v>
      </c>
      <c r="H28" s="65">
        <v>29470</v>
      </c>
      <c r="I28" s="65">
        <f t="shared" si="5"/>
        <v>9000</v>
      </c>
      <c r="J28" s="62"/>
      <c r="K28" s="65"/>
      <c r="L28" s="65"/>
      <c r="M28" s="66">
        <f t="shared" si="6"/>
        <v>8841</v>
      </c>
      <c r="N28" s="65" t="s">
        <v>538</v>
      </c>
      <c r="O28" s="65" t="s">
        <v>19</v>
      </c>
    </row>
    <row r="29" spans="1:15" s="61" customFormat="1" ht="47.25" customHeight="1">
      <c r="A29" s="65">
        <v>24</v>
      </c>
      <c r="B29" s="65" t="s">
        <v>12</v>
      </c>
      <c r="C29" s="65" t="s">
        <v>1294</v>
      </c>
      <c r="D29" s="65">
        <v>300</v>
      </c>
      <c r="E29" s="65" t="s">
        <v>1279</v>
      </c>
      <c r="F29" s="65">
        <v>4.5</v>
      </c>
      <c r="G29" s="65" t="s">
        <v>19</v>
      </c>
      <c r="H29" s="65">
        <v>39469</v>
      </c>
      <c r="I29" s="65">
        <f t="shared" si="5"/>
        <v>13500</v>
      </c>
      <c r="J29" s="62"/>
      <c r="K29" s="65"/>
      <c r="L29" s="65"/>
      <c r="M29" s="66">
        <f t="shared" si="6"/>
        <v>11840.699999999999</v>
      </c>
      <c r="N29" s="65" t="s">
        <v>1295</v>
      </c>
      <c r="O29" s="65" t="s">
        <v>19</v>
      </c>
    </row>
    <row r="30" spans="1:15" s="61" customFormat="1" ht="61.5" customHeight="1">
      <c r="A30" s="65">
        <v>25</v>
      </c>
      <c r="B30" s="65" t="s">
        <v>12</v>
      </c>
      <c r="C30" s="65" t="s">
        <v>1296</v>
      </c>
      <c r="D30" s="65">
        <v>200</v>
      </c>
      <c r="E30" s="65" t="s">
        <v>1284</v>
      </c>
      <c r="F30" s="65">
        <v>3</v>
      </c>
      <c r="G30" s="65" t="s">
        <v>19</v>
      </c>
      <c r="H30" s="65">
        <v>28050</v>
      </c>
      <c r="I30" s="65">
        <f t="shared" si="5"/>
        <v>9000</v>
      </c>
      <c r="J30" s="62"/>
      <c r="K30" s="65"/>
      <c r="L30" s="65"/>
      <c r="M30" s="66">
        <f t="shared" si="6"/>
        <v>8415</v>
      </c>
      <c r="N30" s="65" t="s">
        <v>369</v>
      </c>
      <c r="O30" s="65" t="s">
        <v>19</v>
      </c>
    </row>
    <row r="31" spans="1:15" s="61" customFormat="1">
      <c r="A31" s="62"/>
      <c r="B31" s="62"/>
      <c r="C31" s="62" t="s">
        <v>1225</v>
      </c>
      <c r="D31" s="62">
        <f>SUM(D6:D30)</f>
        <v>5700</v>
      </c>
      <c r="E31" s="62">
        <f t="shared" ref="E31:M31" si="7">SUM(E6:E30)</f>
        <v>294</v>
      </c>
      <c r="F31" s="62">
        <f t="shared" si="7"/>
        <v>90.5</v>
      </c>
      <c r="G31" s="62">
        <f t="shared" si="7"/>
        <v>0</v>
      </c>
      <c r="H31" s="62">
        <f t="shared" si="7"/>
        <v>923869</v>
      </c>
      <c r="I31" s="62">
        <f t="shared" si="7"/>
        <v>273900</v>
      </c>
      <c r="J31" s="62">
        <f t="shared" si="7"/>
        <v>154800</v>
      </c>
      <c r="K31" s="68">
        <f t="shared" si="7"/>
        <v>169214.69999999998</v>
      </c>
      <c r="L31" s="62">
        <f t="shared" si="7"/>
        <v>0</v>
      </c>
      <c r="M31" s="62">
        <f t="shared" si="7"/>
        <v>262205.40000000002</v>
      </c>
      <c r="N31" s="62"/>
      <c r="O31" s="62"/>
    </row>
    <row r="32" spans="1:1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</sheetData>
  <mergeCells count="2">
    <mergeCell ref="B2:N2"/>
    <mergeCell ref="B3:N3"/>
  </mergeCells>
  <pageMargins left="0.7" right="0.7" top="0.75" bottom="0.75" header="0.3" footer="0.3"/>
  <pageSetup paperSize="5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A4" sqref="A4:XFD4"/>
    </sheetView>
  </sheetViews>
  <sheetFormatPr defaultRowHeight="15"/>
  <cols>
    <col min="1" max="1" width="3.85546875" customWidth="1"/>
    <col min="2" max="2" width="18.140625" customWidth="1"/>
    <col min="3" max="4" width="7" customWidth="1"/>
    <col min="5" max="5" width="8.140625" customWidth="1"/>
    <col min="6" max="6" width="8.28515625" customWidth="1"/>
    <col min="9" max="9" width="7.5703125" customWidth="1"/>
    <col min="11" max="11" width="7.5703125" customWidth="1"/>
    <col min="12" max="12" width="8.7109375" customWidth="1"/>
    <col min="13" max="13" width="8" customWidth="1"/>
    <col min="15" max="15" width="16.28515625" customWidth="1"/>
    <col min="16" max="16" width="16.7109375" customWidth="1"/>
  </cols>
  <sheetData>
    <row r="1" spans="1:16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>
      <c r="A2" s="28"/>
      <c r="B2" s="119" t="s">
        <v>466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28"/>
      <c r="P2" s="28"/>
    </row>
    <row r="3" spans="1:16">
      <c r="A3" s="28"/>
      <c r="B3" s="119" t="s">
        <v>722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28"/>
      <c r="P3" s="28"/>
    </row>
    <row r="4" spans="1:16" s="117" customFormat="1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</row>
    <row r="5" spans="1:16" ht="114.75">
      <c r="A5" s="98" t="s">
        <v>725</v>
      </c>
      <c r="B5" s="98" t="s">
        <v>892</v>
      </c>
      <c r="C5" s="98" t="s">
        <v>3</v>
      </c>
      <c r="D5" s="98" t="s">
        <v>893</v>
      </c>
      <c r="E5" s="98" t="s">
        <v>894</v>
      </c>
      <c r="F5" s="98" t="s">
        <v>895</v>
      </c>
      <c r="G5" s="98" t="s">
        <v>896</v>
      </c>
      <c r="H5" s="98" t="s">
        <v>897</v>
      </c>
      <c r="I5" s="98" t="s">
        <v>898</v>
      </c>
      <c r="J5" s="34" t="s">
        <v>750</v>
      </c>
      <c r="K5" s="34" t="s">
        <v>366</v>
      </c>
      <c r="L5" s="31" t="s">
        <v>751</v>
      </c>
      <c r="M5" s="34" t="s">
        <v>899</v>
      </c>
      <c r="N5" s="98" t="s">
        <v>900</v>
      </c>
      <c r="O5" s="98" t="s">
        <v>901</v>
      </c>
      <c r="P5" s="98" t="s">
        <v>902</v>
      </c>
    </row>
    <row r="6" spans="1:16" ht="45" customHeight="1">
      <c r="A6" s="2">
        <v>1</v>
      </c>
      <c r="B6" s="2" t="s">
        <v>1216</v>
      </c>
      <c r="C6" s="2">
        <v>200</v>
      </c>
      <c r="D6" s="2" t="s">
        <v>12</v>
      </c>
      <c r="E6" s="2">
        <v>20</v>
      </c>
      <c r="F6" s="2">
        <v>3</v>
      </c>
      <c r="G6" s="2" t="s">
        <v>14</v>
      </c>
      <c r="H6" s="2">
        <v>32575</v>
      </c>
      <c r="I6" s="2">
        <v>9000</v>
      </c>
      <c r="J6" s="2">
        <f>(3000*F6)</f>
        <v>9000</v>
      </c>
      <c r="K6" s="2">
        <v>9773</v>
      </c>
      <c r="L6" s="2">
        <v>0</v>
      </c>
      <c r="M6" s="2">
        <v>9000</v>
      </c>
      <c r="N6" s="47" t="s">
        <v>814</v>
      </c>
      <c r="O6" s="2" t="s">
        <v>1217</v>
      </c>
      <c r="P6" s="2" t="s">
        <v>1218</v>
      </c>
    </row>
    <row r="7" spans="1:16" ht="60" customHeight="1">
      <c r="A7" s="2">
        <v>2</v>
      </c>
      <c r="B7" s="2" t="s">
        <v>1219</v>
      </c>
      <c r="C7" s="2">
        <v>200</v>
      </c>
      <c r="D7" s="2" t="s">
        <v>17</v>
      </c>
      <c r="E7" s="2">
        <v>2</v>
      </c>
      <c r="F7" s="2">
        <v>4</v>
      </c>
      <c r="G7" s="2" t="s">
        <v>14</v>
      </c>
      <c r="H7" s="2">
        <v>47500</v>
      </c>
      <c r="I7" s="2">
        <v>13200</v>
      </c>
      <c r="J7" s="2">
        <f>(3300*F7)</f>
        <v>13200</v>
      </c>
      <c r="K7" s="2">
        <f t="shared" ref="K7:K8" si="0">(30*H7/100)</f>
        <v>14250</v>
      </c>
      <c r="L7" s="2">
        <v>11700</v>
      </c>
      <c r="M7" s="2">
        <v>11700</v>
      </c>
      <c r="N7" s="47" t="s">
        <v>1220</v>
      </c>
      <c r="O7" s="2" t="s">
        <v>1221</v>
      </c>
      <c r="P7" s="2" t="s">
        <v>1222</v>
      </c>
    </row>
    <row r="8" spans="1:16" ht="60.75" customHeight="1">
      <c r="A8" s="2">
        <v>3</v>
      </c>
      <c r="B8" s="2" t="s">
        <v>1223</v>
      </c>
      <c r="C8" s="2">
        <v>200</v>
      </c>
      <c r="D8" s="2" t="s">
        <v>17</v>
      </c>
      <c r="E8" s="2">
        <v>2</v>
      </c>
      <c r="F8" s="2">
        <v>4</v>
      </c>
      <c r="G8" s="2" t="s">
        <v>14</v>
      </c>
      <c r="H8" s="2">
        <v>47500</v>
      </c>
      <c r="I8" s="2">
        <v>13200</v>
      </c>
      <c r="J8" s="2">
        <f>(3300*F8)</f>
        <v>13200</v>
      </c>
      <c r="K8" s="2">
        <f t="shared" si="0"/>
        <v>14250</v>
      </c>
      <c r="L8" s="2">
        <v>11700</v>
      </c>
      <c r="M8" s="2">
        <v>11700</v>
      </c>
      <c r="N8" s="47" t="s">
        <v>1224</v>
      </c>
      <c r="O8" s="2" t="s">
        <v>1221</v>
      </c>
      <c r="P8" s="2" t="s">
        <v>1222</v>
      </c>
    </row>
    <row r="9" spans="1:16">
      <c r="A9" s="28"/>
      <c r="B9" s="28" t="s">
        <v>1225</v>
      </c>
      <c r="C9" s="28">
        <f>SUM(C6:C8)</f>
        <v>600</v>
      </c>
      <c r="D9" s="28">
        <f t="shared" ref="D9:N9" si="1">SUM(D6:D8)</f>
        <v>0</v>
      </c>
      <c r="E9" s="28">
        <f t="shared" si="1"/>
        <v>24</v>
      </c>
      <c r="F9" s="28">
        <f t="shared" si="1"/>
        <v>11</v>
      </c>
      <c r="G9" s="28">
        <f t="shared" si="1"/>
        <v>0</v>
      </c>
      <c r="H9" s="28">
        <f t="shared" si="1"/>
        <v>127575</v>
      </c>
      <c r="I9" s="28">
        <f t="shared" si="1"/>
        <v>35400</v>
      </c>
      <c r="J9" s="28">
        <f t="shared" si="1"/>
        <v>35400</v>
      </c>
      <c r="K9" s="28">
        <f t="shared" si="1"/>
        <v>38273</v>
      </c>
      <c r="L9" s="28">
        <f t="shared" si="1"/>
        <v>23400</v>
      </c>
      <c r="M9" s="28">
        <f t="shared" si="1"/>
        <v>32400</v>
      </c>
      <c r="N9" s="28">
        <f t="shared" si="1"/>
        <v>0</v>
      </c>
      <c r="O9" s="28"/>
      <c r="P9" s="28"/>
    </row>
  </sheetData>
  <mergeCells count="3">
    <mergeCell ref="B2:N2"/>
    <mergeCell ref="B3:N3"/>
    <mergeCell ref="A4:XFD4"/>
  </mergeCells>
  <pageMargins left="0.7" right="0.7" top="0.75" bottom="0.75" header="0.3" footer="0.3"/>
  <pageSetup paperSize="5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37"/>
  <sheetViews>
    <sheetView topLeftCell="A31" workbookViewId="0">
      <selection activeCell="H7" sqref="H7"/>
    </sheetView>
  </sheetViews>
  <sheetFormatPr defaultRowHeight="15"/>
  <cols>
    <col min="1" max="1" width="4.42578125" customWidth="1"/>
    <col min="2" max="2" width="6.42578125" customWidth="1"/>
    <col min="3" max="3" width="20.28515625" customWidth="1"/>
    <col min="4" max="4" width="7.28515625" customWidth="1"/>
    <col min="5" max="5" width="7.7109375" customWidth="1"/>
    <col min="6" max="6" width="8.140625" customWidth="1"/>
    <col min="7" max="7" width="8.85546875" customWidth="1"/>
    <col min="8" max="8" width="8.7109375" customWidth="1"/>
    <col min="9" max="9" width="8.28515625" customWidth="1"/>
    <col min="10" max="10" width="9.28515625" customWidth="1"/>
    <col min="11" max="11" width="7.5703125" customWidth="1"/>
    <col min="12" max="12" width="8.7109375" customWidth="1"/>
    <col min="13" max="14" width="8.140625" customWidth="1"/>
    <col min="15" max="15" width="19.85546875" customWidth="1"/>
    <col min="16" max="16" width="18.5703125" customWidth="1"/>
  </cols>
  <sheetData>
    <row r="2" spans="1:17">
      <c r="B2" s="114" t="s">
        <v>466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7">
      <c r="B3" s="114" t="s">
        <v>712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6"/>
    </row>
    <row r="5" spans="1:17" ht="116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34" t="s">
        <v>366</v>
      </c>
      <c r="L5" s="31" t="s">
        <v>751</v>
      </c>
      <c r="M5" s="1" t="s">
        <v>367</v>
      </c>
      <c r="N5" s="1" t="s">
        <v>10</v>
      </c>
      <c r="O5" s="1" t="s">
        <v>11</v>
      </c>
      <c r="P5" s="28"/>
      <c r="Q5" s="1" t="s">
        <v>9</v>
      </c>
    </row>
    <row r="6" spans="1:17" ht="60">
      <c r="A6" s="2">
        <v>1</v>
      </c>
      <c r="B6" s="1" t="s">
        <v>17</v>
      </c>
      <c r="C6" s="1" t="s">
        <v>666</v>
      </c>
      <c r="D6" s="25">
        <v>200</v>
      </c>
      <c r="E6" s="25">
        <v>2</v>
      </c>
      <c r="F6" s="25">
        <v>4</v>
      </c>
      <c r="G6" s="25" t="s">
        <v>14</v>
      </c>
      <c r="H6" s="25">
        <v>38890</v>
      </c>
      <c r="I6" s="25">
        <v>13200</v>
      </c>
      <c r="J6" s="28"/>
      <c r="K6" s="5">
        <f t="shared" ref="K6:K29" si="0">SUM(H6*0.3)</f>
        <v>11667</v>
      </c>
      <c r="L6" s="26"/>
      <c r="M6" s="26">
        <v>11667</v>
      </c>
      <c r="N6" s="25" t="s">
        <v>548</v>
      </c>
      <c r="O6" s="1" t="s">
        <v>667</v>
      </c>
      <c r="P6" s="28"/>
      <c r="Q6" s="25">
        <v>10000</v>
      </c>
    </row>
    <row r="7" spans="1:17" ht="60">
      <c r="A7" s="2">
        <v>2</v>
      </c>
      <c r="B7" s="1" t="s">
        <v>17</v>
      </c>
      <c r="C7" s="1" t="s">
        <v>668</v>
      </c>
      <c r="D7" s="25">
        <v>300</v>
      </c>
      <c r="E7" s="25">
        <v>3</v>
      </c>
      <c r="F7" s="25">
        <v>6</v>
      </c>
      <c r="G7" s="25" t="s">
        <v>19</v>
      </c>
      <c r="H7" s="25">
        <v>57782</v>
      </c>
      <c r="I7" s="26">
        <v>19800</v>
      </c>
      <c r="J7" s="28"/>
      <c r="K7" s="5">
        <f t="shared" si="0"/>
        <v>17334.599999999999</v>
      </c>
      <c r="L7" s="26"/>
      <c r="M7" s="26">
        <v>17335</v>
      </c>
      <c r="N7" s="25" t="s">
        <v>669</v>
      </c>
      <c r="O7" s="30" t="s">
        <v>667</v>
      </c>
      <c r="P7" s="28"/>
      <c r="Q7" s="25">
        <v>10000</v>
      </c>
    </row>
    <row r="8" spans="1:17" ht="45" customHeight="1">
      <c r="A8" s="2">
        <v>3</v>
      </c>
      <c r="B8" s="1" t="s">
        <v>12</v>
      </c>
      <c r="C8" s="1" t="s">
        <v>670</v>
      </c>
      <c r="D8" s="25">
        <v>200</v>
      </c>
      <c r="E8" s="25">
        <v>2</v>
      </c>
      <c r="F8" s="25">
        <v>3</v>
      </c>
      <c r="G8" s="25" t="s">
        <v>19</v>
      </c>
      <c r="H8" s="25">
        <v>33000</v>
      </c>
      <c r="I8" s="26">
        <v>9000</v>
      </c>
      <c r="J8" s="28"/>
      <c r="K8" s="5">
        <f t="shared" si="0"/>
        <v>9900</v>
      </c>
      <c r="L8" s="25"/>
      <c r="M8" s="25">
        <v>9000</v>
      </c>
      <c r="N8" s="25" t="s">
        <v>671</v>
      </c>
      <c r="O8" s="30" t="s">
        <v>672</v>
      </c>
      <c r="P8" s="28"/>
      <c r="Q8" s="25">
        <v>6000</v>
      </c>
    </row>
    <row r="9" spans="1:17" ht="48.75" customHeight="1">
      <c r="A9" s="2">
        <v>4</v>
      </c>
      <c r="B9" s="1" t="s">
        <v>12</v>
      </c>
      <c r="C9" s="1" t="s">
        <v>673</v>
      </c>
      <c r="D9" s="25">
        <v>200</v>
      </c>
      <c r="E9" s="25">
        <v>2</v>
      </c>
      <c r="F9" s="25">
        <v>3</v>
      </c>
      <c r="G9" s="25" t="s">
        <v>19</v>
      </c>
      <c r="H9" s="25">
        <v>33000</v>
      </c>
      <c r="I9" s="26">
        <v>9000</v>
      </c>
      <c r="J9" s="28"/>
      <c r="K9" s="5">
        <f t="shared" si="0"/>
        <v>9900</v>
      </c>
      <c r="L9" s="25"/>
      <c r="M9" s="25">
        <v>9000</v>
      </c>
      <c r="N9" s="25" t="s">
        <v>674</v>
      </c>
      <c r="O9" s="30" t="s">
        <v>672</v>
      </c>
      <c r="P9" s="28"/>
      <c r="Q9" s="25">
        <v>6000</v>
      </c>
    </row>
    <row r="10" spans="1:17" ht="48" customHeight="1">
      <c r="A10" s="2">
        <v>5</v>
      </c>
      <c r="B10" s="1" t="s">
        <v>12</v>
      </c>
      <c r="C10" s="1" t="s">
        <v>675</v>
      </c>
      <c r="D10" s="25">
        <v>200</v>
      </c>
      <c r="E10" s="25">
        <v>2</v>
      </c>
      <c r="F10" s="25">
        <v>3</v>
      </c>
      <c r="G10" s="25" t="s">
        <v>19</v>
      </c>
      <c r="H10" s="25">
        <v>35000</v>
      </c>
      <c r="I10" s="26">
        <v>9000</v>
      </c>
      <c r="J10" s="28"/>
      <c r="K10" s="5">
        <f t="shared" si="0"/>
        <v>10500</v>
      </c>
      <c r="L10" s="25"/>
      <c r="M10" s="25">
        <v>9000</v>
      </c>
      <c r="N10" s="25" t="s">
        <v>658</v>
      </c>
      <c r="O10" s="30" t="s">
        <v>672</v>
      </c>
      <c r="P10" s="28"/>
      <c r="Q10" s="25">
        <v>6000</v>
      </c>
    </row>
    <row r="11" spans="1:17" ht="45">
      <c r="A11" s="2">
        <v>6</v>
      </c>
      <c r="B11" s="1" t="s">
        <v>17</v>
      </c>
      <c r="C11" s="1" t="s">
        <v>676</v>
      </c>
      <c r="D11" s="25">
        <v>200</v>
      </c>
      <c r="E11" s="25">
        <v>2</v>
      </c>
      <c r="F11" s="25">
        <v>4</v>
      </c>
      <c r="G11" s="25" t="s">
        <v>19</v>
      </c>
      <c r="H11" s="25">
        <v>40000</v>
      </c>
      <c r="I11" s="26">
        <v>13200</v>
      </c>
      <c r="J11" s="28"/>
      <c r="K11" s="5">
        <f t="shared" si="0"/>
        <v>12000</v>
      </c>
      <c r="L11" s="25"/>
      <c r="M11" s="25">
        <v>12000</v>
      </c>
      <c r="N11" s="25" t="s">
        <v>416</v>
      </c>
      <c r="O11" s="30" t="s">
        <v>677</v>
      </c>
      <c r="P11" s="28"/>
      <c r="Q11" s="25">
        <v>10000</v>
      </c>
    </row>
    <row r="12" spans="1:17" ht="45">
      <c r="A12" s="2">
        <v>7</v>
      </c>
      <c r="B12" s="1" t="s">
        <v>17</v>
      </c>
      <c r="C12" s="1" t="s">
        <v>678</v>
      </c>
      <c r="D12" s="25">
        <v>200</v>
      </c>
      <c r="E12" s="25"/>
      <c r="F12" s="25">
        <v>4</v>
      </c>
      <c r="G12" s="25" t="s">
        <v>19</v>
      </c>
      <c r="H12" s="25">
        <v>40000</v>
      </c>
      <c r="I12" s="26">
        <v>13200</v>
      </c>
      <c r="J12" s="28"/>
      <c r="K12" s="5">
        <f t="shared" si="0"/>
        <v>12000</v>
      </c>
      <c r="L12" s="25"/>
      <c r="M12" s="25">
        <v>12000</v>
      </c>
      <c r="N12" s="25" t="s">
        <v>601</v>
      </c>
      <c r="O12" s="30" t="s">
        <v>677</v>
      </c>
      <c r="P12" s="28"/>
      <c r="Q12" s="25">
        <v>10000</v>
      </c>
    </row>
    <row r="13" spans="1:17" ht="44.25" customHeight="1">
      <c r="A13" s="2">
        <v>8</v>
      </c>
      <c r="B13" s="1" t="s">
        <v>17</v>
      </c>
      <c r="C13" s="1" t="s">
        <v>679</v>
      </c>
      <c r="D13" s="25">
        <v>200</v>
      </c>
      <c r="E13" s="25"/>
      <c r="F13" s="25">
        <v>4</v>
      </c>
      <c r="G13" s="25" t="s">
        <v>19</v>
      </c>
      <c r="H13" s="25">
        <v>42000</v>
      </c>
      <c r="I13" s="26">
        <v>13200</v>
      </c>
      <c r="J13" s="28"/>
      <c r="K13" s="5">
        <f t="shared" si="0"/>
        <v>12600</v>
      </c>
      <c r="L13" s="25"/>
      <c r="M13" s="25">
        <v>12600</v>
      </c>
      <c r="N13" s="25" t="s">
        <v>680</v>
      </c>
      <c r="O13" s="30" t="s">
        <v>681</v>
      </c>
      <c r="P13" s="28"/>
      <c r="Q13" s="25">
        <v>10000</v>
      </c>
    </row>
    <row r="14" spans="1:17" ht="30">
      <c r="A14" s="2">
        <v>9</v>
      </c>
      <c r="B14" s="1" t="s">
        <v>12</v>
      </c>
      <c r="C14" s="1" t="s">
        <v>682</v>
      </c>
      <c r="D14" s="25">
        <v>200</v>
      </c>
      <c r="E14" s="25"/>
      <c r="F14" s="25">
        <v>3</v>
      </c>
      <c r="G14" s="25" t="s">
        <v>19</v>
      </c>
      <c r="H14" s="25">
        <v>29050</v>
      </c>
      <c r="I14" s="26">
        <v>9000</v>
      </c>
      <c r="J14" s="28"/>
      <c r="K14" s="5">
        <f t="shared" si="0"/>
        <v>8715</v>
      </c>
      <c r="L14" s="25"/>
      <c r="M14" s="25">
        <v>8715</v>
      </c>
      <c r="N14" s="25" t="s">
        <v>683</v>
      </c>
      <c r="O14" s="30" t="s">
        <v>684</v>
      </c>
      <c r="P14" s="28"/>
      <c r="Q14" s="25">
        <v>6000</v>
      </c>
    </row>
    <row r="15" spans="1:17" ht="30.75" customHeight="1">
      <c r="A15" s="2">
        <v>10</v>
      </c>
      <c r="B15" s="1" t="s">
        <v>12</v>
      </c>
      <c r="C15" s="1" t="s">
        <v>685</v>
      </c>
      <c r="D15" s="25">
        <v>100</v>
      </c>
      <c r="E15" s="25"/>
      <c r="F15" s="25">
        <v>1.5</v>
      </c>
      <c r="G15" s="25" t="s">
        <v>19</v>
      </c>
      <c r="H15" s="25">
        <v>17850</v>
      </c>
      <c r="I15" s="26">
        <v>9000</v>
      </c>
      <c r="J15" s="28"/>
      <c r="K15" s="5">
        <f t="shared" si="0"/>
        <v>5355</v>
      </c>
      <c r="L15" s="25"/>
      <c r="M15" s="25">
        <v>4500</v>
      </c>
      <c r="N15" s="25" t="s">
        <v>516</v>
      </c>
      <c r="O15" s="1" t="s">
        <v>686</v>
      </c>
      <c r="P15" s="28"/>
      <c r="Q15" s="25">
        <v>6000</v>
      </c>
    </row>
    <row r="16" spans="1:17" ht="45">
      <c r="A16" s="2">
        <v>11</v>
      </c>
      <c r="B16" s="1" t="s">
        <v>12</v>
      </c>
      <c r="C16" s="1" t="s">
        <v>687</v>
      </c>
      <c r="D16" s="25">
        <v>100</v>
      </c>
      <c r="E16" s="25"/>
      <c r="F16" s="25">
        <v>1.5</v>
      </c>
      <c r="G16" s="25" t="s">
        <v>19</v>
      </c>
      <c r="H16" s="25">
        <v>14000</v>
      </c>
      <c r="I16" s="26">
        <v>4500</v>
      </c>
      <c r="J16" s="28"/>
      <c r="K16" s="5">
        <f t="shared" si="0"/>
        <v>4200</v>
      </c>
      <c r="L16" s="26"/>
      <c r="M16" s="26">
        <v>4200</v>
      </c>
      <c r="N16" s="25" t="s">
        <v>688</v>
      </c>
      <c r="O16" s="30" t="s">
        <v>689</v>
      </c>
      <c r="P16" s="28"/>
      <c r="Q16" s="25">
        <v>3000</v>
      </c>
    </row>
    <row r="17" spans="1:17" ht="45">
      <c r="A17" s="2">
        <v>12</v>
      </c>
      <c r="B17" s="1" t="s">
        <v>12</v>
      </c>
      <c r="C17" s="1" t="s">
        <v>690</v>
      </c>
      <c r="D17" s="25">
        <v>100</v>
      </c>
      <c r="E17" s="25">
        <v>1</v>
      </c>
      <c r="F17" s="25">
        <v>1.5</v>
      </c>
      <c r="G17" s="25" t="s">
        <v>19</v>
      </c>
      <c r="H17" s="25">
        <v>14000</v>
      </c>
      <c r="I17" s="26">
        <v>4500</v>
      </c>
      <c r="J17" s="28"/>
      <c r="K17" s="5">
        <f t="shared" si="0"/>
        <v>4200</v>
      </c>
      <c r="L17" s="25"/>
      <c r="M17" s="25">
        <v>4200</v>
      </c>
      <c r="N17" s="25" t="s">
        <v>691</v>
      </c>
      <c r="O17" s="30" t="s">
        <v>689</v>
      </c>
      <c r="P17" s="28"/>
      <c r="Q17" s="25">
        <v>3000</v>
      </c>
    </row>
    <row r="18" spans="1:17" ht="45">
      <c r="A18" s="2">
        <v>13</v>
      </c>
      <c r="B18" s="1" t="s">
        <v>12</v>
      </c>
      <c r="C18" s="1" t="s">
        <v>692</v>
      </c>
      <c r="D18" s="25">
        <v>200</v>
      </c>
      <c r="E18" s="25">
        <v>2</v>
      </c>
      <c r="F18" s="25">
        <v>3</v>
      </c>
      <c r="G18" s="25" t="s">
        <v>19</v>
      </c>
      <c r="H18" s="25">
        <v>29470</v>
      </c>
      <c r="I18" s="26">
        <v>9000</v>
      </c>
      <c r="J18" s="28"/>
      <c r="K18" s="5">
        <f t="shared" si="0"/>
        <v>8841</v>
      </c>
      <c r="L18" s="25"/>
      <c r="M18" s="25">
        <v>8841</v>
      </c>
      <c r="N18" s="25" t="s">
        <v>693</v>
      </c>
      <c r="O18" s="30" t="s">
        <v>689</v>
      </c>
      <c r="P18" s="28"/>
      <c r="Q18" s="25">
        <v>6000</v>
      </c>
    </row>
    <row r="19" spans="1:17" ht="46.5" customHeight="1">
      <c r="A19" s="2">
        <v>14</v>
      </c>
      <c r="B19" s="1" t="s">
        <v>12</v>
      </c>
      <c r="C19" s="1" t="s">
        <v>694</v>
      </c>
      <c r="D19" s="25">
        <v>200</v>
      </c>
      <c r="E19" s="25">
        <v>2</v>
      </c>
      <c r="F19" s="25">
        <v>3</v>
      </c>
      <c r="G19" s="25" t="s">
        <v>19</v>
      </c>
      <c r="H19" s="25">
        <v>28000</v>
      </c>
      <c r="I19" s="26">
        <v>9000</v>
      </c>
      <c r="J19" s="28"/>
      <c r="K19" s="5">
        <f t="shared" si="0"/>
        <v>8400</v>
      </c>
      <c r="L19" s="25"/>
      <c r="M19" s="25">
        <v>8400</v>
      </c>
      <c r="N19" s="25" t="s">
        <v>495</v>
      </c>
      <c r="O19" s="30" t="s">
        <v>689</v>
      </c>
      <c r="P19" s="28"/>
      <c r="Q19" s="25">
        <v>6000</v>
      </c>
    </row>
    <row r="20" spans="1:17" ht="45">
      <c r="A20" s="2">
        <v>15</v>
      </c>
      <c r="B20" s="1" t="s">
        <v>12</v>
      </c>
      <c r="C20" s="1" t="s">
        <v>695</v>
      </c>
      <c r="D20" s="25">
        <v>300</v>
      </c>
      <c r="E20" s="25">
        <v>3</v>
      </c>
      <c r="F20" s="25">
        <v>4.5</v>
      </c>
      <c r="G20" s="25" t="s">
        <v>19</v>
      </c>
      <c r="H20" s="25">
        <v>42000</v>
      </c>
      <c r="I20" s="26">
        <v>9000</v>
      </c>
      <c r="J20" s="28"/>
      <c r="K20" s="5">
        <f t="shared" si="0"/>
        <v>12600</v>
      </c>
      <c r="L20" s="25"/>
      <c r="M20" s="25">
        <v>12600</v>
      </c>
      <c r="N20" s="25" t="s">
        <v>696</v>
      </c>
      <c r="O20" s="30" t="s">
        <v>689</v>
      </c>
      <c r="P20" s="28"/>
      <c r="Q20" s="25">
        <v>6000</v>
      </c>
    </row>
    <row r="21" spans="1:17" ht="45">
      <c r="A21" s="2">
        <v>16</v>
      </c>
      <c r="B21" s="1" t="s">
        <v>12</v>
      </c>
      <c r="C21" s="1" t="s">
        <v>697</v>
      </c>
      <c r="D21" s="25">
        <v>200</v>
      </c>
      <c r="E21" s="25">
        <v>2</v>
      </c>
      <c r="F21" s="25">
        <v>3</v>
      </c>
      <c r="G21" s="25" t="s">
        <v>19</v>
      </c>
      <c r="H21" s="25">
        <v>28000</v>
      </c>
      <c r="I21" s="26">
        <v>9000</v>
      </c>
      <c r="J21" s="28"/>
      <c r="K21" s="5">
        <f t="shared" si="0"/>
        <v>8400</v>
      </c>
      <c r="L21" s="25"/>
      <c r="M21" s="25">
        <v>8400</v>
      </c>
      <c r="N21" s="25" t="s">
        <v>698</v>
      </c>
      <c r="O21" s="30" t="s">
        <v>689</v>
      </c>
      <c r="P21" s="28"/>
      <c r="Q21" s="25">
        <v>6000</v>
      </c>
    </row>
    <row r="22" spans="1:17" ht="44.25" customHeight="1">
      <c r="A22" s="2">
        <v>17</v>
      </c>
      <c r="B22" s="1" t="s">
        <v>12</v>
      </c>
      <c r="C22" s="1" t="s">
        <v>699</v>
      </c>
      <c r="D22" s="25">
        <v>200</v>
      </c>
      <c r="E22" s="25">
        <v>2</v>
      </c>
      <c r="F22" s="25">
        <v>3</v>
      </c>
      <c r="G22" s="25" t="s">
        <v>19</v>
      </c>
      <c r="H22" s="25">
        <v>34500</v>
      </c>
      <c r="I22" s="26">
        <v>9000</v>
      </c>
      <c r="J22" s="28"/>
      <c r="K22" s="5">
        <f t="shared" si="0"/>
        <v>10350</v>
      </c>
      <c r="L22" s="25"/>
      <c r="M22" s="25">
        <v>9000</v>
      </c>
      <c r="N22" s="25" t="s">
        <v>700</v>
      </c>
      <c r="O22" s="30" t="s">
        <v>701</v>
      </c>
      <c r="P22" s="28"/>
      <c r="Q22" s="25">
        <v>6000</v>
      </c>
    </row>
    <row r="23" spans="1:17" ht="46.5" customHeight="1">
      <c r="A23" s="2">
        <v>18</v>
      </c>
      <c r="B23" s="1" t="s">
        <v>12</v>
      </c>
      <c r="C23" s="1" t="s">
        <v>702</v>
      </c>
      <c r="D23" s="25">
        <v>200</v>
      </c>
      <c r="E23" s="25">
        <v>2</v>
      </c>
      <c r="F23" s="25">
        <v>3</v>
      </c>
      <c r="G23" s="25" t="s">
        <v>19</v>
      </c>
      <c r="H23" s="25">
        <v>34700</v>
      </c>
      <c r="I23" s="26">
        <v>9000</v>
      </c>
      <c r="J23" s="28"/>
      <c r="K23" s="5">
        <f t="shared" si="0"/>
        <v>10410</v>
      </c>
      <c r="L23" s="25"/>
      <c r="M23" s="25">
        <v>9000</v>
      </c>
      <c r="N23" s="25" t="s">
        <v>700</v>
      </c>
      <c r="O23" s="30" t="s">
        <v>701</v>
      </c>
      <c r="P23" s="28"/>
      <c r="Q23" s="25">
        <v>6000</v>
      </c>
    </row>
    <row r="24" spans="1:17" ht="47.25" customHeight="1">
      <c r="A24" s="2">
        <v>19</v>
      </c>
      <c r="B24" s="1" t="s">
        <v>12</v>
      </c>
      <c r="C24" s="1" t="s">
        <v>703</v>
      </c>
      <c r="D24" s="25">
        <v>200</v>
      </c>
      <c r="E24" s="25">
        <v>2</v>
      </c>
      <c r="F24" s="25">
        <v>3</v>
      </c>
      <c r="G24" s="25" t="s">
        <v>19</v>
      </c>
      <c r="H24" s="25">
        <v>35500</v>
      </c>
      <c r="I24" s="26">
        <v>9000</v>
      </c>
      <c r="J24" s="28"/>
      <c r="K24" s="5">
        <f t="shared" si="0"/>
        <v>10650</v>
      </c>
      <c r="L24" s="25"/>
      <c r="M24" s="25">
        <v>9000</v>
      </c>
      <c r="N24" s="25" t="s">
        <v>704</v>
      </c>
      <c r="O24" s="30" t="s">
        <v>701</v>
      </c>
      <c r="P24" s="28"/>
      <c r="Q24" s="25">
        <v>6000</v>
      </c>
    </row>
    <row r="25" spans="1:17" ht="46.5" customHeight="1">
      <c r="A25" s="2">
        <v>20</v>
      </c>
      <c r="B25" s="1" t="s">
        <v>12</v>
      </c>
      <c r="C25" s="1" t="s">
        <v>705</v>
      </c>
      <c r="D25" s="25">
        <v>300</v>
      </c>
      <c r="E25" s="25">
        <v>3</v>
      </c>
      <c r="F25" s="25">
        <v>4.5</v>
      </c>
      <c r="G25" s="25" t="s">
        <v>19</v>
      </c>
      <c r="H25" s="25">
        <v>53000</v>
      </c>
      <c r="I25" s="26">
        <v>9000</v>
      </c>
      <c r="J25" s="28"/>
      <c r="K25" s="5">
        <f t="shared" si="0"/>
        <v>15900</v>
      </c>
      <c r="L25" s="25"/>
      <c r="M25" s="25">
        <v>13500</v>
      </c>
      <c r="N25" s="25" t="s">
        <v>523</v>
      </c>
      <c r="O25" s="30" t="s">
        <v>701</v>
      </c>
      <c r="P25" s="28"/>
      <c r="Q25" s="25">
        <v>6000</v>
      </c>
    </row>
    <row r="26" spans="1:17" ht="47.25" customHeight="1">
      <c r="A26" s="2">
        <v>21</v>
      </c>
      <c r="B26" s="1" t="s">
        <v>12</v>
      </c>
      <c r="C26" s="1" t="s">
        <v>706</v>
      </c>
      <c r="D26" s="25">
        <v>200</v>
      </c>
      <c r="E26" s="25">
        <v>2</v>
      </c>
      <c r="F26" s="25">
        <v>3</v>
      </c>
      <c r="G26" s="25" t="s">
        <v>19</v>
      </c>
      <c r="H26" s="25">
        <v>29000</v>
      </c>
      <c r="I26" s="26">
        <v>9000</v>
      </c>
      <c r="J26" s="28"/>
      <c r="K26" s="5">
        <f t="shared" si="0"/>
        <v>8700</v>
      </c>
      <c r="L26" s="25"/>
      <c r="M26" s="25">
        <v>8700</v>
      </c>
      <c r="N26" s="25" t="s">
        <v>671</v>
      </c>
      <c r="O26" s="1" t="s">
        <v>701</v>
      </c>
      <c r="P26" s="28"/>
      <c r="Q26" s="25">
        <v>6000</v>
      </c>
    </row>
    <row r="27" spans="1:17" ht="46.5" customHeight="1">
      <c r="A27" s="2">
        <v>22</v>
      </c>
      <c r="B27" s="1" t="s">
        <v>12</v>
      </c>
      <c r="C27" s="1" t="s">
        <v>707</v>
      </c>
      <c r="D27" s="25">
        <v>100</v>
      </c>
      <c r="E27" s="25">
        <v>1</v>
      </c>
      <c r="F27" s="25">
        <v>1.5</v>
      </c>
      <c r="G27" s="25" t="s">
        <v>19</v>
      </c>
      <c r="H27" s="25">
        <v>16000</v>
      </c>
      <c r="I27" s="26">
        <v>4500</v>
      </c>
      <c r="J27" s="28"/>
      <c r="K27" s="5">
        <f t="shared" si="0"/>
        <v>4800</v>
      </c>
      <c r="L27" s="25"/>
      <c r="M27" s="25">
        <v>4500</v>
      </c>
      <c r="N27" s="25" t="s">
        <v>550</v>
      </c>
      <c r="O27" s="30" t="s">
        <v>701</v>
      </c>
      <c r="P27" s="28"/>
      <c r="Q27" s="25">
        <v>3000</v>
      </c>
    </row>
    <row r="28" spans="1:17" ht="45.75" customHeight="1">
      <c r="A28" s="2">
        <v>23</v>
      </c>
      <c r="B28" s="1" t="s">
        <v>12</v>
      </c>
      <c r="C28" s="1" t="s">
        <v>708</v>
      </c>
      <c r="D28" s="25">
        <v>300</v>
      </c>
      <c r="E28" s="25">
        <v>3</v>
      </c>
      <c r="F28" s="25">
        <v>4.5</v>
      </c>
      <c r="G28" s="25" t="s">
        <v>19</v>
      </c>
      <c r="H28" s="25">
        <v>56000</v>
      </c>
      <c r="I28" s="26">
        <v>9000</v>
      </c>
      <c r="J28" s="28"/>
      <c r="K28" s="5">
        <f t="shared" si="0"/>
        <v>16800</v>
      </c>
      <c r="L28" s="25"/>
      <c r="M28" s="25">
        <v>13500</v>
      </c>
      <c r="N28" s="25" t="s">
        <v>709</v>
      </c>
      <c r="O28" s="30" t="s">
        <v>701</v>
      </c>
      <c r="P28" s="28"/>
      <c r="Q28" s="25">
        <v>6000</v>
      </c>
    </row>
    <row r="29" spans="1:17" ht="46.5" customHeight="1">
      <c r="A29" s="2">
        <v>24</v>
      </c>
      <c r="B29" s="1" t="s">
        <v>12</v>
      </c>
      <c r="C29" s="1" t="s">
        <v>710</v>
      </c>
      <c r="D29" s="25">
        <v>200</v>
      </c>
      <c r="E29" s="25">
        <v>2</v>
      </c>
      <c r="F29" s="25">
        <v>3</v>
      </c>
      <c r="G29" s="25" t="s">
        <v>19</v>
      </c>
      <c r="H29" s="25">
        <v>36000</v>
      </c>
      <c r="I29" s="26">
        <v>9000</v>
      </c>
      <c r="J29" s="28"/>
      <c r="K29" s="5">
        <f t="shared" si="0"/>
        <v>10800</v>
      </c>
      <c r="L29" s="25"/>
      <c r="M29" s="25">
        <v>9000</v>
      </c>
      <c r="N29" s="25" t="s">
        <v>711</v>
      </c>
      <c r="O29" s="30" t="s">
        <v>701</v>
      </c>
      <c r="P29" s="28"/>
      <c r="Q29" s="25">
        <v>6000</v>
      </c>
    </row>
    <row r="30" spans="1:17" ht="38.25">
      <c r="A30" s="2">
        <v>25</v>
      </c>
      <c r="B30" s="31" t="s">
        <v>17</v>
      </c>
      <c r="C30" s="31" t="s">
        <v>1226</v>
      </c>
      <c r="D30" s="31">
        <v>300</v>
      </c>
      <c r="E30" s="31">
        <v>3</v>
      </c>
      <c r="F30" s="31">
        <v>6</v>
      </c>
      <c r="G30" s="31" t="s">
        <v>1227</v>
      </c>
      <c r="H30" s="31">
        <v>63000</v>
      </c>
      <c r="I30" s="31">
        <v>19800</v>
      </c>
      <c r="J30" s="31">
        <f>(3300*F30)</f>
        <v>19800</v>
      </c>
      <c r="K30" s="31">
        <f>(30*H30/100)</f>
        <v>18900</v>
      </c>
      <c r="L30" s="31">
        <v>16680</v>
      </c>
      <c r="M30" s="31">
        <v>16680</v>
      </c>
      <c r="N30" s="31" t="s">
        <v>745</v>
      </c>
      <c r="O30" s="31" t="s">
        <v>1228</v>
      </c>
      <c r="P30" s="31" t="s">
        <v>1229</v>
      </c>
      <c r="Q30" s="28"/>
    </row>
    <row r="31" spans="1:17" ht="38.25">
      <c r="A31" s="2">
        <v>26</v>
      </c>
      <c r="B31" s="31" t="s">
        <v>17</v>
      </c>
      <c r="C31" s="31" t="s">
        <v>1230</v>
      </c>
      <c r="D31" s="31">
        <v>200</v>
      </c>
      <c r="E31" s="31">
        <v>2</v>
      </c>
      <c r="F31" s="31">
        <v>4</v>
      </c>
      <c r="G31" s="31" t="s">
        <v>1227</v>
      </c>
      <c r="H31" s="31">
        <v>49993</v>
      </c>
      <c r="I31" s="31">
        <v>13200</v>
      </c>
      <c r="J31" s="31">
        <f t="shared" ref="J31:J33" si="1">(3300*F31)</f>
        <v>13200</v>
      </c>
      <c r="K31" s="31">
        <v>14998</v>
      </c>
      <c r="L31" s="31">
        <v>11700</v>
      </c>
      <c r="M31" s="31">
        <v>11700</v>
      </c>
      <c r="N31" s="31" t="s">
        <v>1231</v>
      </c>
      <c r="O31" s="31" t="s">
        <v>1228</v>
      </c>
      <c r="P31" s="31" t="s">
        <v>1229</v>
      </c>
      <c r="Q31" s="28"/>
    </row>
    <row r="32" spans="1:17" ht="38.25">
      <c r="A32" s="2">
        <v>27</v>
      </c>
      <c r="B32" s="31" t="s">
        <v>17</v>
      </c>
      <c r="C32" s="31" t="s">
        <v>1232</v>
      </c>
      <c r="D32" s="31">
        <v>300</v>
      </c>
      <c r="E32" s="31">
        <v>3</v>
      </c>
      <c r="F32" s="31">
        <v>6</v>
      </c>
      <c r="G32" s="31" t="s">
        <v>1227</v>
      </c>
      <c r="H32" s="31">
        <v>61996</v>
      </c>
      <c r="I32" s="31">
        <v>19800</v>
      </c>
      <c r="J32" s="31">
        <f t="shared" si="1"/>
        <v>19800</v>
      </c>
      <c r="K32" s="31">
        <v>18599</v>
      </c>
      <c r="L32" s="31">
        <v>16680</v>
      </c>
      <c r="M32" s="31">
        <v>16680</v>
      </c>
      <c r="N32" s="31" t="s">
        <v>1231</v>
      </c>
      <c r="O32" s="31" t="s">
        <v>1228</v>
      </c>
      <c r="P32" s="31" t="s">
        <v>1229</v>
      </c>
      <c r="Q32" s="28"/>
    </row>
    <row r="33" spans="1:17" ht="38.25">
      <c r="A33" s="2">
        <v>28</v>
      </c>
      <c r="B33" s="31" t="s">
        <v>17</v>
      </c>
      <c r="C33" s="31" t="s">
        <v>1233</v>
      </c>
      <c r="D33" s="31">
        <v>200</v>
      </c>
      <c r="E33" s="31">
        <v>2</v>
      </c>
      <c r="F33" s="31">
        <v>4</v>
      </c>
      <c r="G33" s="31" t="s">
        <v>1227</v>
      </c>
      <c r="H33" s="31">
        <v>50520</v>
      </c>
      <c r="I33" s="31">
        <v>13200</v>
      </c>
      <c r="J33" s="31">
        <f t="shared" si="1"/>
        <v>13200</v>
      </c>
      <c r="K33" s="31">
        <f t="shared" ref="K33:K36" si="2">(30*H33/100)</f>
        <v>15156</v>
      </c>
      <c r="L33" s="31">
        <v>11700</v>
      </c>
      <c r="M33" s="31">
        <v>11700</v>
      </c>
      <c r="N33" s="31" t="s">
        <v>1234</v>
      </c>
      <c r="O33" s="31" t="s">
        <v>1228</v>
      </c>
      <c r="P33" s="31" t="s">
        <v>1229</v>
      </c>
      <c r="Q33" s="28"/>
    </row>
    <row r="34" spans="1:17" ht="38.25">
      <c r="A34" s="2">
        <v>29</v>
      </c>
      <c r="B34" s="31" t="s">
        <v>12</v>
      </c>
      <c r="C34" s="31" t="s">
        <v>1235</v>
      </c>
      <c r="D34" s="31">
        <v>300</v>
      </c>
      <c r="E34" s="31">
        <v>3</v>
      </c>
      <c r="F34" s="31">
        <v>4.5</v>
      </c>
      <c r="G34" s="31" t="s">
        <v>1227</v>
      </c>
      <c r="H34" s="31">
        <v>53550</v>
      </c>
      <c r="I34" s="31">
        <v>13500</v>
      </c>
      <c r="J34" s="31">
        <f>(3000*F34)</f>
        <v>13500</v>
      </c>
      <c r="K34" s="31">
        <f t="shared" si="2"/>
        <v>16065</v>
      </c>
      <c r="L34" s="31">
        <v>0</v>
      </c>
      <c r="M34" s="31">
        <v>13500</v>
      </c>
      <c r="N34" s="31" t="s">
        <v>1236</v>
      </c>
      <c r="O34" s="31" t="s">
        <v>1237</v>
      </c>
      <c r="P34" s="31" t="s">
        <v>1229</v>
      </c>
      <c r="Q34" s="28"/>
    </row>
    <row r="35" spans="1:17" ht="38.25">
      <c r="A35" s="2">
        <v>30</v>
      </c>
      <c r="B35" s="31" t="s">
        <v>12</v>
      </c>
      <c r="C35" s="31" t="s">
        <v>1238</v>
      </c>
      <c r="D35" s="31">
        <v>200</v>
      </c>
      <c r="E35" s="31">
        <v>1</v>
      </c>
      <c r="F35" s="31">
        <v>3</v>
      </c>
      <c r="G35" s="31" t="s">
        <v>1227</v>
      </c>
      <c r="H35" s="31">
        <v>36000</v>
      </c>
      <c r="I35" s="31">
        <v>9000</v>
      </c>
      <c r="J35" s="31">
        <f>(3000*F35)</f>
        <v>9000</v>
      </c>
      <c r="K35" s="31">
        <f t="shared" si="2"/>
        <v>10800</v>
      </c>
      <c r="L35" s="31">
        <v>0</v>
      </c>
      <c r="M35" s="31">
        <v>9000</v>
      </c>
      <c r="N35" s="31" t="s">
        <v>1239</v>
      </c>
      <c r="O35" s="31" t="s">
        <v>1240</v>
      </c>
      <c r="P35" s="31" t="s">
        <v>1241</v>
      </c>
      <c r="Q35" s="28"/>
    </row>
    <row r="36" spans="1:17" ht="38.25">
      <c r="A36" s="2">
        <v>31</v>
      </c>
      <c r="B36" s="31" t="s">
        <v>12</v>
      </c>
      <c r="C36" s="31" t="s">
        <v>1242</v>
      </c>
      <c r="D36" s="31">
        <v>250</v>
      </c>
      <c r="E36" s="31"/>
      <c r="F36" s="31">
        <v>3.75</v>
      </c>
      <c r="G36" s="31" t="s">
        <v>1227</v>
      </c>
      <c r="H36" s="31">
        <v>40000</v>
      </c>
      <c r="I36" s="31">
        <v>11250</v>
      </c>
      <c r="J36" s="31">
        <f>(3000*F36)</f>
        <v>11250</v>
      </c>
      <c r="K36" s="31">
        <f t="shared" si="2"/>
        <v>12000</v>
      </c>
      <c r="L36" s="31">
        <v>0</v>
      </c>
      <c r="M36" s="31">
        <v>11250</v>
      </c>
      <c r="N36" s="31" t="s">
        <v>1243</v>
      </c>
      <c r="O36" s="31" t="s">
        <v>1240</v>
      </c>
      <c r="P36" s="31" t="s">
        <v>1241</v>
      </c>
      <c r="Q36" s="28"/>
    </row>
    <row r="37" spans="1:17">
      <c r="A37" s="28"/>
      <c r="B37" s="117" t="s">
        <v>1225</v>
      </c>
      <c r="C37" s="117"/>
      <c r="D37" s="28">
        <f>SUM(D6:D36)</f>
        <v>6550</v>
      </c>
      <c r="E37" s="28">
        <f t="shared" ref="E37:M37" si="3">SUM(E6:E36)</f>
        <v>54</v>
      </c>
      <c r="F37" s="28">
        <f t="shared" si="3"/>
        <v>108.75</v>
      </c>
      <c r="G37" s="28">
        <f t="shared" si="3"/>
        <v>0</v>
      </c>
      <c r="H37" s="28">
        <f t="shared" si="3"/>
        <v>1171801</v>
      </c>
      <c r="I37" s="28">
        <f t="shared" si="3"/>
        <v>329850</v>
      </c>
      <c r="J37" s="28">
        <f t="shared" si="3"/>
        <v>99750</v>
      </c>
      <c r="K37" s="28">
        <f t="shared" si="3"/>
        <v>351540.6</v>
      </c>
      <c r="L37" s="28">
        <f t="shared" si="3"/>
        <v>56760</v>
      </c>
      <c r="M37" s="28">
        <f t="shared" si="3"/>
        <v>319168</v>
      </c>
      <c r="N37" s="28"/>
      <c r="O37" s="28"/>
      <c r="P37" s="28"/>
      <c r="Q37" s="28"/>
    </row>
  </sheetData>
  <mergeCells count="3">
    <mergeCell ref="B2:O2"/>
    <mergeCell ref="B3:O3"/>
    <mergeCell ref="B37:C37"/>
  </mergeCells>
  <pageMargins left="0.7" right="0.7" top="0.75" bottom="0.75" header="0.3" footer="0.3"/>
  <pageSetup paperSize="5" scale="95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39"/>
  <sheetViews>
    <sheetView topLeftCell="A32" workbookViewId="0">
      <selection activeCell="L37" sqref="L37"/>
    </sheetView>
  </sheetViews>
  <sheetFormatPr defaultRowHeight="15"/>
  <cols>
    <col min="1" max="1" width="4.42578125" customWidth="1"/>
    <col min="2" max="2" width="6" customWidth="1"/>
    <col min="3" max="3" width="24.85546875" customWidth="1"/>
    <col min="4" max="4" width="7.42578125" customWidth="1"/>
    <col min="5" max="5" width="8.42578125" customWidth="1"/>
    <col min="6" max="6" width="7.85546875" customWidth="1"/>
    <col min="14" max="14" width="10.85546875" customWidth="1"/>
    <col min="15" max="15" width="21.28515625" customWidth="1"/>
  </cols>
  <sheetData>
    <row r="2" spans="1:15">
      <c r="B2" s="114" t="s">
        <v>466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5">
      <c r="B3" s="114" t="s">
        <v>665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6"/>
    </row>
    <row r="5" spans="1:15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2" t="s">
        <v>751</v>
      </c>
      <c r="M5" s="1" t="s">
        <v>367</v>
      </c>
      <c r="N5" s="1" t="s">
        <v>10</v>
      </c>
      <c r="O5" s="1" t="s">
        <v>11</v>
      </c>
    </row>
    <row r="6" spans="1:15" ht="45" customHeight="1">
      <c r="A6" s="2">
        <v>1</v>
      </c>
      <c r="B6" s="13" t="s">
        <v>12</v>
      </c>
      <c r="C6" s="13" t="s">
        <v>73</v>
      </c>
      <c r="D6" s="18">
        <v>200</v>
      </c>
      <c r="E6" s="18">
        <v>30</v>
      </c>
      <c r="F6" s="18">
        <v>3</v>
      </c>
      <c r="G6" s="18" t="s">
        <v>14</v>
      </c>
      <c r="H6" s="18">
        <v>28944</v>
      </c>
      <c r="I6" s="18">
        <f t="shared" ref="I6:I10" si="0">SUM(F6*3000)</f>
        <v>9000</v>
      </c>
      <c r="J6" s="18"/>
      <c r="K6" s="19">
        <f>SUM(H6*0.3)</f>
        <v>8683.1999999999989</v>
      </c>
      <c r="L6" s="28"/>
      <c r="M6" s="19">
        <v>8683</v>
      </c>
      <c r="N6" s="18" t="s">
        <v>74</v>
      </c>
      <c r="O6" s="13" t="s">
        <v>75</v>
      </c>
    </row>
    <row r="7" spans="1:15" ht="48.75" customHeight="1">
      <c r="A7" s="2">
        <v>2</v>
      </c>
      <c r="B7" s="13" t="s">
        <v>12</v>
      </c>
      <c r="C7" s="13" t="s">
        <v>76</v>
      </c>
      <c r="D7" s="18">
        <v>200</v>
      </c>
      <c r="E7" s="18">
        <v>30</v>
      </c>
      <c r="F7" s="18">
        <v>3</v>
      </c>
      <c r="G7" s="18" t="s">
        <v>19</v>
      </c>
      <c r="H7" s="18">
        <v>28944</v>
      </c>
      <c r="I7" s="18">
        <f t="shared" si="0"/>
        <v>9000</v>
      </c>
      <c r="J7" s="18"/>
      <c r="K7" s="19">
        <f t="shared" ref="K7:K24" si="1">SUM(H7*0.3)</f>
        <v>8683.1999999999989</v>
      </c>
      <c r="L7" s="28"/>
      <c r="M7" s="19">
        <v>8683</v>
      </c>
      <c r="N7" s="18" t="s">
        <v>77</v>
      </c>
      <c r="O7" s="13" t="s">
        <v>75</v>
      </c>
    </row>
    <row r="8" spans="1:15" ht="45.75" customHeight="1">
      <c r="A8" s="2">
        <v>3</v>
      </c>
      <c r="B8" s="13" t="s">
        <v>12</v>
      </c>
      <c r="C8" s="13" t="s">
        <v>78</v>
      </c>
      <c r="D8" s="18">
        <v>200</v>
      </c>
      <c r="E8" s="18">
        <v>30</v>
      </c>
      <c r="F8" s="18">
        <v>3</v>
      </c>
      <c r="G8" s="18" t="s">
        <v>19</v>
      </c>
      <c r="H8" s="18">
        <v>28944</v>
      </c>
      <c r="I8" s="18">
        <f t="shared" si="0"/>
        <v>9000</v>
      </c>
      <c r="J8" s="18"/>
      <c r="K8" s="19">
        <f t="shared" si="1"/>
        <v>8683.1999999999989</v>
      </c>
      <c r="L8" s="28"/>
      <c r="M8" s="19">
        <v>8683</v>
      </c>
      <c r="N8" s="18" t="s">
        <v>77</v>
      </c>
      <c r="O8" s="13" t="s">
        <v>75</v>
      </c>
    </row>
    <row r="9" spans="1:15" ht="47.25" customHeight="1">
      <c r="A9" s="2">
        <v>4</v>
      </c>
      <c r="B9" s="13" t="s">
        <v>12</v>
      </c>
      <c r="C9" s="13" t="s">
        <v>79</v>
      </c>
      <c r="D9" s="18">
        <v>200</v>
      </c>
      <c r="E9" s="18">
        <v>30</v>
      </c>
      <c r="F9" s="18">
        <v>3</v>
      </c>
      <c r="G9" s="18" t="s">
        <v>19</v>
      </c>
      <c r="H9" s="18">
        <v>28944</v>
      </c>
      <c r="I9" s="18">
        <f t="shared" si="0"/>
        <v>9000</v>
      </c>
      <c r="J9" s="18"/>
      <c r="K9" s="19">
        <f t="shared" si="1"/>
        <v>8683.1999999999989</v>
      </c>
      <c r="L9" s="28"/>
      <c r="M9" s="19">
        <v>8683</v>
      </c>
      <c r="N9" s="18" t="s">
        <v>80</v>
      </c>
      <c r="O9" s="13" t="s">
        <v>75</v>
      </c>
    </row>
    <row r="10" spans="1:15" ht="46.5" customHeight="1">
      <c r="A10" s="2">
        <v>5</v>
      </c>
      <c r="B10" s="13" t="s">
        <v>12</v>
      </c>
      <c r="C10" s="13" t="s">
        <v>81</v>
      </c>
      <c r="D10" s="18">
        <v>200</v>
      </c>
      <c r="E10" s="18">
        <v>30</v>
      </c>
      <c r="F10" s="18">
        <v>3</v>
      </c>
      <c r="G10" s="18" t="s">
        <v>19</v>
      </c>
      <c r="H10" s="18">
        <v>28944</v>
      </c>
      <c r="I10" s="18">
        <f t="shared" si="0"/>
        <v>9000</v>
      </c>
      <c r="J10" s="18"/>
      <c r="K10" s="19">
        <f t="shared" si="1"/>
        <v>8683.1999999999989</v>
      </c>
      <c r="L10" s="28"/>
      <c r="M10" s="19">
        <v>8683</v>
      </c>
      <c r="N10" s="18" t="s">
        <v>82</v>
      </c>
      <c r="O10" s="13" t="s">
        <v>75</v>
      </c>
    </row>
    <row r="11" spans="1:15" ht="60">
      <c r="A11" s="2">
        <v>6</v>
      </c>
      <c r="B11" s="1" t="s">
        <v>644</v>
      </c>
      <c r="C11" s="1" t="s">
        <v>645</v>
      </c>
      <c r="D11" s="25">
        <v>200</v>
      </c>
      <c r="E11" s="25">
        <v>2</v>
      </c>
      <c r="F11" s="25">
        <v>4</v>
      </c>
      <c r="G11" s="25" t="s">
        <v>14</v>
      </c>
      <c r="H11" s="25">
        <v>40000</v>
      </c>
      <c r="I11" s="25">
        <v>13200</v>
      </c>
      <c r="J11" s="25"/>
      <c r="K11" s="19">
        <f t="shared" si="1"/>
        <v>12000</v>
      </c>
      <c r="L11" s="28"/>
      <c r="M11" s="26">
        <v>12000</v>
      </c>
      <c r="N11" s="25" t="s">
        <v>646</v>
      </c>
      <c r="O11" s="1" t="s">
        <v>580</v>
      </c>
    </row>
    <row r="12" spans="1:15" ht="45">
      <c r="A12" s="2">
        <v>7</v>
      </c>
      <c r="B12" s="1" t="s">
        <v>644</v>
      </c>
      <c r="C12" s="1" t="s">
        <v>647</v>
      </c>
      <c r="D12" s="25">
        <v>200</v>
      </c>
      <c r="E12" s="25">
        <v>2</v>
      </c>
      <c r="F12" s="25">
        <v>4</v>
      </c>
      <c r="G12" s="25" t="s">
        <v>19</v>
      </c>
      <c r="H12" s="25">
        <v>40000</v>
      </c>
      <c r="I12" s="26">
        <v>13200</v>
      </c>
      <c r="J12" s="26"/>
      <c r="K12" s="19">
        <f t="shared" si="1"/>
        <v>12000</v>
      </c>
      <c r="L12" s="28"/>
      <c r="M12" s="26">
        <v>12000</v>
      </c>
      <c r="N12" s="25" t="s">
        <v>646</v>
      </c>
      <c r="O12" s="1" t="s">
        <v>580</v>
      </c>
    </row>
    <row r="13" spans="1:15" ht="61.5" customHeight="1">
      <c r="A13" s="2">
        <v>8</v>
      </c>
      <c r="B13" s="1" t="s">
        <v>644</v>
      </c>
      <c r="C13" s="1" t="s">
        <v>648</v>
      </c>
      <c r="D13" s="25">
        <v>200</v>
      </c>
      <c r="E13" s="25">
        <v>2</v>
      </c>
      <c r="F13" s="25">
        <v>4</v>
      </c>
      <c r="G13" s="25" t="s">
        <v>19</v>
      </c>
      <c r="H13" s="25">
        <v>40000</v>
      </c>
      <c r="I13" s="26">
        <v>13200</v>
      </c>
      <c r="J13" s="26"/>
      <c r="K13" s="19">
        <f t="shared" si="1"/>
        <v>12000</v>
      </c>
      <c r="L13" s="28"/>
      <c r="M13" s="26">
        <v>12000</v>
      </c>
      <c r="N13" s="25" t="s">
        <v>646</v>
      </c>
      <c r="O13" s="1" t="s">
        <v>580</v>
      </c>
    </row>
    <row r="14" spans="1:15" ht="60">
      <c r="A14" s="2">
        <v>9</v>
      </c>
      <c r="B14" s="1" t="s">
        <v>644</v>
      </c>
      <c r="C14" s="1" t="s">
        <v>649</v>
      </c>
      <c r="D14" s="25">
        <v>200</v>
      </c>
      <c r="E14" s="25">
        <v>2</v>
      </c>
      <c r="F14" s="25">
        <v>4</v>
      </c>
      <c r="G14" s="25" t="s">
        <v>19</v>
      </c>
      <c r="H14" s="25">
        <v>40000</v>
      </c>
      <c r="I14" s="26">
        <v>13200</v>
      </c>
      <c r="J14" s="26"/>
      <c r="K14" s="19">
        <f t="shared" si="1"/>
        <v>12000</v>
      </c>
      <c r="L14" s="28"/>
      <c r="M14" s="26">
        <v>12000</v>
      </c>
      <c r="N14" s="25" t="s">
        <v>646</v>
      </c>
      <c r="O14" s="1" t="s">
        <v>580</v>
      </c>
    </row>
    <row r="15" spans="1:15" ht="47.25" customHeight="1">
      <c r="A15" s="2">
        <v>10</v>
      </c>
      <c r="B15" s="1" t="s">
        <v>12</v>
      </c>
      <c r="C15" s="1" t="s">
        <v>650</v>
      </c>
      <c r="D15" s="25">
        <v>200</v>
      </c>
      <c r="E15" s="25">
        <v>30</v>
      </c>
      <c r="F15" s="25">
        <v>3</v>
      </c>
      <c r="G15" s="25" t="s">
        <v>19</v>
      </c>
      <c r="H15" s="25">
        <v>28417</v>
      </c>
      <c r="I15" s="26">
        <v>9000</v>
      </c>
      <c r="J15" s="26"/>
      <c r="K15" s="19">
        <f t="shared" si="1"/>
        <v>8525.1</v>
      </c>
      <c r="L15" s="28"/>
      <c r="M15" s="26">
        <v>8525</v>
      </c>
      <c r="N15" s="25" t="s">
        <v>505</v>
      </c>
      <c r="O15" s="1" t="s">
        <v>75</v>
      </c>
    </row>
    <row r="16" spans="1:15" ht="75.75" customHeight="1">
      <c r="A16" s="2">
        <v>11</v>
      </c>
      <c r="B16" s="1" t="s">
        <v>12</v>
      </c>
      <c r="C16" s="1" t="s">
        <v>651</v>
      </c>
      <c r="D16" s="25">
        <v>200</v>
      </c>
      <c r="E16" s="25">
        <v>30</v>
      </c>
      <c r="F16" s="25">
        <v>3</v>
      </c>
      <c r="G16" s="25" t="s">
        <v>19</v>
      </c>
      <c r="H16" s="25">
        <v>28417</v>
      </c>
      <c r="I16" s="26">
        <v>9000</v>
      </c>
      <c r="J16" s="26"/>
      <c r="K16" s="19">
        <f t="shared" si="1"/>
        <v>8525.1</v>
      </c>
      <c r="L16" s="28"/>
      <c r="M16" s="26">
        <v>8525</v>
      </c>
      <c r="N16" s="25" t="s">
        <v>652</v>
      </c>
      <c r="O16" s="1" t="s">
        <v>75</v>
      </c>
    </row>
    <row r="17" spans="1:15" ht="62.25" customHeight="1">
      <c r="A17" s="2">
        <v>12</v>
      </c>
      <c r="B17" s="1" t="s">
        <v>12</v>
      </c>
      <c r="C17" s="1" t="s">
        <v>653</v>
      </c>
      <c r="D17" s="25">
        <v>200</v>
      </c>
      <c r="E17" s="25">
        <v>30</v>
      </c>
      <c r="F17" s="25">
        <v>3</v>
      </c>
      <c r="G17" s="25" t="s">
        <v>19</v>
      </c>
      <c r="H17" s="25">
        <v>28417</v>
      </c>
      <c r="I17" s="26">
        <v>9000</v>
      </c>
      <c r="J17" s="26"/>
      <c r="K17" s="19">
        <f t="shared" si="1"/>
        <v>8525.1</v>
      </c>
      <c r="L17" s="28"/>
      <c r="M17" s="26">
        <v>8525</v>
      </c>
      <c r="N17" s="25" t="s">
        <v>440</v>
      </c>
      <c r="O17" s="1" t="s">
        <v>75</v>
      </c>
    </row>
    <row r="18" spans="1:15" ht="45">
      <c r="A18" s="2">
        <v>13</v>
      </c>
      <c r="B18" s="1" t="s">
        <v>12</v>
      </c>
      <c r="C18" s="1" t="s">
        <v>654</v>
      </c>
      <c r="D18" s="25">
        <v>200</v>
      </c>
      <c r="E18" s="25">
        <v>30</v>
      </c>
      <c r="F18" s="25">
        <v>3</v>
      </c>
      <c r="G18" s="25" t="s">
        <v>19</v>
      </c>
      <c r="H18" s="25">
        <v>28417</v>
      </c>
      <c r="I18" s="26">
        <v>9000</v>
      </c>
      <c r="J18" s="26"/>
      <c r="K18" s="19">
        <f t="shared" si="1"/>
        <v>8525.1</v>
      </c>
      <c r="L18" s="28"/>
      <c r="M18" s="26">
        <v>8525</v>
      </c>
      <c r="N18" s="25" t="s">
        <v>655</v>
      </c>
      <c r="O18" s="1" t="s">
        <v>75</v>
      </c>
    </row>
    <row r="19" spans="1:15" ht="45">
      <c r="A19" s="2">
        <v>14</v>
      </c>
      <c r="B19" s="1" t="s">
        <v>12</v>
      </c>
      <c r="C19" s="1" t="s">
        <v>656</v>
      </c>
      <c r="D19" s="25">
        <v>200</v>
      </c>
      <c r="E19" s="25">
        <v>30</v>
      </c>
      <c r="F19" s="25">
        <v>3</v>
      </c>
      <c r="G19" s="25" t="s">
        <v>19</v>
      </c>
      <c r="H19" s="25">
        <v>28417</v>
      </c>
      <c r="I19" s="26">
        <v>9000</v>
      </c>
      <c r="J19" s="26"/>
      <c r="K19" s="19">
        <f t="shared" si="1"/>
        <v>8525.1</v>
      </c>
      <c r="L19" s="28"/>
      <c r="M19" s="26">
        <v>8525</v>
      </c>
      <c r="N19" s="25" t="s">
        <v>82</v>
      </c>
      <c r="O19" s="1" t="s">
        <v>75</v>
      </c>
    </row>
    <row r="20" spans="1:15" ht="45">
      <c r="A20" s="2">
        <v>15</v>
      </c>
      <c r="B20" s="1" t="s">
        <v>12</v>
      </c>
      <c r="C20" s="1" t="s">
        <v>657</v>
      </c>
      <c r="D20" s="25">
        <v>200</v>
      </c>
      <c r="E20" s="25">
        <v>30</v>
      </c>
      <c r="F20" s="25">
        <v>3</v>
      </c>
      <c r="G20" s="25" t="s">
        <v>19</v>
      </c>
      <c r="H20" s="25">
        <v>28417</v>
      </c>
      <c r="I20" s="26">
        <v>9000</v>
      </c>
      <c r="J20" s="26"/>
      <c r="K20" s="19">
        <f t="shared" si="1"/>
        <v>8525.1</v>
      </c>
      <c r="L20" s="28"/>
      <c r="M20" s="26">
        <v>8525</v>
      </c>
      <c r="N20" s="25" t="s">
        <v>658</v>
      </c>
      <c r="O20" s="1" t="s">
        <v>75</v>
      </c>
    </row>
    <row r="21" spans="1:15" ht="46.5" customHeight="1">
      <c r="A21" s="2">
        <v>16</v>
      </c>
      <c r="B21" s="1" t="s">
        <v>12</v>
      </c>
      <c r="C21" s="1" t="s">
        <v>659</v>
      </c>
      <c r="D21" s="25">
        <v>200</v>
      </c>
      <c r="E21" s="25">
        <v>30</v>
      </c>
      <c r="F21" s="25">
        <v>3</v>
      </c>
      <c r="G21" s="25" t="s">
        <v>19</v>
      </c>
      <c r="H21" s="25">
        <v>28417</v>
      </c>
      <c r="I21" s="26">
        <v>9000</v>
      </c>
      <c r="J21" s="26"/>
      <c r="K21" s="19">
        <f t="shared" si="1"/>
        <v>8525.1</v>
      </c>
      <c r="L21" s="28"/>
      <c r="M21" s="26">
        <v>8525</v>
      </c>
      <c r="N21" s="25" t="s">
        <v>660</v>
      </c>
      <c r="O21" s="1" t="s">
        <v>75</v>
      </c>
    </row>
    <row r="22" spans="1:15" ht="45.75" customHeight="1">
      <c r="A22" s="2">
        <v>17</v>
      </c>
      <c r="B22" s="1" t="s">
        <v>12</v>
      </c>
      <c r="C22" s="1" t="s">
        <v>661</v>
      </c>
      <c r="D22" s="25">
        <v>200</v>
      </c>
      <c r="E22" s="25">
        <v>30</v>
      </c>
      <c r="F22" s="25">
        <v>3</v>
      </c>
      <c r="G22" s="25" t="s">
        <v>19</v>
      </c>
      <c r="H22" s="25">
        <v>28417</v>
      </c>
      <c r="I22" s="26">
        <v>9000</v>
      </c>
      <c r="J22" s="26"/>
      <c r="K22" s="19">
        <f t="shared" si="1"/>
        <v>8525.1</v>
      </c>
      <c r="L22" s="28"/>
      <c r="M22" s="26">
        <v>8525</v>
      </c>
      <c r="N22" s="25" t="s">
        <v>225</v>
      </c>
      <c r="O22" s="1" t="s">
        <v>75</v>
      </c>
    </row>
    <row r="23" spans="1:15" ht="45" customHeight="1">
      <c r="A23" s="2">
        <v>18</v>
      </c>
      <c r="B23" s="1" t="s">
        <v>12</v>
      </c>
      <c r="C23" s="1" t="s">
        <v>662</v>
      </c>
      <c r="D23" s="25">
        <v>200</v>
      </c>
      <c r="E23" s="25">
        <v>30</v>
      </c>
      <c r="F23" s="25">
        <v>3</v>
      </c>
      <c r="G23" s="25" t="s">
        <v>19</v>
      </c>
      <c r="H23" s="25">
        <v>28417</v>
      </c>
      <c r="I23" s="26">
        <v>9000</v>
      </c>
      <c r="J23" s="26"/>
      <c r="K23" s="19">
        <f t="shared" si="1"/>
        <v>8525.1</v>
      </c>
      <c r="L23" s="28"/>
      <c r="M23" s="26">
        <v>8525</v>
      </c>
      <c r="N23" s="25" t="s">
        <v>382</v>
      </c>
      <c r="O23" s="1" t="s">
        <v>75</v>
      </c>
    </row>
    <row r="24" spans="1:15" ht="45">
      <c r="A24" s="2">
        <v>19</v>
      </c>
      <c r="B24" s="1" t="s">
        <v>12</v>
      </c>
      <c r="C24" s="1" t="s">
        <v>663</v>
      </c>
      <c r="D24" s="25">
        <v>200</v>
      </c>
      <c r="E24" s="25">
        <v>30</v>
      </c>
      <c r="F24" s="25">
        <v>3</v>
      </c>
      <c r="G24" s="25" t="s">
        <v>19</v>
      </c>
      <c r="H24" s="25">
        <v>28417</v>
      </c>
      <c r="I24" s="26">
        <v>9000</v>
      </c>
      <c r="J24" s="26"/>
      <c r="K24" s="58">
        <f t="shared" si="1"/>
        <v>8525.1</v>
      </c>
      <c r="M24" s="59">
        <v>8525</v>
      </c>
      <c r="N24" s="25" t="s">
        <v>664</v>
      </c>
      <c r="O24" s="1" t="s">
        <v>75</v>
      </c>
    </row>
    <row r="25" spans="1:15" ht="38.25">
      <c r="A25" s="2">
        <v>20</v>
      </c>
      <c r="B25" s="31" t="s">
        <v>12</v>
      </c>
      <c r="C25" s="31" t="s">
        <v>1168</v>
      </c>
      <c r="D25" s="31">
        <v>200</v>
      </c>
      <c r="E25" s="25">
        <v>30</v>
      </c>
      <c r="F25" s="31">
        <v>3</v>
      </c>
      <c r="G25" s="31" t="s">
        <v>14</v>
      </c>
      <c r="H25" s="31">
        <v>29786</v>
      </c>
      <c r="I25" s="31">
        <v>8936</v>
      </c>
      <c r="J25" s="32">
        <f t="shared" ref="J25:J38" si="2">(F25*3000)</f>
        <v>9000</v>
      </c>
      <c r="K25" s="33">
        <f t="shared" ref="K25:K38" si="3">(H25*30/100)</f>
        <v>8935.7999999999993</v>
      </c>
      <c r="L25" s="31">
        <v>0</v>
      </c>
      <c r="M25" s="35">
        <v>8936</v>
      </c>
      <c r="N25" s="31" t="s">
        <v>818</v>
      </c>
      <c r="O25" s="31" t="s">
        <v>1169</v>
      </c>
    </row>
    <row r="26" spans="1:15" ht="45">
      <c r="A26" s="2">
        <v>21</v>
      </c>
      <c r="B26" s="31" t="s">
        <v>12</v>
      </c>
      <c r="C26" s="2" t="s">
        <v>1170</v>
      </c>
      <c r="D26" s="2">
        <v>200</v>
      </c>
      <c r="E26" s="25">
        <v>30</v>
      </c>
      <c r="F26" s="2">
        <v>3</v>
      </c>
      <c r="G26" s="2" t="s">
        <v>14</v>
      </c>
      <c r="H26" s="2">
        <v>28944</v>
      </c>
      <c r="I26" s="2">
        <v>8683</v>
      </c>
      <c r="J26" s="32">
        <f t="shared" si="2"/>
        <v>9000</v>
      </c>
      <c r="K26" s="33">
        <f t="shared" si="3"/>
        <v>8683.2000000000007</v>
      </c>
      <c r="L26" s="31">
        <v>0</v>
      </c>
      <c r="M26" s="2">
        <v>8683</v>
      </c>
      <c r="N26" s="2" t="s">
        <v>1171</v>
      </c>
      <c r="O26" s="2" t="s">
        <v>1169</v>
      </c>
    </row>
    <row r="27" spans="1:15" ht="45">
      <c r="A27" s="2">
        <v>22</v>
      </c>
      <c r="B27" s="31" t="s">
        <v>12</v>
      </c>
      <c r="C27" s="2" t="s">
        <v>1172</v>
      </c>
      <c r="D27" s="2">
        <v>200</v>
      </c>
      <c r="E27" s="25">
        <v>30</v>
      </c>
      <c r="F27" s="2">
        <v>3</v>
      </c>
      <c r="G27" s="2" t="s">
        <v>14</v>
      </c>
      <c r="H27" s="2">
        <v>28944</v>
      </c>
      <c r="I27" s="2">
        <v>8683</v>
      </c>
      <c r="J27" s="32">
        <f t="shared" si="2"/>
        <v>9000</v>
      </c>
      <c r="K27" s="33">
        <f t="shared" si="3"/>
        <v>8683.2000000000007</v>
      </c>
      <c r="L27" s="31">
        <v>0</v>
      </c>
      <c r="M27" s="2">
        <v>8683</v>
      </c>
      <c r="N27" s="2" t="s">
        <v>1171</v>
      </c>
      <c r="O27" s="2" t="s">
        <v>1169</v>
      </c>
    </row>
    <row r="28" spans="1:15" ht="45">
      <c r="A28" s="2">
        <v>23</v>
      </c>
      <c r="B28" s="31" t="s">
        <v>12</v>
      </c>
      <c r="C28" s="2" t="s">
        <v>1173</v>
      </c>
      <c r="D28" s="2">
        <v>200</v>
      </c>
      <c r="E28" s="25">
        <v>30</v>
      </c>
      <c r="F28" s="2">
        <v>3</v>
      </c>
      <c r="G28" s="2" t="s">
        <v>14</v>
      </c>
      <c r="H28" s="2">
        <v>28944</v>
      </c>
      <c r="I28" s="2">
        <v>8683</v>
      </c>
      <c r="J28" s="32">
        <f t="shared" si="2"/>
        <v>9000</v>
      </c>
      <c r="K28" s="33">
        <f t="shared" si="3"/>
        <v>8683.2000000000007</v>
      </c>
      <c r="L28" s="31">
        <v>0</v>
      </c>
      <c r="M28" s="2">
        <v>8683</v>
      </c>
      <c r="N28" s="2" t="s">
        <v>1174</v>
      </c>
      <c r="O28" s="2" t="s">
        <v>1169</v>
      </c>
    </row>
    <row r="29" spans="1:15" ht="45">
      <c r="A29" s="2">
        <v>24</v>
      </c>
      <c r="B29" s="31" t="s">
        <v>12</v>
      </c>
      <c r="C29" s="2" t="s">
        <v>1175</v>
      </c>
      <c r="D29" s="2">
        <v>200</v>
      </c>
      <c r="E29" s="25">
        <v>30</v>
      </c>
      <c r="F29" s="2">
        <v>3</v>
      </c>
      <c r="G29" s="2" t="s">
        <v>14</v>
      </c>
      <c r="H29" s="2">
        <v>32500</v>
      </c>
      <c r="I29" s="2">
        <v>9750</v>
      </c>
      <c r="J29" s="32">
        <f t="shared" si="2"/>
        <v>9000</v>
      </c>
      <c r="K29" s="31">
        <f t="shared" si="3"/>
        <v>9750</v>
      </c>
      <c r="L29" s="31">
        <v>0</v>
      </c>
      <c r="M29" s="2">
        <v>9000</v>
      </c>
      <c r="N29" s="2" t="s">
        <v>1176</v>
      </c>
      <c r="O29" s="2" t="s">
        <v>1177</v>
      </c>
    </row>
    <row r="30" spans="1:15" ht="45">
      <c r="A30" s="2">
        <v>25</v>
      </c>
      <c r="B30" s="31" t="s">
        <v>12</v>
      </c>
      <c r="C30" s="2" t="s">
        <v>1178</v>
      </c>
      <c r="D30" s="2">
        <v>100</v>
      </c>
      <c r="E30" s="2">
        <v>15</v>
      </c>
      <c r="F30" s="2">
        <v>1.5</v>
      </c>
      <c r="G30" s="2" t="s">
        <v>14</v>
      </c>
      <c r="H30" s="2">
        <v>13500</v>
      </c>
      <c r="I30" s="2">
        <v>4050</v>
      </c>
      <c r="J30" s="32">
        <f t="shared" si="2"/>
        <v>4500</v>
      </c>
      <c r="K30" s="31">
        <f t="shared" si="3"/>
        <v>4050</v>
      </c>
      <c r="L30" s="31">
        <v>0</v>
      </c>
      <c r="M30" s="2">
        <v>4050</v>
      </c>
      <c r="N30" s="2" t="s">
        <v>822</v>
      </c>
      <c r="O30" s="2" t="s">
        <v>1177</v>
      </c>
    </row>
    <row r="31" spans="1:15" ht="45">
      <c r="A31" s="2">
        <v>26</v>
      </c>
      <c r="B31" s="31" t="s">
        <v>12</v>
      </c>
      <c r="C31" s="2" t="s">
        <v>1179</v>
      </c>
      <c r="D31" s="2">
        <v>200</v>
      </c>
      <c r="E31" s="2">
        <v>30</v>
      </c>
      <c r="F31" s="2">
        <v>3</v>
      </c>
      <c r="G31" s="2" t="s">
        <v>14</v>
      </c>
      <c r="H31" s="2">
        <v>29786</v>
      </c>
      <c r="I31" s="2">
        <v>8936</v>
      </c>
      <c r="J31" s="32">
        <f t="shared" si="2"/>
        <v>9000</v>
      </c>
      <c r="K31" s="33">
        <f t="shared" si="3"/>
        <v>8935.7999999999993</v>
      </c>
      <c r="L31" s="31">
        <v>0</v>
      </c>
      <c r="M31" s="2">
        <v>8936</v>
      </c>
      <c r="N31" s="2" t="s">
        <v>289</v>
      </c>
      <c r="O31" s="2" t="s">
        <v>1169</v>
      </c>
    </row>
    <row r="32" spans="1:15" ht="45">
      <c r="A32" s="2">
        <v>27</v>
      </c>
      <c r="B32" s="31" t="s">
        <v>12</v>
      </c>
      <c r="C32" s="2" t="s">
        <v>1180</v>
      </c>
      <c r="D32" s="2">
        <v>500</v>
      </c>
      <c r="E32" s="2">
        <v>75</v>
      </c>
      <c r="F32" s="2">
        <v>7.5</v>
      </c>
      <c r="G32" s="2" t="s">
        <v>14</v>
      </c>
      <c r="H32" s="2">
        <v>82085</v>
      </c>
      <c r="I32" s="2">
        <v>24626</v>
      </c>
      <c r="J32" s="32">
        <f t="shared" si="2"/>
        <v>22500</v>
      </c>
      <c r="K32" s="33">
        <f t="shared" si="3"/>
        <v>24625.5</v>
      </c>
      <c r="L32" s="31">
        <v>0</v>
      </c>
      <c r="M32" s="2">
        <v>22500</v>
      </c>
      <c r="N32" s="2" t="s">
        <v>1181</v>
      </c>
      <c r="O32" s="2" t="s">
        <v>1169</v>
      </c>
    </row>
    <row r="33" spans="1:15" ht="45">
      <c r="A33" s="2">
        <v>28</v>
      </c>
      <c r="B33" s="31" t="s">
        <v>12</v>
      </c>
      <c r="C33" s="2" t="s">
        <v>1182</v>
      </c>
      <c r="D33" s="2">
        <v>500</v>
      </c>
      <c r="E33" s="2">
        <v>75</v>
      </c>
      <c r="F33" s="2">
        <v>7.5</v>
      </c>
      <c r="G33" s="2" t="s">
        <v>14</v>
      </c>
      <c r="H33" s="2">
        <v>82095</v>
      </c>
      <c r="I33" s="2">
        <v>24629</v>
      </c>
      <c r="J33" s="32">
        <f t="shared" si="2"/>
        <v>22500</v>
      </c>
      <c r="K33" s="33">
        <f t="shared" si="3"/>
        <v>24628.5</v>
      </c>
      <c r="L33" s="31">
        <v>0</v>
      </c>
      <c r="M33" s="2">
        <v>22500</v>
      </c>
      <c r="N33" s="2" t="s">
        <v>819</v>
      </c>
      <c r="O33" s="2" t="s">
        <v>1169</v>
      </c>
    </row>
    <row r="34" spans="1:15" ht="45">
      <c r="A34" s="2">
        <v>29</v>
      </c>
      <c r="B34" s="31" t="s">
        <v>12</v>
      </c>
      <c r="C34" s="2" t="s">
        <v>1183</v>
      </c>
      <c r="D34" s="2">
        <v>200</v>
      </c>
      <c r="E34" s="2">
        <v>30</v>
      </c>
      <c r="F34" s="2">
        <v>3</v>
      </c>
      <c r="G34" s="2" t="s">
        <v>14</v>
      </c>
      <c r="H34" s="2">
        <v>29786</v>
      </c>
      <c r="I34" s="2">
        <v>8936</v>
      </c>
      <c r="J34" s="32">
        <f t="shared" si="2"/>
        <v>9000</v>
      </c>
      <c r="K34" s="33">
        <f t="shared" si="3"/>
        <v>8935.7999999999993</v>
      </c>
      <c r="L34" s="31">
        <v>0</v>
      </c>
      <c r="M34" s="2">
        <v>8936</v>
      </c>
      <c r="N34" s="2" t="s">
        <v>1184</v>
      </c>
      <c r="O34" s="2" t="s">
        <v>1169</v>
      </c>
    </row>
    <row r="35" spans="1:15" ht="45">
      <c r="A35" s="2">
        <v>30</v>
      </c>
      <c r="B35" s="31" t="s">
        <v>12</v>
      </c>
      <c r="C35" s="2" t="s">
        <v>1185</v>
      </c>
      <c r="D35" s="2">
        <v>300</v>
      </c>
      <c r="E35" s="2">
        <v>45</v>
      </c>
      <c r="F35" s="47">
        <v>4.5</v>
      </c>
      <c r="G35" s="2" t="s">
        <v>14</v>
      </c>
      <c r="H35" s="2">
        <v>56970</v>
      </c>
      <c r="I35" s="2">
        <v>17091</v>
      </c>
      <c r="J35" s="32">
        <f t="shared" si="2"/>
        <v>13500</v>
      </c>
      <c r="K35" s="31">
        <f t="shared" si="3"/>
        <v>17091</v>
      </c>
      <c r="L35" s="31">
        <v>0</v>
      </c>
      <c r="M35" s="2">
        <v>13500</v>
      </c>
      <c r="N35" s="2" t="s">
        <v>975</v>
      </c>
      <c r="O35" s="2" t="s">
        <v>1186</v>
      </c>
    </row>
    <row r="36" spans="1:15" ht="45">
      <c r="A36" s="2">
        <v>31</v>
      </c>
      <c r="B36" s="31" t="s">
        <v>12</v>
      </c>
      <c r="C36" s="2" t="s">
        <v>1187</v>
      </c>
      <c r="D36" s="2">
        <v>300</v>
      </c>
      <c r="E36" s="2">
        <v>45</v>
      </c>
      <c r="F36" s="2">
        <v>4.5</v>
      </c>
      <c r="G36" s="2" t="s">
        <v>14</v>
      </c>
      <c r="H36" s="2">
        <v>56970</v>
      </c>
      <c r="I36" s="2">
        <v>17091</v>
      </c>
      <c r="J36" s="32">
        <f t="shared" si="2"/>
        <v>13500</v>
      </c>
      <c r="K36" s="31">
        <f t="shared" si="3"/>
        <v>17091</v>
      </c>
      <c r="L36" s="31">
        <v>0</v>
      </c>
      <c r="M36" s="2">
        <v>13500</v>
      </c>
      <c r="N36" s="2" t="s">
        <v>975</v>
      </c>
      <c r="O36" s="2" t="s">
        <v>1186</v>
      </c>
    </row>
    <row r="37" spans="1:15" ht="45">
      <c r="A37" s="2">
        <v>32</v>
      </c>
      <c r="B37" s="31" t="s">
        <v>12</v>
      </c>
      <c r="C37" s="2" t="s">
        <v>1188</v>
      </c>
      <c r="D37" s="2">
        <v>200</v>
      </c>
      <c r="E37" s="2">
        <v>30</v>
      </c>
      <c r="F37" s="2">
        <v>3</v>
      </c>
      <c r="G37" s="2" t="s">
        <v>14</v>
      </c>
      <c r="H37" s="2">
        <v>36000</v>
      </c>
      <c r="I37" s="2">
        <v>10800</v>
      </c>
      <c r="J37" s="32">
        <f t="shared" si="2"/>
        <v>9000</v>
      </c>
      <c r="K37" s="31">
        <f t="shared" si="3"/>
        <v>10800</v>
      </c>
      <c r="L37" s="31">
        <v>0</v>
      </c>
      <c r="M37" s="2">
        <v>9000</v>
      </c>
      <c r="N37" s="2" t="s">
        <v>1189</v>
      </c>
      <c r="O37" s="2" t="s">
        <v>1186</v>
      </c>
    </row>
    <row r="38" spans="1:15" ht="45">
      <c r="A38" s="2">
        <v>33</v>
      </c>
      <c r="B38" s="2" t="s">
        <v>12</v>
      </c>
      <c r="C38" s="2" t="s">
        <v>1190</v>
      </c>
      <c r="D38" s="2">
        <v>100</v>
      </c>
      <c r="E38" s="2">
        <v>15</v>
      </c>
      <c r="F38" s="2">
        <v>1.5</v>
      </c>
      <c r="G38" s="2" t="s">
        <v>14</v>
      </c>
      <c r="H38" s="2">
        <v>17325</v>
      </c>
      <c r="I38" s="2">
        <v>5198</v>
      </c>
      <c r="J38" s="32">
        <f t="shared" si="2"/>
        <v>4500</v>
      </c>
      <c r="K38" s="33">
        <f t="shared" si="3"/>
        <v>5197.5</v>
      </c>
      <c r="L38" s="31">
        <v>0</v>
      </c>
      <c r="M38" s="2">
        <v>4500</v>
      </c>
      <c r="N38" s="2" t="s">
        <v>1191</v>
      </c>
      <c r="O38" s="2" t="s">
        <v>1192</v>
      </c>
    </row>
    <row r="39" spans="1:15">
      <c r="A39" s="28"/>
      <c r="B39" s="117" t="s">
        <v>1225</v>
      </c>
      <c r="C39" s="117"/>
      <c r="D39" s="28">
        <f>SUM(D6:D38)</f>
        <v>7200</v>
      </c>
      <c r="E39" s="28">
        <f t="shared" ref="E39:M39" si="4">SUM(E6:E38)</f>
        <v>968</v>
      </c>
      <c r="F39" s="28">
        <f t="shared" si="4"/>
        <v>112</v>
      </c>
      <c r="G39" s="28">
        <f t="shared" si="4"/>
        <v>0</v>
      </c>
      <c r="H39" s="28">
        <f t="shared" si="4"/>
        <v>1142525</v>
      </c>
      <c r="I39" s="28">
        <f t="shared" si="4"/>
        <v>353892</v>
      </c>
      <c r="J39" s="28">
        <f t="shared" si="4"/>
        <v>153000</v>
      </c>
      <c r="K39" s="48">
        <f t="shared" si="4"/>
        <v>342757.50000000006</v>
      </c>
      <c r="L39" s="28">
        <f t="shared" si="4"/>
        <v>0</v>
      </c>
      <c r="M39" s="28">
        <f t="shared" si="4"/>
        <v>328072</v>
      </c>
      <c r="N39" s="28"/>
      <c r="O39" s="28"/>
    </row>
  </sheetData>
  <mergeCells count="3">
    <mergeCell ref="B2:O2"/>
    <mergeCell ref="B3:O3"/>
    <mergeCell ref="B39:C39"/>
  </mergeCells>
  <pageMargins left="0.7" right="0.7" top="0.75" bottom="0.75" header="0.3" footer="0.3"/>
  <pageSetup paperSize="5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8"/>
  <sheetViews>
    <sheetView topLeftCell="A13" workbookViewId="0">
      <selection activeCell="L8" sqref="L8"/>
    </sheetView>
  </sheetViews>
  <sheetFormatPr defaultRowHeight="15"/>
  <cols>
    <col min="1" max="1" width="4.7109375" customWidth="1"/>
    <col min="3" max="3" width="18.42578125" customWidth="1"/>
    <col min="14" max="14" width="10.85546875" customWidth="1"/>
    <col min="15" max="15" width="19.140625" customWidth="1"/>
  </cols>
  <sheetData>
    <row r="1" spans="1: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>
      <c r="A2" s="28"/>
      <c r="B2" s="119" t="s">
        <v>466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1:15">
      <c r="A3" s="28"/>
      <c r="B3" s="119" t="s">
        <v>723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1" t="s">
        <v>366</v>
      </c>
      <c r="L5" s="2" t="s">
        <v>751</v>
      </c>
      <c r="M5" s="1" t="s">
        <v>367</v>
      </c>
      <c r="N5" s="1" t="s">
        <v>10</v>
      </c>
      <c r="O5" s="1" t="s">
        <v>11</v>
      </c>
    </row>
    <row r="6" spans="1:15" ht="44.25" customHeight="1">
      <c r="A6" s="2">
        <v>1</v>
      </c>
      <c r="B6" s="3" t="s">
        <v>12</v>
      </c>
      <c r="C6" s="3" t="s">
        <v>216</v>
      </c>
      <c r="D6" s="4">
        <v>200</v>
      </c>
      <c r="E6" s="4">
        <v>30</v>
      </c>
      <c r="F6" s="4">
        <v>3</v>
      </c>
      <c r="G6" s="10" t="s">
        <v>19</v>
      </c>
      <c r="H6" s="4">
        <v>36000</v>
      </c>
      <c r="I6" s="10">
        <f>SUM(F6*3000)</f>
        <v>9000</v>
      </c>
      <c r="J6" s="10"/>
      <c r="K6" s="11">
        <f t="shared" ref="K6:K26" si="0">H6*0.3</f>
        <v>10800</v>
      </c>
      <c r="L6" s="28"/>
      <c r="M6" s="4">
        <v>9000</v>
      </c>
      <c r="N6" s="4" t="s">
        <v>217</v>
      </c>
      <c r="O6" s="3" t="s">
        <v>218</v>
      </c>
    </row>
    <row r="7" spans="1:15" ht="45.75" customHeight="1">
      <c r="A7" s="2">
        <v>2</v>
      </c>
      <c r="B7" s="3" t="s">
        <v>12</v>
      </c>
      <c r="C7" s="3" t="s">
        <v>219</v>
      </c>
      <c r="D7" s="4">
        <v>200</v>
      </c>
      <c r="E7" s="4">
        <v>30</v>
      </c>
      <c r="F7" s="4">
        <v>3</v>
      </c>
      <c r="G7" s="4" t="s">
        <v>19</v>
      </c>
      <c r="H7" s="4">
        <v>36000</v>
      </c>
      <c r="I7" s="10">
        <f>SUM(F7*3000)</f>
        <v>9000</v>
      </c>
      <c r="J7" s="10"/>
      <c r="K7" s="11">
        <f t="shared" si="0"/>
        <v>10800</v>
      </c>
      <c r="L7" s="28"/>
      <c r="M7" s="4">
        <v>9000</v>
      </c>
      <c r="N7" s="4" t="s">
        <v>220</v>
      </c>
      <c r="O7" s="3" t="s">
        <v>221</v>
      </c>
    </row>
    <row r="8" spans="1:15" ht="43.5" customHeight="1">
      <c r="A8" s="2">
        <v>3</v>
      </c>
      <c r="B8" s="3" t="s">
        <v>12</v>
      </c>
      <c r="C8" s="3" t="s">
        <v>222</v>
      </c>
      <c r="D8" s="4">
        <v>200</v>
      </c>
      <c r="E8" s="4">
        <v>30</v>
      </c>
      <c r="F8" s="4">
        <v>3</v>
      </c>
      <c r="G8" s="4" t="s">
        <v>19</v>
      </c>
      <c r="H8" s="4">
        <v>36000</v>
      </c>
      <c r="I8" s="10">
        <f t="shared" ref="I8:I10" si="1">SUM(F8*3000)</f>
        <v>9000</v>
      </c>
      <c r="J8" s="10"/>
      <c r="K8" s="11">
        <f t="shared" si="0"/>
        <v>10800</v>
      </c>
      <c r="L8" s="28"/>
      <c r="M8" s="4">
        <v>9000</v>
      </c>
      <c r="N8" s="12">
        <v>40634</v>
      </c>
      <c r="O8" s="3" t="s">
        <v>223</v>
      </c>
    </row>
    <row r="9" spans="1:15" ht="30.75" customHeight="1">
      <c r="A9" s="2">
        <v>4</v>
      </c>
      <c r="B9" s="3" t="s">
        <v>12</v>
      </c>
      <c r="C9" s="3" t="s">
        <v>224</v>
      </c>
      <c r="D9" s="4">
        <v>200</v>
      </c>
      <c r="E9" s="4">
        <v>30</v>
      </c>
      <c r="F9" s="4">
        <v>3</v>
      </c>
      <c r="G9" s="4" t="s">
        <v>19</v>
      </c>
      <c r="H9" s="4">
        <v>37500</v>
      </c>
      <c r="I9" s="10">
        <f t="shared" si="1"/>
        <v>9000</v>
      </c>
      <c r="J9" s="10"/>
      <c r="K9" s="11">
        <f t="shared" si="0"/>
        <v>11250</v>
      </c>
      <c r="L9" s="28"/>
      <c r="M9" s="4">
        <v>9000</v>
      </c>
      <c r="N9" s="4" t="s">
        <v>225</v>
      </c>
      <c r="O9" s="3" t="s">
        <v>226</v>
      </c>
    </row>
    <row r="10" spans="1:15" ht="45.75" customHeight="1">
      <c r="A10" s="2">
        <v>5</v>
      </c>
      <c r="B10" s="3" t="s">
        <v>12</v>
      </c>
      <c r="C10" s="3" t="s">
        <v>227</v>
      </c>
      <c r="D10" s="4">
        <v>200</v>
      </c>
      <c r="E10" s="4">
        <v>30</v>
      </c>
      <c r="F10" s="4">
        <v>3</v>
      </c>
      <c r="G10" s="4" t="s">
        <v>19</v>
      </c>
      <c r="H10" s="4">
        <v>36000</v>
      </c>
      <c r="I10" s="10">
        <f t="shared" si="1"/>
        <v>9000</v>
      </c>
      <c r="J10" s="10"/>
      <c r="K10" s="11">
        <f t="shared" si="0"/>
        <v>10800</v>
      </c>
      <c r="L10" s="28"/>
      <c r="M10" s="4">
        <v>9000</v>
      </c>
      <c r="N10" s="12">
        <v>40757</v>
      </c>
      <c r="O10" s="3" t="s">
        <v>221</v>
      </c>
    </row>
    <row r="11" spans="1:15" ht="45" customHeight="1">
      <c r="A11" s="2">
        <v>6</v>
      </c>
      <c r="B11" s="3" t="s">
        <v>12</v>
      </c>
      <c r="C11" s="3" t="s">
        <v>228</v>
      </c>
      <c r="D11" s="4">
        <v>200</v>
      </c>
      <c r="E11" s="4">
        <v>30</v>
      </c>
      <c r="F11" s="4">
        <v>3</v>
      </c>
      <c r="G11" s="4" t="s">
        <v>19</v>
      </c>
      <c r="H11" s="4">
        <v>36000</v>
      </c>
      <c r="I11" s="10">
        <f>SUM(F11*3000)</f>
        <v>9000</v>
      </c>
      <c r="J11" s="10"/>
      <c r="K11" s="11">
        <f t="shared" si="0"/>
        <v>10800</v>
      </c>
      <c r="L11" s="28"/>
      <c r="M11" s="4">
        <v>9000</v>
      </c>
      <c r="N11" s="12">
        <v>40605</v>
      </c>
      <c r="O11" s="3" t="s">
        <v>221</v>
      </c>
    </row>
    <row r="12" spans="1:15" ht="47.25" customHeight="1">
      <c r="A12" s="2">
        <v>7</v>
      </c>
      <c r="B12" s="3" t="s">
        <v>12</v>
      </c>
      <c r="C12" s="3" t="s">
        <v>229</v>
      </c>
      <c r="D12" s="4">
        <v>100</v>
      </c>
      <c r="E12" s="4">
        <v>10</v>
      </c>
      <c r="F12" s="4">
        <v>1.5</v>
      </c>
      <c r="G12" s="4" t="s">
        <v>19</v>
      </c>
      <c r="H12" s="4">
        <v>17850</v>
      </c>
      <c r="I12" s="10">
        <f>SUM(F12*3000)</f>
        <v>4500</v>
      </c>
      <c r="J12" s="10"/>
      <c r="K12" s="11">
        <f t="shared" si="0"/>
        <v>5355</v>
      </c>
      <c r="L12" s="28"/>
      <c r="M12" s="4">
        <v>0</v>
      </c>
      <c r="N12" s="4" t="s">
        <v>230</v>
      </c>
      <c r="O12" s="3" t="s">
        <v>231</v>
      </c>
    </row>
    <row r="13" spans="1:15" ht="46.5" customHeight="1">
      <c r="A13" s="2">
        <v>8</v>
      </c>
      <c r="B13" s="3" t="s">
        <v>12</v>
      </c>
      <c r="C13" s="3" t="s">
        <v>232</v>
      </c>
      <c r="D13" s="4">
        <v>200</v>
      </c>
      <c r="E13" s="4">
        <v>20</v>
      </c>
      <c r="F13" s="4">
        <v>3</v>
      </c>
      <c r="G13" s="4" t="s">
        <v>19</v>
      </c>
      <c r="H13" s="4">
        <v>31000</v>
      </c>
      <c r="I13" s="10">
        <f t="shared" ref="I13" si="2">SUM(F13*3000)</f>
        <v>9000</v>
      </c>
      <c r="J13" s="10"/>
      <c r="K13" s="11">
        <f t="shared" si="0"/>
        <v>9300</v>
      </c>
      <c r="L13" s="28"/>
      <c r="M13" s="4">
        <v>9000</v>
      </c>
      <c r="N13" s="4" t="s">
        <v>233</v>
      </c>
      <c r="O13" s="3" t="s">
        <v>231</v>
      </c>
    </row>
    <row r="14" spans="1:15" ht="47.25" customHeight="1">
      <c r="A14" s="2">
        <v>9</v>
      </c>
      <c r="B14" s="3" t="s">
        <v>12</v>
      </c>
      <c r="C14" s="3" t="s">
        <v>234</v>
      </c>
      <c r="D14" s="4">
        <v>100</v>
      </c>
      <c r="E14" s="4">
        <v>10</v>
      </c>
      <c r="F14" s="4">
        <v>1.5</v>
      </c>
      <c r="G14" s="4" t="s">
        <v>19</v>
      </c>
      <c r="H14" s="4">
        <v>17850</v>
      </c>
      <c r="I14" s="10">
        <f>SUM(F14*3000)</f>
        <v>4500</v>
      </c>
      <c r="J14" s="10"/>
      <c r="K14" s="11">
        <f t="shared" si="0"/>
        <v>5355</v>
      </c>
      <c r="L14" s="28"/>
      <c r="M14" s="4">
        <v>4500</v>
      </c>
      <c r="N14" s="4" t="s">
        <v>235</v>
      </c>
      <c r="O14" s="3" t="s">
        <v>231</v>
      </c>
    </row>
    <row r="15" spans="1:15" ht="46.5" customHeight="1">
      <c r="A15" s="2">
        <v>10</v>
      </c>
      <c r="B15" s="3" t="s">
        <v>12</v>
      </c>
      <c r="C15" s="3" t="s">
        <v>236</v>
      </c>
      <c r="D15" s="4">
        <v>200</v>
      </c>
      <c r="E15" s="4">
        <v>24</v>
      </c>
      <c r="F15" s="4">
        <v>3</v>
      </c>
      <c r="G15" s="4" t="s">
        <v>19</v>
      </c>
      <c r="H15" s="4">
        <v>36000</v>
      </c>
      <c r="I15" s="10">
        <f>SUM(F15*3000)</f>
        <v>9000</v>
      </c>
      <c r="J15" s="10"/>
      <c r="K15" s="11">
        <f t="shared" si="0"/>
        <v>10800</v>
      </c>
      <c r="L15" s="28"/>
      <c r="M15" s="4">
        <v>9000</v>
      </c>
      <c r="N15" s="12">
        <v>40664</v>
      </c>
      <c r="O15" s="3" t="s">
        <v>221</v>
      </c>
    </row>
    <row r="16" spans="1:15" ht="45" customHeight="1">
      <c r="A16" s="2">
        <v>11</v>
      </c>
      <c r="B16" s="3" t="s">
        <v>12</v>
      </c>
      <c r="C16" s="3" t="s">
        <v>237</v>
      </c>
      <c r="D16" s="4">
        <v>200</v>
      </c>
      <c r="E16" s="4">
        <v>24</v>
      </c>
      <c r="F16" s="4">
        <v>3</v>
      </c>
      <c r="G16" s="4" t="s">
        <v>19</v>
      </c>
      <c r="H16" s="4">
        <v>36000</v>
      </c>
      <c r="I16" s="10">
        <f t="shared" ref="I16:I26" si="3">SUM(F16*3000)</f>
        <v>9000</v>
      </c>
      <c r="J16" s="10"/>
      <c r="K16" s="11">
        <f t="shared" si="0"/>
        <v>10800</v>
      </c>
      <c r="L16" s="28"/>
      <c r="M16" s="4">
        <v>9000</v>
      </c>
      <c r="N16" s="4" t="s">
        <v>238</v>
      </c>
      <c r="O16" s="3" t="s">
        <v>221</v>
      </c>
    </row>
    <row r="17" spans="1:15" ht="46.5" customHeight="1">
      <c r="A17" s="2">
        <v>12</v>
      </c>
      <c r="B17" s="3" t="s">
        <v>12</v>
      </c>
      <c r="C17" s="3" t="s">
        <v>239</v>
      </c>
      <c r="D17" s="4">
        <v>200</v>
      </c>
      <c r="E17" s="4">
        <v>24</v>
      </c>
      <c r="F17" s="4">
        <v>3</v>
      </c>
      <c r="G17" s="4" t="s">
        <v>19</v>
      </c>
      <c r="H17" s="4">
        <v>36000</v>
      </c>
      <c r="I17" s="10">
        <f t="shared" si="3"/>
        <v>9000</v>
      </c>
      <c r="J17" s="10"/>
      <c r="K17" s="11">
        <f t="shared" si="0"/>
        <v>10800</v>
      </c>
      <c r="L17" s="28"/>
      <c r="M17" s="4">
        <v>9000</v>
      </c>
      <c r="N17" s="4" t="s">
        <v>240</v>
      </c>
      <c r="O17" s="3" t="s">
        <v>221</v>
      </c>
    </row>
    <row r="18" spans="1:15" ht="45.75" customHeight="1">
      <c r="A18" s="2">
        <v>13</v>
      </c>
      <c r="B18" s="3" t="s">
        <v>12</v>
      </c>
      <c r="C18" s="3" t="s">
        <v>241</v>
      </c>
      <c r="D18" s="4">
        <v>100</v>
      </c>
      <c r="E18" s="4">
        <v>15</v>
      </c>
      <c r="F18" s="4">
        <v>1.5</v>
      </c>
      <c r="G18" s="4" t="s">
        <v>19</v>
      </c>
      <c r="H18" s="4">
        <v>16500</v>
      </c>
      <c r="I18" s="10">
        <f t="shared" si="3"/>
        <v>4500</v>
      </c>
      <c r="J18" s="10"/>
      <c r="K18" s="11">
        <f t="shared" si="0"/>
        <v>4950</v>
      </c>
      <c r="L18" s="28"/>
      <c r="M18" s="4">
        <v>4500</v>
      </c>
      <c r="N18" s="12">
        <v>40604</v>
      </c>
      <c r="O18" s="3" t="s">
        <v>221</v>
      </c>
    </row>
    <row r="19" spans="1:15" ht="45" customHeight="1">
      <c r="A19" s="2">
        <v>14</v>
      </c>
      <c r="B19" s="3" t="s">
        <v>17</v>
      </c>
      <c r="C19" s="3" t="s">
        <v>242</v>
      </c>
      <c r="D19" s="4">
        <v>300</v>
      </c>
      <c r="E19" s="4">
        <v>3</v>
      </c>
      <c r="F19" s="4">
        <v>6</v>
      </c>
      <c r="G19" s="4" t="s">
        <v>19</v>
      </c>
      <c r="H19" s="4">
        <v>96700</v>
      </c>
      <c r="I19" s="10">
        <f>SUM(F19*3300)</f>
        <v>19800</v>
      </c>
      <c r="J19" s="10"/>
      <c r="K19" s="11">
        <f t="shared" si="0"/>
        <v>29010</v>
      </c>
      <c r="L19" s="28"/>
      <c r="M19" s="4">
        <v>19800</v>
      </c>
      <c r="N19" s="12">
        <v>40309</v>
      </c>
      <c r="O19" s="3" t="s">
        <v>243</v>
      </c>
    </row>
    <row r="20" spans="1:15" ht="45" customHeight="1">
      <c r="A20" s="2">
        <v>15</v>
      </c>
      <c r="B20" s="3" t="s">
        <v>12</v>
      </c>
      <c r="C20" s="3" t="s">
        <v>244</v>
      </c>
      <c r="D20" s="4">
        <v>200</v>
      </c>
      <c r="E20" s="4">
        <v>24</v>
      </c>
      <c r="F20" s="4">
        <v>3</v>
      </c>
      <c r="G20" s="4" t="s">
        <v>19</v>
      </c>
      <c r="H20" s="4">
        <v>36000</v>
      </c>
      <c r="I20" s="10">
        <f t="shared" si="3"/>
        <v>9000</v>
      </c>
      <c r="J20" s="10"/>
      <c r="K20" s="11">
        <f t="shared" si="0"/>
        <v>10800</v>
      </c>
      <c r="L20" s="28"/>
      <c r="M20" s="4">
        <v>9000</v>
      </c>
      <c r="N20" s="12">
        <v>40757</v>
      </c>
      <c r="O20" s="3" t="s">
        <v>221</v>
      </c>
    </row>
    <row r="21" spans="1:15" ht="45" customHeight="1">
      <c r="A21" s="2">
        <v>16</v>
      </c>
      <c r="B21" s="3" t="s">
        <v>12</v>
      </c>
      <c r="C21" s="3" t="s">
        <v>245</v>
      </c>
      <c r="D21" s="4">
        <v>200</v>
      </c>
      <c r="E21" s="4">
        <v>24</v>
      </c>
      <c r="F21" s="4">
        <v>3</v>
      </c>
      <c r="G21" s="4" t="s">
        <v>19</v>
      </c>
      <c r="H21" s="4">
        <v>36000</v>
      </c>
      <c r="I21" s="10">
        <f t="shared" si="3"/>
        <v>9000</v>
      </c>
      <c r="J21" s="10"/>
      <c r="K21" s="11">
        <f t="shared" si="0"/>
        <v>10800</v>
      </c>
      <c r="L21" s="28"/>
      <c r="M21" s="4">
        <v>9000</v>
      </c>
      <c r="N21" s="12">
        <v>40605</v>
      </c>
      <c r="O21" s="3" t="s">
        <v>221</v>
      </c>
    </row>
    <row r="22" spans="1:15" ht="48" customHeight="1">
      <c r="A22" s="2">
        <v>17</v>
      </c>
      <c r="B22" s="3" t="s">
        <v>12</v>
      </c>
      <c r="C22" s="3" t="s">
        <v>246</v>
      </c>
      <c r="D22" s="4">
        <v>300</v>
      </c>
      <c r="E22" s="4">
        <v>36</v>
      </c>
      <c r="F22" s="4">
        <v>4.5</v>
      </c>
      <c r="G22" s="4" t="s">
        <v>19</v>
      </c>
      <c r="H22" s="4">
        <v>38000</v>
      </c>
      <c r="I22" s="10">
        <f t="shared" si="3"/>
        <v>13500</v>
      </c>
      <c r="J22" s="10"/>
      <c r="K22" s="11">
        <f t="shared" si="0"/>
        <v>11400</v>
      </c>
      <c r="L22" s="28"/>
      <c r="M22" s="4">
        <v>11400</v>
      </c>
      <c r="N22" s="4" t="s">
        <v>247</v>
      </c>
      <c r="O22" s="3" t="s">
        <v>221</v>
      </c>
    </row>
    <row r="23" spans="1:15" ht="62.25" customHeight="1">
      <c r="A23" s="2">
        <v>18</v>
      </c>
      <c r="B23" s="3" t="s">
        <v>12</v>
      </c>
      <c r="C23" s="3" t="s">
        <v>248</v>
      </c>
      <c r="D23" s="4">
        <v>200</v>
      </c>
      <c r="E23" s="4">
        <v>20</v>
      </c>
      <c r="F23" s="4">
        <v>3</v>
      </c>
      <c r="G23" s="4" t="s">
        <v>19</v>
      </c>
      <c r="H23" s="4">
        <v>28000</v>
      </c>
      <c r="I23" s="10">
        <f t="shared" si="3"/>
        <v>9000</v>
      </c>
      <c r="J23" s="10"/>
      <c r="K23" s="11">
        <f t="shared" si="0"/>
        <v>8400</v>
      </c>
      <c r="L23" s="28"/>
      <c r="M23" s="4">
        <v>8400</v>
      </c>
      <c r="N23" s="12">
        <v>40666</v>
      </c>
      <c r="O23" s="3" t="s">
        <v>249</v>
      </c>
    </row>
    <row r="24" spans="1:15" ht="45">
      <c r="A24" s="2">
        <v>19</v>
      </c>
      <c r="B24" s="3" t="s">
        <v>12</v>
      </c>
      <c r="C24" s="3" t="s">
        <v>250</v>
      </c>
      <c r="D24" s="4">
        <v>300</v>
      </c>
      <c r="E24" s="4">
        <v>30</v>
      </c>
      <c r="F24" s="4">
        <v>4.5</v>
      </c>
      <c r="G24" s="4" t="s">
        <v>19</v>
      </c>
      <c r="H24" s="4">
        <v>39000</v>
      </c>
      <c r="I24" s="10">
        <f t="shared" si="3"/>
        <v>13500</v>
      </c>
      <c r="J24" s="10"/>
      <c r="K24" s="11">
        <f t="shared" si="0"/>
        <v>11700</v>
      </c>
      <c r="L24" s="28"/>
      <c r="M24" s="4">
        <v>11700</v>
      </c>
      <c r="N24" s="12" t="s">
        <v>251</v>
      </c>
      <c r="O24" s="3" t="s">
        <v>252</v>
      </c>
    </row>
    <row r="25" spans="1:15" ht="60">
      <c r="A25" s="2">
        <v>20</v>
      </c>
      <c r="B25" s="3" t="s">
        <v>12</v>
      </c>
      <c r="C25" s="3" t="s">
        <v>253</v>
      </c>
      <c r="D25" s="4">
        <v>200</v>
      </c>
      <c r="E25" s="4">
        <v>20</v>
      </c>
      <c r="F25" s="4">
        <v>3</v>
      </c>
      <c r="G25" s="4" t="s">
        <v>19</v>
      </c>
      <c r="H25" s="4">
        <v>28000</v>
      </c>
      <c r="I25" s="10">
        <f t="shared" si="3"/>
        <v>9000</v>
      </c>
      <c r="J25" s="10"/>
      <c r="K25" s="11">
        <f t="shared" si="0"/>
        <v>8400</v>
      </c>
      <c r="L25" s="28"/>
      <c r="M25" s="4">
        <v>8400</v>
      </c>
      <c r="N25" s="12" t="s">
        <v>254</v>
      </c>
      <c r="O25" s="3" t="s">
        <v>249</v>
      </c>
    </row>
    <row r="26" spans="1:15" ht="60">
      <c r="A26" s="2">
        <v>21</v>
      </c>
      <c r="B26" s="3" t="s">
        <v>12</v>
      </c>
      <c r="C26" s="3" t="s">
        <v>255</v>
      </c>
      <c r="D26" s="4">
        <v>200</v>
      </c>
      <c r="E26" s="4">
        <v>20</v>
      </c>
      <c r="F26" s="4">
        <v>3</v>
      </c>
      <c r="G26" s="4" t="s">
        <v>19</v>
      </c>
      <c r="H26" s="4">
        <v>28000</v>
      </c>
      <c r="I26" s="10">
        <f t="shared" si="3"/>
        <v>9000</v>
      </c>
      <c r="J26" s="10"/>
      <c r="K26" s="11">
        <f t="shared" si="0"/>
        <v>8400</v>
      </c>
      <c r="L26" s="28"/>
      <c r="M26" s="4">
        <v>8400</v>
      </c>
      <c r="N26" s="12">
        <v>40401</v>
      </c>
      <c r="O26" s="3" t="s">
        <v>249</v>
      </c>
    </row>
    <row r="27" spans="1:15">
      <c r="A27" s="28"/>
      <c r="B27" s="117" t="s">
        <v>1225</v>
      </c>
      <c r="C27" s="117"/>
      <c r="D27" s="28">
        <f>SUM(D6:D26)</f>
        <v>4200</v>
      </c>
      <c r="E27" s="28">
        <f t="shared" ref="E27:K27" si="4">SUM(E6:E26)</f>
        <v>484</v>
      </c>
      <c r="F27" s="28">
        <f t="shared" si="4"/>
        <v>64.5</v>
      </c>
      <c r="G27" s="28">
        <f t="shared" si="4"/>
        <v>0</v>
      </c>
      <c r="H27" s="28">
        <f t="shared" si="4"/>
        <v>738400</v>
      </c>
      <c r="I27" s="28">
        <f t="shared" si="4"/>
        <v>195300</v>
      </c>
      <c r="J27" s="28"/>
      <c r="K27" s="28">
        <f t="shared" si="4"/>
        <v>221520</v>
      </c>
      <c r="L27" s="28"/>
      <c r="M27" s="28">
        <f>SUM(M6:M26)</f>
        <v>185100</v>
      </c>
      <c r="N27" s="28"/>
      <c r="O27" s="28"/>
    </row>
    <row r="28" spans="1:1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</sheetData>
  <mergeCells count="3">
    <mergeCell ref="B2:O2"/>
    <mergeCell ref="B3:O3"/>
    <mergeCell ref="B27:C27"/>
  </mergeCells>
  <pageMargins left="0.7" right="0.7" top="0.75" bottom="0.75" header="0.3" footer="0.3"/>
  <pageSetup paperSize="5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2:O12"/>
  <sheetViews>
    <sheetView topLeftCell="A7" workbookViewId="0">
      <selection activeCell="M10" sqref="M10"/>
    </sheetView>
  </sheetViews>
  <sheetFormatPr defaultRowHeight="15"/>
  <cols>
    <col min="1" max="1" width="4.85546875" customWidth="1"/>
    <col min="2" max="2" width="7.140625" customWidth="1"/>
    <col min="3" max="3" width="20" customWidth="1"/>
    <col min="4" max="4" width="8.42578125" customWidth="1"/>
    <col min="13" max="13" width="10.85546875" customWidth="1"/>
    <col min="14" max="14" width="11.5703125" customWidth="1"/>
    <col min="15" max="15" width="18.140625" customWidth="1"/>
  </cols>
  <sheetData>
    <row r="2" spans="1:15">
      <c r="B2" s="119" t="s">
        <v>466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1:15">
      <c r="B3" s="119" t="s">
        <v>724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5" spans="1:15" ht="114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4" t="s">
        <v>750</v>
      </c>
      <c r="K5" s="34" t="s">
        <v>366</v>
      </c>
      <c r="L5" s="31" t="s">
        <v>751</v>
      </c>
      <c r="M5" s="1" t="s">
        <v>367</v>
      </c>
      <c r="N5" s="1" t="s">
        <v>10</v>
      </c>
      <c r="O5" s="1" t="s">
        <v>11</v>
      </c>
    </row>
    <row r="6" spans="1:15" s="62" customFormat="1" ht="60.75" customHeight="1">
      <c r="A6" s="65">
        <v>1</v>
      </c>
      <c r="B6" s="65" t="s">
        <v>17</v>
      </c>
      <c r="C6" s="65" t="s">
        <v>1304</v>
      </c>
      <c r="D6" s="65">
        <v>300</v>
      </c>
      <c r="E6" s="65">
        <v>3</v>
      </c>
      <c r="F6" s="65">
        <v>6</v>
      </c>
      <c r="G6" s="65" t="s">
        <v>14</v>
      </c>
      <c r="H6" s="65">
        <v>52750</v>
      </c>
      <c r="I6" s="65">
        <v>19800</v>
      </c>
      <c r="K6" s="66">
        <v>10000</v>
      </c>
      <c r="M6" s="65">
        <f t="shared" ref="M6:M11" si="0">H6*0.3</f>
        <v>15825</v>
      </c>
      <c r="N6" s="65" t="s">
        <v>1305</v>
      </c>
      <c r="O6" s="65" t="s">
        <v>1306</v>
      </c>
    </row>
    <row r="7" spans="1:15" s="62" customFormat="1" ht="76.5" customHeight="1">
      <c r="A7" s="65">
        <v>2</v>
      </c>
      <c r="B7" s="65" t="s">
        <v>17</v>
      </c>
      <c r="C7" s="65" t="s">
        <v>1307</v>
      </c>
      <c r="D7" s="65">
        <v>300</v>
      </c>
      <c r="E7" s="65">
        <v>3</v>
      </c>
      <c r="F7" s="65">
        <v>6</v>
      </c>
      <c r="G7" s="65" t="s">
        <v>19</v>
      </c>
      <c r="H7" s="65">
        <v>73850</v>
      </c>
      <c r="I7" s="69">
        <v>19800</v>
      </c>
      <c r="K7" s="65">
        <v>10000</v>
      </c>
      <c r="M7" s="69">
        <f t="shared" si="0"/>
        <v>22155</v>
      </c>
      <c r="N7" s="65" t="s">
        <v>1308</v>
      </c>
      <c r="O7" s="65" t="s">
        <v>19</v>
      </c>
    </row>
    <row r="8" spans="1:15" s="62" customFormat="1" ht="68.25" customHeight="1">
      <c r="A8" s="65">
        <v>3</v>
      </c>
      <c r="B8" s="65" t="s">
        <v>17</v>
      </c>
      <c r="C8" s="65" t="s">
        <v>1309</v>
      </c>
      <c r="D8" s="65">
        <v>200</v>
      </c>
      <c r="E8" s="65">
        <v>2</v>
      </c>
      <c r="F8" s="65">
        <v>4</v>
      </c>
      <c r="G8" s="65" t="s">
        <v>19</v>
      </c>
      <c r="H8" s="65">
        <v>37980</v>
      </c>
      <c r="I8" s="65">
        <v>13200</v>
      </c>
      <c r="K8" s="65">
        <v>10000</v>
      </c>
      <c r="M8" s="65">
        <f t="shared" si="0"/>
        <v>11394</v>
      </c>
      <c r="N8" s="65" t="s">
        <v>1095</v>
      </c>
      <c r="O8" s="65" t="s">
        <v>19</v>
      </c>
    </row>
    <row r="9" spans="1:15" s="62" customFormat="1" ht="64.5" customHeight="1">
      <c r="A9" s="65">
        <v>4</v>
      </c>
      <c r="B9" s="65" t="s">
        <v>17</v>
      </c>
      <c r="C9" s="65" t="s">
        <v>1310</v>
      </c>
      <c r="D9" s="65">
        <v>400</v>
      </c>
      <c r="E9" s="65">
        <v>4</v>
      </c>
      <c r="F9" s="65">
        <v>8</v>
      </c>
      <c r="G9" s="65" t="s">
        <v>19</v>
      </c>
      <c r="H9" s="65">
        <v>44310</v>
      </c>
      <c r="I9" s="65">
        <v>26400</v>
      </c>
      <c r="K9" s="65">
        <v>10000</v>
      </c>
      <c r="M9" s="65">
        <f t="shared" si="0"/>
        <v>13293</v>
      </c>
      <c r="N9" s="65" t="s">
        <v>548</v>
      </c>
      <c r="O9" s="65" t="s">
        <v>19</v>
      </c>
    </row>
    <row r="10" spans="1:15" s="71" customFormat="1" ht="79.5" customHeight="1">
      <c r="A10" s="65">
        <v>5</v>
      </c>
      <c r="B10" s="65" t="s">
        <v>17</v>
      </c>
      <c r="C10" s="70" t="s">
        <v>1311</v>
      </c>
      <c r="D10" s="65">
        <v>300</v>
      </c>
      <c r="E10" s="65">
        <v>3</v>
      </c>
      <c r="F10" s="65">
        <v>6</v>
      </c>
      <c r="G10" s="70" t="s">
        <v>19</v>
      </c>
      <c r="H10" s="65">
        <v>58025</v>
      </c>
      <c r="I10" s="65">
        <v>19800</v>
      </c>
      <c r="K10" s="65">
        <v>10000</v>
      </c>
      <c r="M10" s="65">
        <f t="shared" si="0"/>
        <v>17407.5</v>
      </c>
      <c r="N10" s="70" t="s">
        <v>375</v>
      </c>
      <c r="O10" s="70" t="s">
        <v>19</v>
      </c>
    </row>
    <row r="11" spans="1:15" s="71" customFormat="1" ht="105.75" customHeight="1">
      <c r="A11" s="65">
        <v>6</v>
      </c>
      <c r="B11" s="65" t="s">
        <v>17</v>
      </c>
      <c r="C11" s="70" t="s">
        <v>1312</v>
      </c>
      <c r="D11" s="65">
        <v>300</v>
      </c>
      <c r="E11" s="65">
        <v>3</v>
      </c>
      <c r="F11" s="65">
        <v>6</v>
      </c>
      <c r="G11" s="70" t="s">
        <v>19</v>
      </c>
      <c r="H11" s="65">
        <v>55000</v>
      </c>
      <c r="I11" s="65">
        <v>19800</v>
      </c>
      <c r="K11" s="65">
        <v>10000</v>
      </c>
      <c r="M11" s="65">
        <f t="shared" si="0"/>
        <v>16500</v>
      </c>
      <c r="N11" s="70" t="s">
        <v>514</v>
      </c>
      <c r="O11" s="70" t="s">
        <v>1298</v>
      </c>
    </row>
    <row r="12" spans="1:15" s="62" customFormat="1">
      <c r="A12" s="65"/>
      <c r="B12" s="122" t="s">
        <v>1225</v>
      </c>
      <c r="C12" s="122"/>
      <c r="D12" s="65">
        <f>SUM(D6:D11)</f>
        <v>1800</v>
      </c>
      <c r="E12" s="65">
        <f>SUM(E6:E11)</f>
        <v>18</v>
      </c>
      <c r="F12" s="65">
        <f>SUM(F6:F11)</f>
        <v>36</v>
      </c>
      <c r="G12" s="65"/>
      <c r="H12" s="65">
        <f>SUM(H6:H11)</f>
        <v>321915</v>
      </c>
      <c r="I12" s="65">
        <f>SUM(I6:I11)</f>
        <v>118800</v>
      </c>
      <c r="K12" s="66">
        <f>SUM(K6:K11)</f>
        <v>60000</v>
      </c>
      <c r="L12" s="65"/>
      <c r="M12" s="66">
        <f>SUM(M6:M11)</f>
        <v>96574.5</v>
      </c>
    </row>
  </sheetData>
  <mergeCells count="3">
    <mergeCell ref="B2:O2"/>
    <mergeCell ref="B3:O3"/>
    <mergeCell ref="B12:C12"/>
  </mergeCells>
  <pageMargins left="0.7" right="0.7" top="0.75" bottom="0.75" header="0.3" footer="0.3"/>
  <pageSetup paperSize="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Ambala</vt:lpstr>
      <vt:lpstr>Faridabad</vt:lpstr>
      <vt:lpstr>Fatehbad</vt:lpstr>
      <vt:lpstr>Gurgaon</vt:lpstr>
      <vt:lpstr>Hisar</vt:lpstr>
      <vt:lpstr>Jind</vt:lpstr>
      <vt:lpstr>Kaithal</vt:lpstr>
      <vt:lpstr>Karnal</vt:lpstr>
      <vt:lpstr>Kurukshetra</vt:lpstr>
      <vt:lpstr>Mahindergarh</vt:lpstr>
      <vt:lpstr>Palwal</vt:lpstr>
      <vt:lpstr>Panchkula</vt:lpstr>
      <vt:lpstr>Panipat</vt:lpstr>
      <vt:lpstr>Rewari</vt:lpstr>
      <vt:lpstr>Rohtak</vt:lpstr>
      <vt:lpstr>Sirsa</vt:lpstr>
      <vt:lpstr>Sonipat</vt:lpstr>
      <vt:lpstr>Yamuna Nagar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2014-10-30T07:20:14Z</dcterms:modified>
</cp:coreProperties>
</file>