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Expedição\PRODUÇÃO\Produtividade 2025\Produtividade 2025\"/>
    </mc:Choice>
  </mc:AlternateContent>
  <xr:revisionPtr revIDLastSave="0" documentId="13_ncr:1_{7389B7FD-55E3-4204-AB84-80ACDADF19A5}" xr6:coauthVersionLast="47" xr6:coauthVersionMax="47" xr10:uidLastSave="{00000000-0000-0000-0000-000000000000}"/>
  <bookViews>
    <workbookView xWindow="-120" yWindow="-120" windowWidth="21840" windowHeight="13020" tabRatio="759" firstSheet="40" activeTab="43" xr2:uid="{00000000-000D-0000-FFFF-FFFF00000000}"/>
  </bookViews>
  <sheets>
    <sheet name="01jan" sheetId="2" r:id="rId1"/>
    <sheet name="06jan" sheetId="3" r:id="rId2"/>
    <sheet name="13jan" sheetId="4" r:id="rId3"/>
    <sheet name="20jan" sheetId="5" r:id="rId4"/>
    <sheet name="27jan" sheetId="6" r:id="rId5"/>
    <sheet name="03fev" sheetId="7" r:id="rId6"/>
    <sheet name="10fev" sheetId="13" r:id="rId7"/>
    <sheet name="17fev" sheetId="14" r:id="rId8"/>
    <sheet name="24fev" sheetId="15" r:id="rId9"/>
    <sheet name="Sheet1" sheetId="1" state="hidden" r:id="rId10"/>
    <sheet name="03mar" sheetId="16" r:id="rId11"/>
    <sheet name="10mar" sheetId="17" r:id="rId12"/>
    <sheet name="17mar" sheetId="19" r:id="rId13"/>
    <sheet name="24mar" sheetId="20" r:id="rId14"/>
    <sheet name="31mar" sheetId="21" r:id="rId15"/>
    <sheet name="7abr" sheetId="22" r:id="rId16"/>
    <sheet name="14abr" sheetId="23" r:id="rId17"/>
    <sheet name="21abr" sheetId="24" r:id="rId18"/>
    <sheet name="28abr" sheetId="26" r:id="rId19"/>
    <sheet name="05mai" sheetId="27" r:id="rId20"/>
    <sheet name="12mai" sheetId="28" r:id="rId21"/>
    <sheet name="19mai" sheetId="29" r:id="rId22"/>
    <sheet name="26mai" sheetId="30" r:id="rId23"/>
    <sheet name="02jun" sheetId="31" r:id="rId24"/>
    <sheet name="09jun" sheetId="33" r:id="rId25"/>
    <sheet name="16jun" sheetId="34" r:id="rId26"/>
    <sheet name="23jun" sheetId="35" r:id="rId27"/>
    <sheet name="30jun" sheetId="36" r:id="rId28"/>
    <sheet name="07jul" sheetId="37" r:id="rId29"/>
    <sheet name="14jul" sheetId="38" r:id="rId30"/>
    <sheet name="21jul" sheetId="40" r:id="rId31"/>
    <sheet name="28jul" sheetId="41" r:id="rId32"/>
    <sheet name="04ago" sheetId="42" r:id="rId33"/>
    <sheet name="11ago" sheetId="43" r:id="rId34"/>
    <sheet name="18ago" sheetId="44" r:id="rId35"/>
    <sheet name="25ago" sheetId="45" r:id="rId36"/>
    <sheet name="01set" sheetId="46" r:id="rId37"/>
    <sheet name="08set" sheetId="48" r:id="rId38"/>
    <sheet name="15set" sheetId="49" r:id="rId39"/>
    <sheet name="22set" sheetId="50" r:id="rId40"/>
    <sheet name="29set" sheetId="51" r:id="rId41"/>
    <sheet name="06out" sheetId="52" r:id="rId42"/>
    <sheet name="13out" sheetId="53" r:id="rId43"/>
    <sheet name="20out" sheetId="54" r:id="rId44"/>
    <sheet name="27out" sheetId="56" r:id="rId45"/>
    <sheet name="03nov" sheetId="60" r:id="rId46"/>
    <sheet name="10nov" sheetId="61" r:id="rId47"/>
    <sheet name="17nov" sheetId="62" r:id="rId48"/>
    <sheet name="24nov" sheetId="64" r:id="rId49"/>
    <sheet name="01dez" sheetId="65" r:id="rId50"/>
    <sheet name="08dez" sheetId="67" r:id="rId51"/>
    <sheet name="15dez" sheetId="68" r:id="rId52"/>
    <sheet name="22dez" sheetId="69" r:id="rId53"/>
    <sheet name="29dez" sheetId="70" r:id="rId54"/>
  </sheets>
  <externalReferences>
    <externalReference r:id="rId5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G68" i="1"/>
  <c r="F69" i="1"/>
  <c r="G69" i="1"/>
  <c r="F70" i="1"/>
  <c r="G70" i="1"/>
  <c r="F71" i="1"/>
  <c r="G71" i="1"/>
  <c r="F72" i="1"/>
  <c r="G72" i="1"/>
  <c r="G67" i="1"/>
  <c r="F67" i="1"/>
  <c r="F61" i="1"/>
  <c r="G61" i="1"/>
  <c r="F62" i="1"/>
  <c r="G62" i="1"/>
  <c r="F63" i="1"/>
  <c r="G63" i="1"/>
  <c r="F64" i="1"/>
  <c r="G64" i="1"/>
  <c r="F65" i="1"/>
  <c r="G65" i="1"/>
  <c r="G60" i="1"/>
  <c r="F60" i="1"/>
  <c r="F54" i="1"/>
  <c r="G54" i="1"/>
  <c r="F55" i="1"/>
  <c r="G55" i="1"/>
  <c r="F56" i="1"/>
  <c r="G56" i="1"/>
  <c r="F57" i="1"/>
  <c r="G57" i="1"/>
  <c r="F58" i="1"/>
  <c r="G58" i="1"/>
  <c r="G53" i="1"/>
  <c r="F53" i="1"/>
  <c r="F47" i="1"/>
  <c r="G47" i="1"/>
  <c r="F48" i="1"/>
  <c r="G48" i="1"/>
  <c r="F49" i="1"/>
  <c r="G49" i="1"/>
  <c r="F50" i="1"/>
  <c r="G50" i="1"/>
  <c r="F51" i="1"/>
  <c r="G51" i="1"/>
  <c r="G46" i="1"/>
  <c r="F46" i="1"/>
  <c r="F44" i="1"/>
  <c r="H73" i="60"/>
  <c r="I73" i="60"/>
  <c r="H48" i="56" l="1"/>
  <c r="H23" i="37" l="1"/>
  <c r="B6" i="26"/>
  <c r="C6" i="26"/>
  <c r="F8" i="26"/>
  <c r="G8" i="26"/>
  <c r="H10" i="26"/>
  <c r="I10" i="26" s="1"/>
  <c r="J10" i="26" s="1"/>
  <c r="K10" i="26"/>
  <c r="H11" i="26"/>
  <c r="I11" i="26" s="1"/>
  <c r="J11" i="26" s="1"/>
  <c r="K11" i="26"/>
  <c r="H12" i="26"/>
  <c r="I12" i="26" s="1"/>
  <c r="J12" i="26" s="1"/>
  <c r="K12" i="26"/>
  <c r="H13" i="26"/>
  <c r="I13" i="26" s="1"/>
  <c r="K13" i="26"/>
  <c r="H14" i="26"/>
  <c r="I14" i="26" s="1"/>
  <c r="K14" i="26"/>
  <c r="H15" i="26"/>
  <c r="I15" i="26" s="1"/>
  <c r="D16" i="26"/>
  <c r="E16" i="26"/>
  <c r="F16" i="26"/>
  <c r="G16" i="26"/>
  <c r="B18" i="26"/>
  <c r="C18" i="26"/>
  <c r="L19" i="26"/>
  <c r="L31" i="26" s="1"/>
  <c r="L43" i="26" s="1"/>
  <c r="L56" i="26" s="1"/>
  <c r="L68" i="26" s="1"/>
  <c r="D20" i="26"/>
  <c r="F20" i="26" s="1"/>
  <c r="E20" i="26"/>
  <c r="G20" i="26" s="1"/>
  <c r="H20" i="26"/>
  <c r="H32" i="26" s="1"/>
  <c r="H44" i="26" s="1"/>
  <c r="H57" i="26" s="1"/>
  <c r="H69" i="26" s="1"/>
  <c r="I20" i="26"/>
  <c r="I32" i="26" s="1"/>
  <c r="I44" i="26" s="1"/>
  <c r="I57" i="26" s="1"/>
  <c r="I69" i="26" s="1"/>
  <c r="J20" i="26"/>
  <c r="J32" i="26" s="1"/>
  <c r="J44" i="26" s="1"/>
  <c r="J57" i="26" s="1"/>
  <c r="J69" i="26" s="1"/>
  <c r="B21" i="26"/>
  <c r="B22" i="26"/>
  <c r="B34" i="26" s="1"/>
  <c r="B46" i="26" s="1"/>
  <c r="B59" i="26" s="1"/>
  <c r="B71" i="26" s="1"/>
  <c r="B81" i="26" s="1"/>
  <c r="H22" i="26"/>
  <c r="I22" i="26" s="1"/>
  <c r="K22" i="26"/>
  <c r="B23" i="26"/>
  <c r="B35" i="26" s="1"/>
  <c r="B47" i="26" s="1"/>
  <c r="B60" i="26" s="1"/>
  <c r="B72" i="26" s="1"/>
  <c r="B82" i="26" s="1"/>
  <c r="H23" i="26"/>
  <c r="I23" i="26" s="1"/>
  <c r="K23" i="26"/>
  <c r="B24" i="26"/>
  <c r="B36" i="26" s="1"/>
  <c r="B48" i="26" s="1"/>
  <c r="B61" i="26" s="1"/>
  <c r="B73" i="26" s="1"/>
  <c r="B83" i="26" s="1"/>
  <c r="H24" i="26"/>
  <c r="I24" i="26" s="1"/>
  <c r="K24" i="26"/>
  <c r="B25" i="26"/>
  <c r="B37" i="26" s="1"/>
  <c r="B49" i="26" s="1"/>
  <c r="B62" i="26" s="1"/>
  <c r="B74" i="26" s="1"/>
  <c r="B84" i="26" s="1"/>
  <c r="H25" i="26"/>
  <c r="I25" i="26" s="1"/>
  <c r="K25" i="26"/>
  <c r="B26" i="26"/>
  <c r="H26" i="26"/>
  <c r="J26" i="26" s="1"/>
  <c r="K26" i="26"/>
  <c r="B27" i="26"/>
  <c r="H27" i="26"/>
  <c r="J27" i="26" s="1"/>
  <c r="B28" i="26"/>
  <c r="B40" i="26" s="1"/>
  <c r="B52" i="26" s="1"/>
  <c r="B65" i="26" s="1"/>
  <c r="B77" i="26" s="1"/>
  <c r="D28" i="26"/>
  <c r="E28" i="26"/>
  <c r="F28" i="26"/>
  <c r="G28" i="26"/>
  <c r="B30" i="26"/>
  <c r="C30" i="26"/>
  <c r="H34" i="26"/>
  <c r="I34" i="26" s="1"/>
  <c r="K34" i="26"/>
  <c r="H35" i="26"/>
  <c r="I35" i="26" s="1"/>
  <c r="J35" i="26" s="1"/>
  <c r="K35" i="26"/>
  <c r="H36" i="26"/>
  <c r="I36" i="26" s="1"/>
  <c r="J36" i="26" s="1"/>
  <c r="K36" i="26"/>
  <c r="H37" i="26"/>
  <c r="I37" i="26" s="1"/>
  <c r="K37" i="26"/>
  <c r="B38" i="26"/>
  <c r="B50" i="26" s="1"/>
  <c r="B63" i="26" s="1"/>
  <c r="B75" i="26" s="1"/>
  <c r="B85" i="26" s="1"/>
  <c r="H38" i="26"/>
  <c r="I38" i="26" s="1"/>
  <c r="K38" i="26"/>
  <c r="B39" i="26"/>
  <c r="B51" i="26" s="1"/>
  <c r="B64" i="26" s="1"/>
  <c r="B76" i="26" s="1"/>
  <c r="B86" i="26" s="1"/>
  <c r="H39" i="26"/>
  <c r="I39" i="26" s="1"/>
  <c r="D40" i="26"/>
  <c r="E40" i="26"/>
  <c r="F40" i="26"/>
  <c r="G40" i="26"/>
  <c r="B42" i="26"/>
  <c r="C42" i="26"/>
  <c r="H46" i="26"/>
  <c r="I46" i="26" s="1"/>
  <c r="J46" i="26" s="1"/>
  <c r="K46" i="26"/>
  <c r="H47" i="26"/>
  <c r="I47" i="26" s="1"/>
  <c r="J47" i="26" s="1"/>
  <c r="K47" i="26"/>
  <c r="H48" i="26"/>
  <c r="I48" i="26" s="1"/>
  <c r="K48" i="26"/>
  <c r="H49" i="26"/>
  <c r="I49" i="26" s="1"/>
  <c r="K49" i="26"/>
  <c r="H50" i="26"/>
  <c r="I50" i="26" s="1"/>
  <c r="J50" i="26" s="1"/>
  <c r="K50" i="26"/>
  <c r="H51" i="26"/>
  <c r="J51" i="26" s="1"/>
  <c r="D52" i="26"/>
  <c r="E52" i="26"/>
  <c r="F52" i="26"/>
  <c r="G52" i="26"/>
  <c r="B55" i="26"/>
  <c r="C55" i="26"/>
  <c r="H59" i="26"/>
  <c r="I59" i="26" s="1"/>
  <c r="K59" i="26"/>
  <c r="H60" i="26"/>
  <c r="I60" i="26" s="1"/>
  <c r="K60" i="26"/>
  <c r="H61" i="26"/>
  <c r="I61" i="26" s="1"/>
  <c r="K61" i="26"/>
  <c r="H62" i="26"/>
  <c r="I62" i="26" s="1"/>
  <c r="K62" i="26"/>
  <c r="H63" i="26"/>
  <c r="I63" i="26" s="1"/>
  <c r="K63" i="26"/>
  <c r="H64" i="26"/>
  <c r="I64" i="26" s="1"/>
  <c r="D65" i="26"/>
  <c r="E65" i="26"/>
  <c r="F65" i="26"/>
  <c r="G65" i="26"/>
  <c r="B67" i="26"/>
  <c r="C67" i="26"/>
  <c r="H71" i="26"/>
  <c r="I71" i="26" s="1"/>
  <c r="J71" i="26" s="1"/>
  <c r="H72" i="26"/>
  <c r="I72" i="26" s="1"/>
  <c r="H73" i="26"/>
  <c r="I73" i="26" s="1"/>
  <c r="H74" i="26"/>
  <c r="H75" i="26"/>
  <c r="I75" i="26" s="1"/>
  <c r="H76" i="26"/>
  <c r="I76" i="26" s="1"/>
  <c r="D77" i="26"/>
  <c r="E77" i="26"/>
  <c r="F77" i="26"/>
  <c r="G77" i="26"/>
  <c r="J49" i="26" l="1"/>
  <c r="I74" i="26"/>
  <c r="R44" i="1"/>
  <c r="J74" i="26"/>
  <c r="D32" i="26"/>
  <c r="F32" i="26" s="1"/>
  <c r="F44" i="26" s="1"/>
  <c r="F57" i="26" s="1"/>
  <c r="J62" i="26"/>
  <c r="J23" i="26"/>
  <c r="J60" i="26"/>
  <c r="I51" i="26"/>
  <c r="J39" i="26"/>
  <c r="J38" i="26"/>
  <c r="I26" i="26"/>
  <c r="I28" i="26" s="1"/>
  <c r="J25" i="26"/>
  <c r="J64" i="26"/>
  <c r="J61" i="26"/>
  <c r="H28" i="26"/>
  <c r="B19" i="26" s="1"/>
  <c r="H16" i="26"/>
  <c r="I16" i="26" s="1"/>
  <c r="J16" i="26" s="1"/>
  <c r="J73" i="26"/>
  <c r="I65" i="26"/>
  <c r="J65" i="26" s="1"/>
  <c r="H65" i="26"/>
  <c r="B56" i="26" s="1"/>
  <c r="J59" i="26"/>
  <c r="I52" i="26"/>
  <c r="H52" i="26"/>
  <c r="J37" i="26"/>
  <c r="H40" i="26"/>
  <c r="I27" i="26"/>
  <c r="J14" i="26"/>
  <c r="J75" i="26"/>
  <c r="J48" i="26"/>
  <c r="E32" i="26"/>
  <c r="J24" i="26"/>
  <c r="J22" i="26"/>
  <c r="J13" i="26"/>
  <c r="J76" i="26"/>
  <c r="J15" i="26"/>
  <c r="I77" i="26"/>
  <c r="H77" i="26"/>
  <c r="J72" i="26"/>
  <c r="J34" i="26"/>
  <c r="I40" i="26"/>
  <c r="J63" i="26"/>
  <c r="H73" i="35"/>
  <c r="D44" i="26" l="1"/>
  <c r="D57" i="26" s="1"/>
  <c r="D69" i="26" s="1"/>
  <c r="F69" i="26" s="1"/>
  <c r="J28" i="26"/>
  <c r="J52" i="26"/>
  <c r="J77" i="26"/>
  <c r="G32" i="26"/>
  <c r="G44" i="26" s="1"/>
  <c r="G57" i="26" s="1"/>
  <c r="E44" i="26"/>
  <c r="E57" i="26" s="1"/>
  <c r="E69" i="26" s="1"/>
  <c r="G69" i="26" s="1"/>
  <c r="F172" i="1"/>
  <c r="F77" i="17"/>
  <c r="D77" i="17"/>
  <c r="G77" i="70"/>
  <c r="F77" i="70"/>
  <c r="E77" i="70"/>
  <c r="D77" i="70"/>
  <c r="H76" i="70"/>
  <c r="H75" i="70"/>
  <c r="J75" i="70" s="1"/>
  <c r="W75" i="70" s="1"/>
  <c r="X75" i="70" s="1"/>
  <c r="H74" i="70"/>
  <c r="H73" i="70"/>
  <c r="AT74" i="1" s="1"/>
  <c r="H72" i="70"/>
  <c r="H71" i="70"/>
  <c r="AT72" i="1" s="1"/>
  <c r="C67" i="70"/>
  <c r="B67" i="70"/>
  <c r="G65" i="70"/>
  <c r="F65" i="70"/>
  <c r="E65" i="70"/>
  <c r="D65" i="70"/>
  <c r="H64" i="70"/>
  <c r="J64" i="70" s="1"/>
  <c r="K63" i="70"/>
  <c r="H63" i="70"/>
  <c r="U63" i="70" s="1"/>
  <c r="K62" i="70"/>
  <c r="H62" i="70"/>
  <c r="J62" i="70" s="1"/>
  <c r="W62" i="70" s="1"/>
  <c r="X62" i="70" s="1"/>
  <c r="K61" i="70"/>
  <c r="H61" i="70"/>
  <c r="AT182" i="1" s="1"/>
  <c r="AE60" i="70"/>
  <c r="AE63" i="70" s="1"/>
  <c r="K60" i="70"/>
  <c r="H60" i="70"/>
  <c r="AT181" i="1" s="1"/>
  <c r="AG59" i="70"/>
  <c r="K59" i="70"/>
  <c r="H59" i="70"/>
  <c r="AT180" i="1" s="1"/>
  <c r="C55" i="70"/>
  <c r="B55" i="70"/>
  <c r="X54" i="70"/>
  <c r="W54" i="70"/>
  <c r="G52" i="70"/>
  <c r="F52" i="70"/>
  <c r="E52" i="70"/>
  <c r="D52" i="70"/>
  <c r="H51" i="70"/>
  <c r="J51" i="70" s="1"/>
  <c r="K50" i="70"/>
  <c r="H50" i="70"/>
  <c r="J50" i="70" s="1"/>
  <c r="W50" i="70" s="1"/>
  <c r="X50" i="70" s="1"/>
  <c r="K49" i="70"/>
  <c r="H49" i="70"/>
  <c r="K48" i="70"/>
  <c r="H48" i="70"/>
  <c r="AT218" i="1" s="1"/>
  <c r="K47" i="70"/>
  <c r="H47" i="70"/>
  <c r="K46" i="70"/>
  <c r="H46" i="70"/>
  <c r="C42" i="70"/>
  <c r="B42" i="70"/>
  <c r="G40" i="70"/>
  <c r="F40" i="70"/>
  <c r="E40" i="70"/>
  <c r="D40" i="70"/>
  <c r="H39" i="70"/>
  <c r="J39" i="70" s="1"/>
  <c r="K38" i="70"/>
  <c r="H38" i="70"/>
  <c r="U38" i="70" s="1"/>
  <c r="K37" i="70"/>
  <c r="H37" i="70"/>
  <c r="U37" i="70" s="1"/>
  <c r="K36" i="70"/>
  <c r="H36" i="70"/>
  <c r="AT110" i="1" s="1"/>
  <c r="K35" i="70"/>
  <c r="H35" i="70"/>
  <c r="K34" i="70"/>
  <c r="H34" i="70"/>
  <c r="C30" i="70"/>
  <c r="B30" i="70"/>
  <c r="G28" i="70"/>
  <c r="F28" i="70"/>
  <c r="E28" i="70"/>
  <c r="D28" i="70"/>
  <c r="B28" i="70"/>
  <c r="B40" i="70" s="1"/>
  <c r="B52" i="70" s="1"/>
  <c r="B65" i="70" s="1"/>
  <c r="B77" i="70" s="1"/>
  <c r="H27" i="70"/>
  <c r="J27" i="70" s="1"/>
  <c r="B27" i="70"/>
  <c r="B39" i="70" s="1"/>
  <c r="B51" i="70" s="1"/>
  <c r="B64" i="70" s="1"/>
  <c r="B76" i="70" s="1"/>
  <c r="B86" i="70" s="1"/>
  <c r="K26" i="70"/>
  <c r="H26" i="70"/>
  <c r="B26" i="70"/>
  <c r="B38" i="70" s="1"/>
  <c r="B50" i="70" s="1"/>
  <c r="B63" i="70" s="1"/>
  <c r="B75" i="70" s="1"/>
  <c r="B85" i="70" s="1"/>
  <c r="K25" i="70"/>
  <c r="H25" i="70"/>
  <c r="U25" i="70" s="1"/>
  <c r="B25" i="70"/>
  <c r="B37" i="70" s="1"/>
  <c r="B49" i="70" s="1"/>
  <c r="B62" i="70" s="1"/>
  <c r="B74" i="70" s="1"/>
  <c r="B84" i="70" s="1"/>
  <c r="K24" i="70"/>
  <c r="H24" i="70"/>
  <c r="AT146" i="1" s="1"/>
  <c r="B24" i="70"/>
  <c r="B36" i="70" s="1"/>
  <c r="B48" i="70" s="1"/>
  <c r="B61" i="70" s="1"/>
  <c r="B73" i="70" s="1"/>
  <c r="B83" i="70" s="1"/>
  <c r="K23" i="70"/>
  <c r="H23" i="70"/>
  <c r="B23" i="70"/>
  <c r="B35" i="70" s="1"/>
  <c r="B47" i="70" s="1"/>
  <c r="B60" i="70" s="1"/>
  <c r="B72" i="70" s="1"/>
  <c r="B82" i="70" s="1"/>
  <c r="K22" i="70"/>
  <c r="H22" i="70"/>
  <c r="B22" i="70"/>
  <c r="B34" i="70" s="1"/>
  <c r="B46" i="70" s="1"/>
  <c r="B59" i="70" s="1"/>
  <c r="B71" i="70" s="1"/>
  <c r="B81" i="70" s="1"/>
  <c r="W21" i="70"/>
  <c r="W33" i="70" s="1"/>
  <c r="W45" i="70" s="1"/>
  <c r="W58" i="70" s="1"/>
  <c r="W70" i="70" s="1"/>
  <c r="T21" i="70"/>
  <c r="T33" i="70" s="1"/>
  <c r="T45" i="70" s="1"/>
  <c r="T58" i="70" s="1"/>
  <c r="T70" i="70" s="1"/>
  <c r="B21" i="70"/>
  <c r="J20" i="70"/>
  <c r="J32" i="70" s="1"/>
  <c r="J44" i="70" s="1"/>
  <c r="J57" i="70" s="1"/>
  <c r="J69" i="70" s="1"/>
  <c r="I20" i="70"/>
  <c r="I32" i="70" s="1"/>
  <c r="I44" i="70" s="1"/>
  <c r="I57" i="70" s="1"/>
  <c r="I69" i="70" s="1"/>
  <c r="H20" i="70"/>
  <c r="H32" i="70" s="1"/>
  <c r="H44" i="70" s="1"/>
  <c r="H57" i="70" s="1"/>
  <c r="H69" i="70" s="1"/>
  <c r="E20" i="70"/>
  <c r="D20" i="70"/>
  <c r="L19" i="70"/>
  <c r="L31" i="70" s="1"/>
  <c r="L43" i="70" s="1"/>
  <c r="L56" i="70" s="1"/>
  <c r="L68" i="70" s="1"/>
  <c r="C18" i="70"/>
  <c r="B18" i="70"/>
  <c r="G16" i="70"/>
  <c r="F16" i="70"/>
  <c r="E16" i="70"/>
  <c r="D16" i="70"/>
  <c r="H15" i="70"/>
  <c r="I15" i="70" s="1"/>
  <c r="K14" i="70"/>
  <c r="H14" i="70"/>
  <c r="U14" i="70" s="1"/>
  <c r="K13" i="70"/>
  <c r="H13" i="70"/>
  <c r="U13" i="70" s="1"/>
  <c r="K12" i="70"/>
  <c r="H12" i="70"/>
  <c r="AT38" i="1" s="1"/>
  <c r="K11" i="70"/>
  <c r="H11" i="70"/>
  <c r="K10" i="70"/>
  <c r="H10" i="70"/>
  <c r="V9" i="70"/>
  <c r="V21" i="70" s="1"/>
  <c r="V33" i="70" s="1"/>
  <c r="V45" i="70" s="1"/>
  <c r="V58" i="70" s="1"/>
  <c r="V70" i="70" s="1"/>
  <c r="U9" i="70"/>
  <c r="U21" i="70" s="1"/>
  <c r="U33" i="70" s="1"/>
  <c r="U45" i="70" s="1"/>
  <c r="U58" i="70" s="1"/>
  <c r="U70" i="70" s="1"/>
  <c r="G8" i="70"/>
  <c r="F8" i="70"/>
  <c r="C6" i="70"/>
  <c r="B6" i="70"/>
  <c r="M2" i="70"/>
  <c r="G77" i="69"/>
  <c r="F77" i="69"/>
  <c r="E77" i="69"/>
  <c r="D77" i="69"/>
  <c r="H76" i="69"/>
  <c r="H75" i="69"/>
  <c r="H74" i="69"/>
  <c r="AT68" i="1" s="1"/>
  <c r="H73" i="69"/>
  <c r="AT67" i="1" s="1"/>
  <c r="H72" i="69"/>
  <c r="H71" i="69"/>
  <c r="AT65" i="1" s="1"/>
  <c r="C67" i="69"/>
  <c r="B67" i="69"/>
  <c r="G65" i="69"/>
  <c r="F65" i="69"/>
  <c r="E65" i="69"/>
  <c r="D65" i="69"/>
  <c r="H64" i="69"/>
  <c r="K63" i="69"/>
  <c r="H63" i="69"/>
  <c r="K62" i="69"/>
  <c r="H62" i="69"/>
  <c r="K61" i="69"/>
  <c r="H61" i="69"/>
  <c r="AT175" i="1" s="1"/>
  <c r="AE60" i="69"/>
  <c r="AE63" i="69" s="1"/>
  <c r="K60" i="69"/>
  <c r="H60" i="69"/>
  <c r="AT174" i="1" s="1"/>
  <c r="AG59" i="69"/>
  <c r="K59" i="69"/>
  <c r="H59" i="69"/>
  <c r="AT173" i="1" s="1"/>
  <c r="C55" i="69"/>
  <c r="B55" i="69"/>
  <c r="X54" i="69"/>
  <c r="W54" i="69"/>
  <c r="G52" i="69"/>
  <c r="F52" i="69"/>
  <c r="E52" i="69"/>
  <c r="D52" i="69"/>
  <c r="H51" i="69"/>
  <c r="K50" i="69"/>
  <c r="H50" i="69"/>
  <c r="AT213" i="1" s="1"/>
  <c r="K49" i="69"/>
  <c r="H49" i="69"/>
  <c r="K48" i="69"/>
  <c r="H48" i="69"/>
  <c r="AT211" i="1" s="1"/>
  <c r="K47" i="69"/>
  <c r="H47" i="69"/>
  <c r="AT210" i="1" s="1"/>
  <c r="K46" i="69"/>
  <c r="H46" i="69"/>
  <c r="AT209" i="1" s="1"/>
  <c r="C42" i="69"/>
  <c r="B42" i="69"/>
  <c r="G40" i="69"/>
  <c r="F40" i="69"/>
  <c r="E40" i="69"/>
  <c r="D40" i="69"/>
  <c r="H39" i="69"/>
  <c r="K38" i="69"/>
  <c r="H38" i="69"/>
  <c r="K37" i="69"/>
  <c r="H37" i="69"/>
  <c r="K36" i="69"/>
  <c r="H36" i="69"/>
  <c r="K35" i="69"/>
  <c r="H35" i="69"/>
  <c r="K34" i="69"/>
  <c r="H34" i="69"/>
  <c r="C30" i="69"/>
  <c r="B30" i="69"/>
  <c r="G28" i="69"/>
  <c r="F28" i="69"/>
  <c r="E28" i="69"/>
  <c r="D28" i="69"/>
  <c r="B28" i="69"/>
  <c r="B40" i="69" s="1"/>
  <c r="B52" i="69" s="1"/>
  <c r="B65" i="69" s="1"/>
  <c r="B77" i="69" s="1"/>
  <c r="H27" i="69"/>
  <c r="AT142" i="1" s="1"/>
  <c r="B27" i="69"/>
  <c r="B39" i="69" s="1"/>
  <c r="B51" i="69" s="1"/>
  <c r="B64" i="69" s="1"/>
  <c r="B76" i="69" s="1"/>
  <c r="B86" i="69" s="1"/>
  <c r="K26" i="69"/>
  <c r="H26" i="69"/>
  <c r="AT141" i="1" s="1"/>
  <c r="B26" i="69"/>
  <c r="B38" i="69" s="1"/>
  <c r="B50" i="69" s="1"/>
  <c r="B63" i="69" s="1"/>
  <c r="B75" i="69" s="1"/>
  <c r="B85" i="69" s="1"/>
  <c r="K25" i="69"/>
  <c r="H25" i="69"/>
  <c r="AT140" i="1" s="1"/>
  <c r="B25" i="69"/>
  <c r="B37" i="69" s="1"/>
  <c r="B49" i="69" s="1"/>
  <c r="B62" i="69" s="1"/>
  <c r="B74" i="69" s="1"/>
  <c r="B84" i="69" s="1"/>
  <c r="K24" i="69"/>
  <c r="H24" i="69"/>
  <c r="B24" i="69"/>
  <c r="B36" i="69" s="1"/>
  <c r="B48" i="69" s="1"/>
  <c r="B61" i="69" s="1"/>
  <c r="B73" i="69" s="1"/>
  <c r="B83" i="69" s="1"/>
  <c r="K23" i="69"/>
  <c r="H23" i="69"/>
  <c r="B23" i="69"/>
  <c r="B35" i="69" s="1"/>
  <c r="B47" i="69" s="1"/>
  <c r="B60" i="69" s="1"/>
  <c r="B72" i="69" s="1"/>
  <c r="B82" i="69" s="1"/>
  <c r="K22" i="69"/>
  <c r="H22" i="69"/>
  <c r="AT137" i="1" s="1"/>
  <c r="B22" i="69"/>
  <c r="B34" i="69" s="1"/>
  <c r="B46" i="69" s="1"/>
  <c r="B59" i="69" s="1"/>
  <c r="B71" i="69" s="1"/>
  <c r="B81" i="69" s="1"/>
  <c r="W21" i="69"/>
  <c r="W33" i="69" s="1"/>
  <c r="W45" i="69" s="1"/>
  <c r="W58" i="69" s="1"/>
  <c r="W70" i="69" s="1"/>
  <c r="T21" i="69"/>
  <c r="T33" i="69" s="1"/>
  <c r="T45" i="69" s="1"/>
  <c r="T58" i="69" s="1"/>
  <c r="T70" i="69" s="1"/>
  <c r="B21" i="69"/>
  <c r="J20" i="69"/>
  <c r="J32" i="69" s="1"/>
  <c r="J44" i="69" s="1"/>
  <c r="J57" i="69" s="1"/>
  <c r="J69" i="69" s="1"/>
  <c r="I20" i="69"/>
  <c r="I32" i="69" s="1"/>
  <c r="I44" i="69" s="1"/>
  <c r="I57" i="69" s="1"/>
  <c r="I69" i="69" s="1"/>
  <c r="H20" i="69"/>
  <c r="H32" i="69" s="1"/>
  <c r="H44" i="69" s="1"/>
  <c r="H57" i="69" s="1"/>
  <c r="H69" i="69" s="1"/>
  <c r="E20" i="69"/>
  <c r="E32" i="69" s="1"/>
  <c r="D20" i="69"/>
  <c r="D32" i="69" s="1"/>
  <c r="L19" i="69"/>
  <c r="L31" i="69" s="1"/>
  <c r="L43" i="69" s="1"/>
  <c r="L56" i="69" s="1"/>
  <c r="L68" i="69" s="1"/>
  <c r="C18" i="69"/>
  <c r="B18" i="69"/>
  <c r="G16" i="69"/>
  <c r="F16" i="69"/>
  <c r="E16" i="69"/>
  <c r="D16" i="69"/>
  <c r="H15" i="69"/>
  <c r="K14" i="69"/>
  <c r="H14" i="69"/>
  <c r="K13" i="69"/>
  <c r="H13" i="69"/>
  <c r="K12" i="69"/>
  <c r="H12" i="69"/>
  <c r="AT31" i="1" s="1"/>
  <c r="K11" i="69"/>
  <c r="H11" i="69"/>
  <c r="AT30" i="1" s="1"/>
  <c r="K10" i="69"/>
  <c r="H10" i="69"/>
  <c r="AT29" i="1" s="1"/>
  <c r="V9" i="69"/>
  <c r="V21" i="69" s="1"/>
  <c r="V33" i="69" s="1"/>
  <c r="V45" i="69" s="1"/>
  <c r="V58" i="69" s="1"/>
  <c r="V70" i="69" s="1"/>
  <c r="U9" i="69"/>
  <c r="U21" i="69" s="1"/>
  <c r="U33" i="69" s="1"/>
  <c r="U45" i="69" s="1"/>
  <c r="U58" i="69" s="1"/>
  <c r="U70" i="69" s="1"/>
  <c r="G8" i="69"/>
  <c r="F8" i="69"/>
  <c r="C6" i="69"/>
  <c r="B6" i="69"/>
  <c r="M2" i="69"/>
  <c r="G77" i="68"/>
  <c r="F77" i="68"/>
  <c r="E77" i="68"/>
  <c r="D77" i="68"/>
  <c r="H76" i="68"/>
  <c r="H75" i="68"/>
  <c r="H74" i="68"/>
  <c r="AT61" i="1" s="1"/>
  <c r="H73" i="68"/>
  <c r="H72" i="68"/>
  <c r="H71" i="68"/>
  <c r="C67" i="68"/>
  <c r="B67" i="68"/>
  <c r="G65" i="68"/>
  <c r="F65" i="68"/>
  <c r="E65" i="68"/>
  <c r="D65" i="68"/>
  <c r="H64" i="68"/>
  <c r="AT171" i="1" s="1"/>
  <c r="K63" i="68"/>
  <c r="H63" i="68"/>
  <c r="K62" i="68"/>
  <c r="H62" i="68"/>
  <c r="K61" i="68"/>
  <c r="H61" i="68"/>
  <c r="AE60" i="68"/>
  <c r="AE63" i="68" s="1"/>
  <c r="K60" i="68"/>
  <c r="H60" i="68"/>
  <c r="AG59" i="68"/>
  <c r="K59" i="68"/>
  <c r="H59" i="68"/>
  <c r="C55" i="68"/>
  <c r="B55" i="68"/>
  <c r="X54" i="68"/>
  <c r="W54" i="68"/>
  <c r="G52" i="68"/>
  <c r="F52" i="68"/>
  <c r="E52" i="68"/>
  <c r="D52" i="68"/>
  <c r="H51" i="68"/>
  <c r="K50" i="68"/>
  <c r="H50" i="68"/>
  <c r="AT206" i="1" s="1"/>
  <c r="K49" i="68"/>
  <c r="H49" i="68"/>
  <c r="K48" i="68"/>
  <c r="H48" i="68"/>
  <c r="K47" i="68"/>
  <c r="H47" i="68"/>
  <c r="K46" i="68"/>
  <c r="H46" i="68"/>
  <c r="C42" i="68"/>
  <c r="B42" i="68"/>
  <c r="G40" i="68"/>
  <c r="F40" i="68"/>
  <c r="E40" i="68"/>
  <c r="D40" i="68"/>
  <c r="H39" i="68"/>
  <c r="K38" i="68"/>
  <c r="H38" i="68"/>
  <c r="K37" i="68"/>
  <c r="H37" i="68"/>
  <c r="K36" i="68"/>
  <c r="H36" i="68"/>
  <c r="K35" i="68"/>
  <c r="H35" i="68"/>
  <c r="AT95" i="1" s="1"/>
  <c r="K34" i="68"/>
  <c r="H34" i="68"/>
  <c r="C30" i="68"/>
  <c r="B30" i="68"/>
  <c r="G28" i="68"/>
  <c r="F28" i="68"/>
  <c r="E28" i="68"/>
  <c r="D28" i="68"/>
  <c r="B28" i="68"/>
  <c r="B40" i="68" s="1"/>
  <c r="B52" i="68" s="1"/>
  <c r="B65" i="68" s="1"/>
  <c r="B77" i="68" s="1"/>
  <c r="H27" i="68"/>
  <c r="B27" i="68"/>
  <c r="B39" i="68" s="1"/>
  <c r="B51" i="68" s="1"/>
  <c r="B64" i="68" s="1"/>
  <c r="B76" i="68" s="1"/>
  <c r="B86" i="68" s="1"/>
  <c r="K26" i="68"/>
  <c r="H26" i="68"/>
  <c r="B26" i="68"/>
  <c r="B38" i="68" s="1"/>
  <c r="B50" i="68" s="1"/>
  <c r="B63" i="68" s="1"/>
  <c r="B75" i="68" s="1"/>
  <c r="B85" i="68" s="1"/>
  <c r="K25" i="68"/>
  <c r="H25" i="68"/>
  <c r="B25" i="68"/>
  <c r="B37" i="68" s="1"/>
  <c r="B49" i="68" s="1"/>
  <c r="B62" i="68" s="1"/>
  <c r="B74" i="68" s="1"/>
  <c r="B84" i="68" s="1"/>
  <c r="K24" i="68"/>
  <c r="H24" i="68"/>
  <c r="AT132" i="1" s="1"/>
  <c r="B24" i="68"/>
  <c r="B36" i="68" s="1"/>
  <c r="B48" i="68" s="1"/>
  <c r="B61" i="68" s="1"/>
  <c r="B73" i="68" s="1"/>
  <c r="B83" i="68" s="1"/>
  <c r="K23" i="68"/>
  <c r="H23" i="68"/>
  <c r="B23" i="68"/>
  <c r="B35" i="68" s="1"/>
  <c r="B47" i="68" s="1"/>
  <c r="B60" i="68" s="1"/>
  <c r="B72" i="68" s="1"/>
  <c r="B82" i="68" s="1"/>
  <c r="K22" i="68"/>
  <c r="H22" i="68"/>
  <c r="B22" i="68"/>
  <c r="B34" i="68" s="1"/>
  <c r="B46" i="68" s="1"/>
  <c r="B59" i="68" s="1"/>
  <c r="B71" i="68" s="1"/>
  <c r="B81" i="68" s="1"/>
  <c r="W21" i="68"/>
  <c r="W33" i="68" s="1"/>
  <c r="W45" i="68" s="1"/>
  <c r="W58" i="68" s="1"/>
  <c r="W70" i="68" s="1"/>
  <c r="T21" i="68"/>
  <c r="T33" i="68" s="1"/>
  <c r="T45" i="68" s="1"/>
  <c r="T58" i="68" s="1"/>
  <c r="T70" i="68" s="1"/>
  <c r="B21" i="68"/>
  <c r="J20" i="68"/>
  <c r="J32" i="68" s="1"/>
  <c r="J44" i="68" s="1"/>
  <c r="J57" i="68" s="1"/>
  <c r="J69" i="68" s="1"/>
  <c r="I20" i="68"/>
  <c r="I32" i="68" s="1"/>
  <c r="I44" i="68" s="1"/>
  <c r="I57" i="68" s="1"/>
  <c r="I69" i="68" s="1"/>
  <c r="H20" i="68"/>
  <c r="H32" i="68" s="1"/>
  <c r="H44" i="68" s="1"/>
  <c r="H57" i="68" s="1"/>
  <c r="H69" i="68" s="1"/>
  <c r="E20" i="68"/>
  <c r="G20" i="68" s="1"/>
  <c r="D20" i="68"/>
  <c r="L19" i="68"/>
  <c r="L31" i="68" s="1"/>
  <c r="L43" i="68" s="1"/>
  <c r="L56" i="68" s="1"/>
  <c r="L68" i="68" s="1"/>
  <c r="C18" i="68"/>
  <c r="B18" i="68"/>
  <c r="G16" i="68"/>
  <c r="F16" i="68"/>
  <c r="E16" i="68"/>
  <c r="D16" i="68"/>
  <c r="H15" i="68"/>
  <c r="K14" i="68"/>
  <c r="H14" i="68"/>
  <c r="K13" i="68"/>
  <c r="H13" i="68"/>
  <c r="K12" i="68"/>
  <c r="H12" i="68"/>
  <c r="K11" i="68"/>
  <c r="H11" i="68"/>
  <c r="AT23" i="1" s="1"/>
  <c r="K10" i="68"/>
  <c r="H10" i="68"/>
  <c r="V9" i="68"/>
  <c r="V21" i="68" s="1"/>
  <c r="V33" i="68" s="1"/>
  <c r="V45" i="68" s="1"/>
  <c r="V58" i="68" s="1"/>
  <c r="V70" i="68" s="1"/>
  <c r="U9" i="68"/>
  <c r="U21" i="68" s="1"/>
  <c r="U33" i="68" s="1"/>
  <c r="U45" i="68" s="1"/>
  <c r="U58" i="68" s="1"/>
  <c r="U70" i="68" s="1"/>
  <c r="G8" i="68"/>
  <c r="F8" i="68"/>
  <c r="C6" i="68"/>
  <c r="B6" i="68"/>
  <c r="M2" i="68"/>
  <c r="G77" i="67"/>
  <c r="F77" i="67"/>
  <c r="E77" i="67"/>
  <c r="D77" i="67"/>
  <c r="H76" i="67"/>
  <c r="H75" i="67"/>
  <c r="H74" i="67"/>
  <c r="H73" i="67"/>
  <c r="H72" i="67"/>
  <c r="AT52" i="1" s="1"/>
  <c r="H71" i="67"/>
  <c r="C67" i="67"/>
  <c r="B67" i="67"/>
  <c r="G65" i="67"/>
  <c r="F65" i="67"/>
  <c r="E65" i="67"/>
  <c r="D65" i="67"/>
  <c r="H64" i="67"/>
  <c r="K63" i="67"/>
  <c r="H63" i="67"/>
  <c r="K62" i="67"/>
  <c r="H62" i="67"/>
  <c r="AT162" i="1" s="1"/>
  <c r="K61" i="67"/>
  <c r="H61" i="67"/>
  <c r="AT161" i="1" s="1"/>
  <c r="AE60" i="67"/>
  <c r="AE63" i="67" s="1"/>
  <c r="K60" i="67"/>
  <c r="H60" i="67"/>
  <c r="AT160" i="1" s="1"/>
  <c r="AG59" i="67"/>
  <c r="K59" i="67"/>
  <c r="H59" i="67"/>
  <c r="AT159" i="1" s="1"/>
  <c r="C55" i="67"/>
  <c r="B55" i="67"/>
  <c r="X54" i="67"/>
  <c r="W54" i="67"/>
  <c r="G52" i="67"/>
  <c r="F52" i="67"/>
  <c r="E52" i="67"/>
  <c r="D52" i="67"/>
  <c r="H51" i="67"/>
  <c r="K50" i="67"/>
  <c r="H50" i="67"/>
  <c r="K49" i="67"/>
  <c r="H49" i="67"/>
  <c r="AT198" i="1" s="1"/>
  <c r="K48" i="67"/>
  <c r="H48" i="67"/>
  <c r="AT197" i="1" s="1"/>
  <c r="K47" i="67"/>
  <c r="H47" i="67"/>
  <c r="K46" i="67"/>
  <c r="H46" i="67"/>
  <c r="C42" i="67"/>
  <c r="B42" i="67"/>
  <c r="G40" i="67"/>
  <c r="F40" i="67"/>
  <c r="E40" i="67"/>
  <c r="D40" i="67"/>
  <c r="H39" i="67"/>
  <c r="K38" i="67"/>
  <c r="H38" i="67"/>
  <c r="AT91" i="1" s="1"/>
  <c r="K37" i="67"/>
  <c r="H37" i="67"/>
  <c r="K36" i="67"/>
  <c r="H36" i="67"/>
  <c r="AT89" i="1" s="1"/>
  <c r="K35" i="67"/>
  <c r="H35" i="67"/>
  <c r="K34" i="67"/>
  <c r="H34" i="67"/>
  <c r="C30" i="67"/>
  <c r="B30" i="67"/>
  <c r="G28" i="67"/>
  <c r="F28" i="67"/>
  <c r="E28" i="67"/>
  <c r="D28" i="67"/>
  <c r="B28" i="67"/>
  <c r="B40" i="67" s="1"/>
  <c r="B52" i="67" s="1"/>
  <c r="B65" i="67" s="1"/>
  <c r="B77" i="67" s="1"/>
  <c r="H27" i="67"/>
  <c r="B27" i="67"/>
  <c r="B39" i="67" s="1"/>
  <c r="B51" i="67" s="1"/>
  <c r="B64" i="67" s="1"/>
  <c r="B76" i="67" s="1"/>
  <c r="B86" i="67" s="1"/>
  <c r="K26" i="67"/>
  <c r="H26" i="67"/>
  <c r="AT127" i="1" s="1"/>
  <c r="B26" i="67"/>
  <c r="B38" i="67" s="1"/>
  <c r="B50" i="67" s="1"/>
  <c r="B63" i="67" s="1"/>
  <c r="B75" i="67" s="1"/>
  <c r="B85" i="67" s="1"/>
  <c r="K25" i="67"/>
  <c r="H25" i="67"/>
  <c r="AT126" i="1" s="1"/>
  <c r="B25" i="67"/>
  <c r="B37" i="67" s="1"/>
  <c r="B49" i="67" s="1"/>
  <c r="B62" i="67" s="1"/>
  <c r="B74" i="67" s="1"/>
  <c r="B84" i="67" s="1"/>
  <c r="K24" i="67"/>
  <c r="H24" i="67"/>
  <c r="AT125" i="1" s="1"/>
  <c r="B24" i="67"/>
  <c r="B36" i="67" s="1"/>
  <c r="B48" i="67" s="1"/>
  <c r="B61" i="67" s="1"/>
  <c r="B73" i="67" s="1"/>
  <c r="B83" i="67" s="1"/>
  <c r="K23" i="67"/>
  <c r="H23" i="67"/>
  <c r="AT124" i="1" s="1"/>
  <c r="B23" i="67"/>
  <c r="B35" i="67" s="1"/>
  <c r="B47" i="67" s="1"/>
  <c r="B60" i="67" s="1"/>
  <c r="B72" i="67" s="1"/>
  <c r="B82" i="67" s="1"/>
  <c r="K22" i="67"/>
  <c r="H22" i="67"/>
  <c r="B22" i="67"/>
  <c r="B34" i="67" s="1"/>
  <c r="B46" i="67" s="1"/>
  <c r="B59" i="67" s="1"/>
  <c r="B71" i="67" s="1"/>
  <c r="B81" i="67" s="1"/>
  <c r="W21" i="67"/>
  <c r="W33" i="67" s="1"/>
  <c r="W45" i="67" s="1"/>
  <c r="W58" i="67" s="1"/>
  <c r="W70" i="67" s="1"/>
  <c r="T21" i="67"/>
  <c r="T33" i="67" s="1"/>
  <c r="T45" i="67" s="1"/>
  <c r="T58" i="67" s="1"/>
  <c r="T70" i="67" s="1"/>
  <c r="B21" i="67"/>
  <c r="J20" i="67"/>
  <c r="J32" i="67" s="1"/>
  <c r="J44" i="67" s="1"/>
  <c r="J57" i="67" s="1"/>
  <c r="J69" i="67" s="1"/>
  <c r="I20" i="67"/>
  <c r="I32" i="67" s="1"/>
  <c r="I44" i="67" s="1"/>
  <c r="I57" i="67" s="1"/>
  <c r="I69" i="67" s="1"/>
  <c r="H20" i="67"/>
  <c r="H32" i="67" s="1"/>
  <c r="H44" i="67" s="1"/>
  <c r="H57" i="67" s="1"/>
  <c r="H69" i="67" s="1"/>
  <c r="E20" i="67"/>
  <c r="E32" i="67" s="1"/>
  <c r="D20" i="67"/>
  <c r="L19" i="67"/>
  <c r="L31" i="67" s="1"/>
  <c r="L43" i="67" s="1"/>
  <c r="L56" i="67" s="1"/>
  <c r="L68" i="67" s="1"/>
  <c r="C18" i="67"/>
  <c r="B18" i="67"/>
  <c r="G16" i="67"/>
  <c r="F16" i="67"/>
  <c r="E16" i="67"/>
  <c r="D16" i="67"/>
  <c r="H15" i="67"/>
  <c r="K14" i="67"/>
  <c r="H14" i="67"/>
  <c r="K13" i="67"/>
  <c r="H13" i="67"/>
  <c r="K12" i="67"/>
  <c r="H12" i="67"/>
  <c r="AT17" i="1" s="1"/>
  <c r="K11" i="67"/>
  <c r="H11" i="67"/>
  <c r="K10" i="67"/>
  <c r="H10" i="67"/>
  <c r="V9" i="67"/>
  <c r="V21" i="67" s="1"/>
  <c r="V33" i="67" s="1"/>
  <c r="V45" i="67" s="1"/>
  <c r="V58" i="67" s="1"/>
  <c r="V70" i="67" s="1"/>
  <c r="U9" i="67"/>
  <c r="U21" i="67" s="1"/>
  <c r="U33" i="67" s="1"/>
  <c r="U45" i="67" s="1"/>
  <c r="U58" i="67" s="1"/>
  <c r="U70" i="67" s="1"/>
  <c r="G8" i="67"/>
  <c r="F8" i="67"/>
  <c r="C6" i="67"/>
  <c r="B6" i="67"/>
  <c r="M2" i="67"/>
  <c r="G77" i="65"/>
  <c r="F77" i="65"/>
  <c r="E77" i="65"/>
  <c r="D77" i="65"/>
  <c r="H76" i="65"/>
  <c r="H75" i="65"/>
  <c r="H74" i="65"/>
  <c r="AT47" i="1" s="1"/>
  <c r="H73" i="65"/>
  <c r="H72" i="65"/>
  <c r="H71" i="65"/>
  <c r="C67" i="65"/>
  <c r="B67" i="65"/>
  <c r="G65" i="65"/>
  <c r="F65" i="65"/>
  <c r="E65" i="65"/>
  <c r="D65" i="65"/>
  <c r="H64" i="65"/>
  <c r="K63" i="65"/>
  <c r="H63" i="65"/>
  <c r="K62" i="65"/>
  <c r="H62" i="65"/>
  <c r="AT155" i="1" s="1"/>
  <c r="K61" i="65"/>
  <c r="H61" i="65"/>
  <c r="AT154" i="1" s="1"/>
  <c r="AE60" i="65"/>
  <c r="AE63" i="65" s="1"/>
  <c r="K60" i="65"/>
  <c r="H60" i="65"/>
  <c r="AG59" i="65"/>
  <c r="K59" i="65"/>
  <c r="H59" i="65"/>
  <c r="C55" i="65"/>
  <c r="B55" i="65"/>
  <c r="X54" i="65"/>
  <c r="W54" i="65"/>
  <c r="G52" i="65"/>
  <c r="F52" i="65"/>
  <c r="E52" i="65"/>
  <c r="D52" i="65"/>
  <c r="H51" i="65"/>
  <c r="K50" i="65"/>
  <c r="H50" i="65"/>
  <c r="K49" i="65"/>
  <c r="H49" i="65"/>
  <c r="AT191" i="1" s="1"/>
  <c r="K48" i="65"/>
  <c r="H48" i="65"/>
  <c r="AT190" i="1" s="1"/>
  <c r="K47" i="65"/>
  <c r="H47" i="65"/>
  <c r="AT189" i="1" s="1"/>
  <c r="K46" i="65"/>
  <c r="H46" i="65"/>
  <c r="C42" i="65"/>
  <c r="B42" i="65"/>
  <c r="G40" i="65"/>
  <c r="F40" i="65"/>
  <c r="E40" i="65"/>
  <c r="D40" i="65"/>
  <c r="H39" i="65"/>
  <c r="K38" i="65"/>
  <c r="H38" i="65"/>
  <c r="K37" i="65"/>
  <c r="H37" i="65"/>
  <c r="K36" i="65"/>
  <c r="H36" i="65"/>
  <c r="K35" i="65"/>
  <c r="H35" i="65"/>
  <c r="AT81" i="1" s="1"/>
  <c r="K34" i="65"/>
  <c r="H34" i="65"/>
  <c r="C30" i="65"/>
  <c r="B30" i="65"/>
  <c r="G28" i="65"/>
  <c r="F28" i="65"/>
  <c r="E28" i="65"/>
  <c r="D28" i="65"/>
  <c r="B28" i="65"/>
  <c r="B40" i="65" s="1"/>
  <c r="B52" i="65" s="1"/>
  <c r="B65" i="65" s="1"/>
  <c r="B77" i="65" s="1"/>
  <c r="H27" i="65"/>
  <c r="B27" i="65"/>
  <c r="B39" i="65" s="1"/>
  <c r="B51" i="65" s="1"/>
  <c r="B64" i="65" s="1"/>
  <c r="B76" i="65" s="1"/>
  <c r="B86" i="65" s="1"/>
  <c r="K26" i="65"/>
  <c r="H26" i="65"/>
  <c r="B26" i="65"/>
  <c r="B38" i="65" s="1"/>
  <c r="B50" i="65" s="1"/>
  <c r="B63" i="65" s="1"/>
  <c r="B75" i="65" s="1"/>
  <c r="B85" i="65" s="1"/>
  <c r="K25" i="65"/>
  <c r="H25" i="65"/>
  <c r="AT119" i="1" s="1"/>
  <c r="B25" i="65"/>
  <c r="B37" i="65" s="1"/>
  <c r="B49" i="65" s="1"/>
  <c r="B62" i="65" s="1"/>
  <c r="B74" i="65" s="1"/>
  <c r="B84" i="65" s="1"/>
  <c r="K24" i="65"/>
  <c r="H24" i="65"/>
  <c r="AT118" i="1" s="1"/>
  <c r="B24" i="65"/>
  <c r="B36" i="65" s="1"/>
  <c r="B48" i="65" s="1"/>
  <c r="B61" i="65" s="1"/>
  <c r="B73" i="65" s="1"/>
  <c r="B83" i="65" s="1"/>
  <c r="K23" i="65"/>
  <c r="H23" i="65"/>
  <c r="B23" i="65"/>
  <c r="B35" i="65" s="1"/>
  <c r="B47" i="65" s="1"/>
  <c r="B60" i="65" s="1"/>
  <c r="B72" i="65" s="1"/>
  <c r="B82" i="65" s="1"/>
  <c r="K22" i="65"/>
  <c r="H22" i="65"/>
  <c r="B22" i="65"/>
  <c r="B34" i="65" s="1"/>
  <c r="B46" i="65" s="1"/>
  <c r="B59" i="65" s="1"/>
  <c r="B71" i="65" s="1"/>
  <c r="B81" i="65" s="1"/>
  <c r="W21" i="65"/>
  <c r="W33" i="65" s="1"/>
  <c r="W45" i="65" s="1"/>
  <c r="W58" i="65" s="1"/>
  <c r="W70" i="65" s="1"/>
  <c r="T21" i="65"/>
  <c r="T33" i="65" s="1"/>
  <c r="T45" i="65" s="1"/>
  <c r="T58" i="65" s="1"/>
  <c r="T70" i="65" s="1"/>
  <c r="B21" i="65"/>
  <c r="J20" i="65"/>
  <c r="J32" i="65" s="1"/>
  <c r="J44" i="65" s="1"/>
  <c r="J57" i="65" s="1"/>
  <c r="J69" i="65" s="1"/>
  <c r="I20" i="65"/>
  <c r="I32" i="65" s="1"/>
  <c r="I44" i="65" s="1"/>
  <c r="I57" i="65" s="1"/>
  <c r="I69" i="65" s="1"/>
  <c r="H20" i="65"/>
  <c r="H32" i="65" s="1"/>
  <c r="H44" i="65" s="1"/>
  <c r="H57" i="65" s="1"/>
  <c r="H69" i="65" s="1"/>
  <c r="E20" i="65"/>
  <c r="E32" i="65" s="1"/>
  <c r="D20" i="65"/>
  <c r="L19" i="65"/>
  <c r="L31" i="65" s="1"/>
  <c r="L43" i="65" s="1"/>
  <c r="L56" i="65" s="1"/>
  <c r="L68" i="65" s="1"/>
  <c r="C18" i="65"/>
  <c r="B18" i="65"/>
  <c r="G16" i="65"/>
  <c r="F16" i="65"/>
  <c r="E16" i="65"/>
  <c r="D16" i="65"/>
  <c r="H15" i="65"/>
  <c r="AT13" i="1" s="1"/>
  <c r="K14" i="65"/>
  <c r="H14" i="65"/>
  <c r="K13" i="65"/>
  <c r="H13" i="65"/>
  <c r="K12" i="65"/>
  <c r="H12" i="65"/>
  <c r="K11" i="65"/>
  <c r="H11" i="65"/>
  <c r="AT9" i="1" s="1"/>
  <c r="K10" i="65"/>
  <c r="H10" i="65"/>
  <c r="V9" i="65"/>
  <c r="V21" i="65" s="1"/>
  <c r="V33" i="65" s="1"/>
  <c r="V45" i="65" s="1"/>
  <c r="V58" i="65" s="1"/>
  <c r="V70" i="65" s="1"/>
  <c r="U9" i="65"/>
  <c r="U21" i="65" s="1"/>
  <c r="U33" i="65" s="1"/>
  <c r="U45" i="65" s="1"/>
  <c r="U58" i="65" s="1"/>
  <c r="U70" i="65" s="1"/>
  <c r="G8" i="65"/>
  <c r="F8" i="65"/>
  <c r="C6" i="65"/>
  <c r="B6" i="65"/>
  <c r="M2" i="65"/>
  <c r="G77" i="64"/>
  <c r="F77" i="64"/>
  <c r="E77" i="64"/>
  <c r="D77" i="64"/>
  <c r="H76" i="64"/>
  <c r="H75" i="64"/>
  <c r="H74" i="64"/>
  <c r="H73" i="64"/>
  <c r="H72" i="64"/>
  <c r="H71" i="64"/>
  <c r="C67" i="64"/>
  <c r="B67" i="64"/>
  <c r="G65" i="64"/>
  <c r="F65" i="64"/>
  <c r="E65" i="64"/>
  <c r="D65" i="64"/>
  <c r="H64" i="64"/>
  <c r="J64" i="64" s="1"/>
  <c r="K63" i="64"/>
  <c r="H63" i="64"/>
  <c r="U63" i="64" s="1"/>
  <c r="K62" i="64"/>
  <c r="H62" i="64"/>
  <c r="K61" i="64"/>
  <c r="H61" i="64"/>
  <c r="AE60" i="64"/>
  <c r="AE63" i="64" s="1"/>
  <c r="K60" i="64"/>
  <c r="H60" i="64"/>
  <c r="AG59" i="64"/>
  <c r="K59" i="64"/>
  <c r="H59" i="64"/>
  <c r="I59" i="64" s="1"/>
  <c r="V59" i="64" s="1"/>
  <c r="C55" i="64"/>
  <c r="B55" i="64"/>
  <c r="X54" i="64"/>
  <c r="W54" i="64"/>
  <c r="G52" i="64"/>
  <c r="F52" i="64"/>
  <c r="E52" i="64"/>
  <c r="D52" i="64"/>
  <c r="H51" i="64"/>
  <c r="K50" i="64"/>
  <c r="H50" i="64"/>
  <c r="K49" i="64"/>
  <c r="H49" i="64"/>
  <c r="K48" i="64"/>
  <c r="H48" i="64"/>
  <c r="AP213" i="1" s="1"/>
  <c r="K47" i="64"/>
  <c r="H47" i="64"/>
  <c r="K46" i="64"/>
  <c r="H46" i="64"/>
  <c r="C42" i="64"/>
  <c r="B42" i="64"/>
  <c r="G40" i="64"/>
  <c r="F40" i="64"/>
  <c r="E40" i="64"/>
  <c r="D40" i="64"/>
  <c r="H39" i="64"/>
  <c r="K38" i="64"/>
  <c r="H38" i="64"/>
  <c r="AP107" i="1" s="1"/>
  <c r="K37" i="64"/>
  <c r="H37" i="64"/>
  <c r="K36" i="64"/>
  <c r="H36" i="64"/>
  <c r="K35" i="64"/>
  <c r="H35" i="64"/>
  <c r="K34" i="64"/>
  <c r="H34" i="64"/>
  <c r="AP103" i="1" s="1"/>
  <c r="C30" i="64"/>
  <c r="B30" i="64"/>
  <c r="G28" i="64"/>
  <c r="F28" i="64"/>
  <c r="E28" i="64"/>
  <c r="D28" i="64"/>
  <c r="B28" i="64"/>
  <c r="B40" i="64" s="1"/>
  <c r="B52" i="64" s="1"/>
  <c r="B65" i="64" s="1"/>
  <c r="B77" i="64" s="1"/>
  <c r="H27" i="64"/>
  <c r="B27" i="64"/>
  <c r="B39" i="64" s="1"/>
  <c r="B51" i="64" s="1"/>
  <c r="B64" i="64" s="1"/>
  <c r="B76" i="64" s="1"/>
  <c r="B86" i="64" s="1"/>
  <c r="K26" i="64"/>
  <c r="H26" i="64"/>
  <c r="B26" i="64"/>
  <c r="B38" i="64" s="1"/>
  <c r="B50" i="64" s="1"/>
  <c r="B63" i="64" s="1"/>
  <c r="B75" i="64" s="1"/>
  <c r="B85" i="64" s="1"/>
  <c r="K25" i="64"/>
  <c r="H25" i="64"/>
  <c r="B25" i="64"/>
  <c r="B37" i="64" s="1"/>
  <c r="B49" i="64" s="1"/>
  <c r="B62" i="64" s="1"/>
  <c r="B74" i="64" s="1"/>
  <c r="B84" i="64" s="1"/>
  <c r="K24" i="64"/>
  <c r="H24" i="64"/>
  <c r="B24" i="64"/>
  <c r="B36" i="64" s="1"/>
  <c r="B48" i="64" s="1"/>
  <c r="B61" i="64" s="1"/>
  <c r="B73" i="64" s="1"/>
  <c r="B83" i="64" s="1"/>
  <c r="K23" i="64"/>
  <c r="H23" i="64"/>
  <c r="B23" i="64"/>
  <c r="B35" i="64" s="1"/>
  <c r="B47" i="64" s="1"/>
  <c r="B60" i="64" s="1"/>
  <c r="B72" i="64" s="1"/>
  <c r="B82" i="64" s="1"/>
  <c r="K22" i="64"/>
  <c r="H22" i="64"/>
  <c r="B22" i="64"/>
  <c r="B34" i="64" s="1"/>
  <c r="B46" i="64" s="1"/>
  <c r="B59" i="64" s="1"/>
  <c r="B71" i="64" s="1"/>
  <c r="B81" i="64" s="1"/>
  <c r="W21" i="64"/>
  <c r="W33" i="64" s="1"/>
  <c r="W45" i="64" s="1"/>
  <c r="W58" i="64" s="1"/>
  <c r="W70" i="64" s="1"/>
  <c r="T21" i="64"/>
  <c r="T33" i="64" s="1"/>
  <c r="T45" i="64" s="1"/>
  <c r="T58" i="64" s="1"/>
  <c r="T70" i="64" s="1"/>
  <c r="B21" i="64"/>
  <c r="J20" i="64"/>
  <c r="J32" i="64" s="1"/>
  <c r="J44" i="64" s="1"/>
  <c r="J57" i="64" s="1"/>
  <c r="J69" i="64" s="1"/>
  <c r="I20" i="64"/>
  <c r="I32" i="64" s="1"/>
  <c r="I44" i="64" s="1"/>
  <c r="I57" i="64" s="1"/>
  <c r="I69" i="64" s="1"/>
  <c r="H20" i="64"/>
  <c r="H32" i="64" s="1"/>
  <c r="H44" i="64" s="1"/>
  <c r="H57" i="64" s="1"/>
  <c r="H69" i="64" s="1"/>
  <c r="E20" i="64"/>
  <c r="E32" i="64" s="1"/>
  <c r="D20" i="64"/>
  <c r="L19" i="64"/>
  <c r="L31" i="64" s="1"/>
  <c r="L43" i="64" s="1"/>
  <c r="L56" i="64" s="1"/>
  <c r="L68" i="64" s="1"/>
  <c r="C18" i="64"/>
  <c r="B18" i="64"/>
  <c r="G16" i="64"/>
  <c r="F16" i="64"/>
  <c r="E16" i="64"/>
  <c r="D16" i="64"/>
  <c r="H15" i="64"/>
  <c r="AP36" i="1" s="1"/>
  <c r="K14" i="64"/>
  <c r="H14" i="64"/>
  <c r="K13" i="64"/>
  <c r="H13" i="64"/>
  <c r="K12" i="64"/>
  <c r="H12" i="64"/>
  <c r="K11" i="64"/>
  <c r="H11" i="64"/>
  <c r="K10" i="64"/>
  <c r="H10" i="64"/>
  <c r="V9" i="64"/>
  <c r="V21" i="64" s="1"/>
  <c r="V33" i="64" s="1"/>
  <c r="V45" i="64" s="1"/>
  <c r="V58" i="64" s="1"/>
  <c r="V70" i="64" s="1"/>
  <c r="U9" i="64"/>
  <c r="U21" i="64" s="1"/>
  <c r="U33" i="64" s="1"/>
  <c r="U45" i="64" s="1"/>
  <c r="U58" i="64" s="1"/>
  <c r="U70" i="64" s="1"/>
  <c r="G8" i="64"/>
  <c r="F8" i="64"/>
  <c r="C6" i="64"/>
  <c r="B6" i="64"/>
  <c r="M2" i="64"/>
  <c r="G77" i="62"/>
  <c r="F77" i="62"/>
  <c r="E77" i="62"/>
  <c r="D77" i="62"/>
  <c r="H76" i="62"/>
  <c r="H75" i="62"/>
  <c r="AP64" i="1" s="1"/>
  <c r="H74" i="62"/>
  <c r="AP63" i="1" s="1"/>
  <c r="H73" i="62"/>
  <c r="H72" i="62"/>
  <c r="H71" i="62"/>
  <c r="C67" i="62"/>
  <c r="B67" i="62"/>
  <c r="G65" i="62"/>
  <c r="F65" i="62"/>
  <c r="E65" i="62"/>
  <c r="D65" i="62"/>
  <c r="H64" i="62"/>
  <c r="K63" i="62"/>
  <c r="H63" i="62"/>
  <c r="K62" i="62"/>
  <c r="H62" i="62"/>
  <c r="K61" i="62"/>
  <c r="H61" i="62"/>
  <c r="AE60" i="62"/>
  <c r="AE63" i="62" s="1"/>
  <c r="K60" i="62"/>
  <c r="H60" i="62"/>
  <c r="AG59" i="62"/>
  <c r="K59" i="62"/>
  <c r="H59" i="62"/>
  <c r="C55" i="62"/>
  <c r="B55" i="62"/>
  <c r="X54" i="62"/>
  <c r="W54" i="62"/>
  <c r="G52" i="62"/>
  <c r="F52" i="62"/>
  <c r="E52" i="62"/>
  <c r="D52" i="62"/>
  <c r="H51" i="62"/>
  <c r="K50" i="62"/>
  <c r="H50" i="62"/>
  <c r="K49" i="62"/>
  <c r="H49" i="62"/>
  <c r="AP207" i="1" s="1"/>
  <c r="K48" i="62"/>
  <c r="H48" i="62"/>
  <c r="AP206" i="1" s="1"/>
  <c r="K47" i="62"/>
  <c r="H47" i="62"/>
  <c r="K46" i="62"/>
  <c r="H46" i="62"/>
  <c r="C42" i="62"/>
  <c r="B42" i="62"/>
  <c r="G40" i="62"/>
  <c r="F40" i="62"/>
  <c r="E40" i="62"/>
  <c r="D40" i="62"/>
  <c r="H39" i="62"/>
  <c r="K38" i="62"/>
  <c r="H38" i="62"/>
  <c r="K37" i="62"/>
  <c r="H37" i="62"/>
  <c r="K36" i="62"/>
  <c r="H36" i="62"/>
  <c r="K35" i="62"/>
  <c r="H35" i="62"/>
  <c r="K34" i="62"/>
  <c r="H34" i="62"/>
  <c r="C30" i="62"/>
  <c r="B30" i="62"/>
  <c r="G28" i="62"/>
  <c r="F28" i="62"/>
  <c r="E28" i="62"/>
  <c r="D28" i="62"/>
  <c r="B28" i="62"/>
  <c r="B40" i="62" s="1"/>
  <c r="B52" i="62" s="1"/>
  <c r="B65" i="62" s="1"/>
  <c r="B77" i="62" s="1"/>
  <c r="H27" i="62"/>
  <c r="B27" i="62"/>
  <c r="B39" i="62" s="1"/>
  <c r="B51" i="62" s="1"/>
  <c r="B64" i="62" s="1"/>
  <c r="B76" i="62" s="1"/>
  <c r="B86" i="62" s="1"/>
  <c r="K26" i="62"/>
  <c r="H26" i="62"/>
  <c r="B26" i="62"/>
  <c r="B38" i="62" s="1"/>
  <c r="B50" i="62" s="1"/>
  <c r="B63" i="62" s="1"/>
  <c r="B75" i="62" s="1"/>
  <c r="B85" i="62" s="1"/>
  <c r="K25" i="62"/>
  <c r="H25" i="62"/>
  <c r="AP135" i="1" s="1"/>
  <c r="B25" i="62"/>
  <c r="B37" i="62" s="1"/>
  <c r="B49" i="62" s="1"/>
  <c r="B62" i="62" s="1"/>
  <c r="B74" i="62" s="1"/>
  <c r="B84" i="62" s="1"/>
  <c r="K24" i="62"/>
  <c r="H24" i="62"/>
  <c r="B24" i="62"/>
  <c r="B36" i="62" s="1"/>
  <c r="B48" i="62" s="1"/>
  <c r="B61" i="62" s="1"/>
  <c r="B73" i="62" s="1"/>
  <c r="B83" i="62" s="1"/>
  <c r="K23" i="62"/>
  <c r="H23" i="62"/>
  <c r="B23" i="62"/>
  <c r="B35" i="62" s="1"/>
  <c r="B47" i="62" s="1"/>
  <c r="B60" i="62" s="1"/>
  <c r="B72" i="62" s="1"/>
  <c r="B82" i="62" s="1"/>
  <c r="K22" i="62"/>
  <c r="H22" i="62"/>
  <c r="B22" i="62"/>
  <c r="B34" i="62" s="1"/>
  <c r="B46" i="62" s="1"/>
  <c r="B59" i="62" s="1"/>
  <c r="B71" i="62" s="1"/>
  <c r="B81" i="62" s="1"/>
  <c r="W21" i="62"/>
  <c r="W33" i="62" s="1"/>
  <c r="W45" i="62" s="1"/>
  <c r="W58" i="62" s="1"/>
  <c r="W70" i="62" s="1"/>
  <c r="T21" i="62"/>
  <c r="T33" i="62" s="1"/>
  <c r="T45" i="62" s="1"/>
  <c r="T58" i="62" s="1"/>
  <c r="T70" i="62" s="1"/>
  <c r="B21" i="62"/>
  <c r="J20" i="62"/>
  <c r="J32" i="62" s="1"/>
  <c r="J44" i="62" s="1"/>
  <c r="J57" i="62" s="1"/>
  <c r="J69" i="62" s="1"/>
  <c r="I20" i="62"/>
  <c r="I32" i="62" s="1"/>
  <c r="I44" i="62" s="1"/>
  <c r="I57" i="62" s="1"/>
  <c r="I69" i="62" s="1"/>
  <c r="H20" i="62"/>
  <c r="H32" i="62" s="1"/>
  <c r="H44" i="62" s="1"/>
  <c r="H57" i="62" s="1"/>
  <c r="H69" i="62" s="1"/>
  <c r="E20" i="62"/>
  <c r="E32" i="62" s="1"/>
  <c r="D20" i="62"/>
  <c r="L19" i="62"/>
  <c r="L31" i="62" s="1"/>
  <c r="L43" i="62" s="1"/>
  <c r="L56" i="62" s="1"/>
  <c r="L68" i="62" s="1"/>
  <c r="C18" i="62"/>
  <c r="B18" i="62"/>
  <c r="G16" i="62"/>
  <c r="F16" i="62"/>
  <c r="E16" i="62"/>
  <c r="D16" i="62"/>
  <c r="H15" i="62"/>
  <c r="K14" i="62"/>
  <c r="H14" i="62"/>
  <c r="K13" i="62"/>
  <c r="H13" i="62"/>
  <c r="K12" i="62"/>
  <c r="H12" i="62"/>
  <c r="K11" i="62"/>
  <c r="H11" i="62"/>
  <c r="K10" i="62"/>
  <c r="H10" i="62"/>
  <c r="AP24" i="1" s="1"/>
  <c r="V9" i="62"/>
  <c r="V21" i="62" s="1"/>
  <c r="V33" i="62" s="1"/>
  <c r="V45" i="62" s="1"/>
  <c r="V58" i="62" s="1"/>
  <c r="V70" i="62" s="1"/>
  <c r="U9" i="62"/>
  <c r="U21" i="62" s="1"/>
  <c r="U33" i="62" s="1"/>
  <c r="U45" i="62" s="1"/>
  <c r="U58" i="62" s="1"/>
  <c r="U70" i="62" s="1"/>
  <c r="G8" i="62"/>
  <c r="F8" i="62"/>
  <c r="C6" i="62"/>
  <c r="B6" i="62"/>
  <c r="M2" i="62"/>
  <c r="G77" i="61"/>
  <c r="F77" i="61"/>
  <c r="E77" i="61"/>
  <c r="D77" i="61"/>
  <c r="H76" i="61"/>
  <c r="H75" i="61"/>
  <c r="H74" i="61"/>
  <c r="H73" i="61"/>
  <c r="H72" i="61"/>
  <c r="H71" i="61"/>
  <c r="AP53" i="1" s="1"/>
  <c r="C67" i="61"/>
  <c r="B67" i="61"/>
  <c r="G65" i="61"/>
  <c r="F65" i="61"/>
  <c r="E65" i="61"/>
  <c r="D65" i="61"/>
  <c r="H64" i="61"/>
  <c r="K63" i="61"/>
  <c r="H63" i="61"/>
  <c r="K62" i="61"/>
  <c r="H62" i="61"/>
  <c r="AP164" i="1" s="1"/>
  <c r="K61" i="61"/>
  <c r="H61" i="61"/>
  <c r="AP163" i="1" s="1"/>
  <c r="AE60" i="61"/>
  <c r="AE63" i="61" s="1"/>
  <c r="K60" i="61"/>
  <c r="H60" i="61"/>
  <c r="AP162" i="1" s="1"/>
  <c r="AG59" i="61"/>
  <c r="K59" i="61"/>
  <c r="H59" i="61"/>
  <c r="AP161" i="1" s="1"/>
  <c r="C55" i="61"/>
  <c r="B55" i="61"/>
  <c r="X54" i="61"/>
  <c r="W54" i="61"/>
  <c r="G52" i="61"/>
  <c r="F52" i="61"/>
  <c r="E52" i="61"/>
  <c r="D52" i="61"/>
  <c r="H51" i="61"/>
  <c r="K50" i="61"/>
  <c r="H50" i="61"/>
  <c r="AP201" i="1" s="1"/>
  <c r="K49" i="61"/>
  <c r="H49" i="61"/>
  <c r="AP200" i="1" s="1"/>
  <c r="K48" i="61"/>
  <c r="H48" i="61"/>
  <c r="K47" i="61"/>
  <c r="H47" i="61"/>
  <c r="AP198" i="1" s="1"/>
  <c r="K46" i="61"/>
  <c r="H46" i="61"/>
  <c r="C42" i="61"/>
  <c r="B42" i="61"/>
  <c r="G40" i="61"/>
  <c r="F40" i="61"/>
  <c r="E40" i="61"/>
  <c r="D40" i="61"/>
  <c r="H39" i="61"/>
  <c r="K38" i="61"/>
  <c r="H38" i="61"/>
  <c r="AP93" i="1" s="1"/>
  <c r="K37" i="61"/>
  <c r="H37" i="61"/>
  <c r="K36" i="61"/>
  <c r="H36" i="61"/>
  <c r="K35" i="61"/>
  <c r="H35" i="61"/>
  <c r="K34" i="61"/>
  <c r="H34" i="61"/>
  <c r="AP89" i="1" s="1"/>
  <c r="C30" i="61"/>
  <c r="B30" i="61"/>
  <c r="G28" i="61"/>
  <c r="F28" i="61"/>
  <c r="E28" i="61"/>
  <c r="D28" i="61"/>
  <c r="B28" i="61"/>
  <c r="B40" i="61" s="1"/>
  <c r="B52" i="61" s="1"/>
  <c r="B65" i="61" s="1"/>
  <c r="B77" i="61" s="1"/>
  <c r="H27" i="61"/>
  <c r="B27" i="61"/>
  <c r="B39" i="61" s="1"/>
  <c r="B51" i="61" s="1"/>
  <c r="B64" i="61" s="1"/>
  <c r="B76" i="61" s="1"/>
  <c r="B86" i="61" s="1"/>
  <c r="K26" i="61"/>
  <c r="H26" i="61"/>
  <c r="B26" i="61"/>
  <c r="B38" i="61" s="1"/>
  <c r="B50" i="61" s="1"/>
  <c r="B63" i="61" s="1"/>
  <c r="B75" i="61" s="1"/>
  <c r="B85" i="61" s="1"/>
  <c r="K25" i="61"/>
  <c r="H25" i="61"/>
  <c r="AP128" i="1" s="1"/>
  <c r="B25" i="61"/>
  <c r="B37" i="61" s="1"/>
  <c r="B49" i="61" s="1"/>
  <c r="B62" i="61" s="1"/>
  <c r="B74" i="61" s="1"/>
  <c r="B84" i="61" s="1"/>
  <c r="K24" i="61"/>
  <c r="H24" i="61"/>
  <c r="B24" i="61"/>
  <c r="B36" i="61" s="1"/>
  <c r="B48" i="61" s="1"/>
  <c r="B61" i="61" s="1"/>
  <c r="B73" i="61" s="1"/>
  <c r="B83" i="61" s="1"/>
  <c r="K23" i="61"/>
  <c r="H23" i="61"/>
  <c r="B23" i="61"/>
  <c r="B35" i="61" s="1"/>
  <c r="B47" i="61" s="1"/>
  <c r="B60" i="61" s="1"/>
  <c r="B72" i="61" s="1"/>
  <c r="B82" i="61" s="1"/>
  <c r="K22" i="61"/>
  <c r="H22" i="61"/>
  <c r="B22" i="61"/>
  <c r="B34" i="61" s="1"/>
  <c r="B46" i="61" s="1"/>
  <c r="B59" i="61" s="1"/>
  <c r="B71" i="61" s="1"/>
  <c r="B81" i="61" s="1"/>
  <c r="W21" i="61"/>
  <c r="W33" i="61" s="1"/>
  <c r="W45" i="61" s="1"/>
  <c r="W58" i="61" s="1"/>
  <c r="W70" i="61" s="1"/>
  <c r="T21" i="61"/>
  <c r="T33" i="61" s="1"/>
  <c r="T45" i="61" s="1"/>
  <c r="T58" i="61" s="1"/>
  <c r="T70" i="61" s="1"/>
  <c r="B21" i="61"/>
  <c r="J20" i="61"/>
  <c r="J32" i="61" s="1"/>
  <c r="J44" i="61" s="1"/>
  <c r="J57" i="61" s="1"/>
  <c r="J69" i="61" s="1"/>
  <c r="I20" i="61"/>
  <c r="I32" i="61" s="1"/>
  <c r="I44" i="61" s="1"/>
  <c r="I57" i="61" s="1"/>
  <c r="I69" i="61" s="1"/>
  <c r="H20" i="61"/>
  <c r="H32" i="61" s="1"/>
  <c r="H44" i="61" s="1"/>
  <c r="H57" i="61" s="1"/>
  <c r="H69" i="61" s="1"/>
  <c r="E20" i="61"/>
  <c r="E32" i="61" s="1"/>
  <c r="D20" i="61"/>
  <c r="D32" i="61" s="1"/>
  <c r="D44" i="61" s="1"/>
  <c r="D57" i="61" s="1"/>
  <c r="D69" i="61" s="1"/>
  <c r="F69" i="61" s="1"/>
  <c r="L19" i="61"/>
  <c r="L31" i="61" s="1"/>
  <c r="L43" i="61" s="1"/>
  <c r="L56" i="61" s="1"/>
  <c r="L68" i="61" s="1"/>
  <c r="C18" i="61"/>
  <c r="B18" i="61"/>
  <c r="G16" i="61"/>
  <c r="F16" i="61"/>
  <c r="E16" i="61"/>
  <c r="D16" i="61"/>
  <c r="H15" i="61"/>
  <c r="K14" i="61"/>
  <c r="H14" i="61"/>
  <c r="K13" i="61"/>
  <c r="H13" i="61"/>
  <c r="K12" i="61"/>
  <c r="H12" i="61"/>
  <c r="AP19" i="1" s="1"/>
  <c r="K11" i="61"/>
  <c r="H11" i="61"/>
  <c r="AP18" i="1" s="1"/>
  <c r="K10" i="61"/>
  <c r="H10" i="61"/>
  <c r="V9" i="61"/>
  <c r="V21" i="61" s="1"/>
  <c r="V33" i="61" s="1"/>
  <c r="V45" i="61" s="1"/>
  <c r="V58" i="61" s="1"/>
  <c r="V70" i="61" s="1"/>
  <c r="U9" i="61"/>
  <c r="U21" i="61" s="1"/>
  <c r="U33" i="61" s="1"/>
  <c r="U45" i="61" s="1"/>
  <c r="U58" i="61" s="1"/>
  <c r="U70" i="61" s="1"/>
  <c r="G8" i="61"/>
  <c r="F8" i="61"/>
  <c r="C6" i="61"/>
  <c r="B6" i="61"/>
  <c r="M2" i="61"/>
  <c r="G77" i="60"/>
  <c r="F77" i="60"/>
  <c r="E77" i="60"/>
  <c r="D77" i="60"/>
  <c r="H76" i="60"/>
  <c r="AP51" i="1" s="1"/>
  <c r="H75" i="60"/>
  <c r="H74" i="60"/>
  <c r="H72" i="60"/>
  <c r="H71" i="60"/>
  <c r="C67" i="60"/>
  <c r="B67" i="60"/>
  <c r="G65" i="60"/>
  <c r="F65" i="60"/>
  <c r="E65" i="60"/>
  <c r="D65" i="60"/>
  <c r="H64" i="60"/>
  <c r="AP159" i="1" s="1"/>
  <c r="K63" i="60"/>
  <c r="H63" i="60"/>
  <c r="K62" i="60"/>
  <c r="H62" i="60"/>
  <c r="AP157" i="1" s="1"/>
  <c r="K61" i="60"/>
  <c r="H61" i="60"/>
  <c r="AP156" i="1" s="1"/>
  <c r="AE60" i="60"/>
  <c r="AE63" i="60" s="1"/>
  <c r="K60" i="60"/>
  <c r="H60" i="60"/>
  <c r="AP155" i="1" s="1"/>
  <c r="AG59" i="60"/>
  <c r="K59" i="60"/>
  <c r="H59" i="60"/>
  <c r="AP154" i="1" s="1"/>
  <c r="C55" i="60"/>
  <c r="B55" i="60"/>
  <c r="X54" i="60"/>
  <c r="W54" i="60"/>
  <c r="G52" i="60"/>
  <c r="F52" i="60"/>
  <c r="E52" i="60"/>
  <c r="D52" i="60"/>
  <c r="H51" i="60"/>
  <c r="K50" i="60"/>
  <c r="H50" i="60"/>
  <c r="AP194" i="1" s="1"/>
  <c r="K49" i="60"/>
  <c r="H49" i="60"/>
  <c r="K48" i="60"/>
  <c r="H48" i="60"/>
  <c r="K47" i="60"/>
  <c r="H47" i="60"/>
  <c r="K46" i="60"/>
  <c r="H46" i="60"/>
  <c r="C42" i="60"/>
  <c r="B42" i="60"/>
  <c r="G40" i="60"/>
  <c r="F40" i="60"/>
  <c r="E40" i="60"/>
  <c r="D40" i="60"/>
  <c r="H39" i="60"/>
  <c r="K38" i="60"/>
  <c r="H38" i="60"/>
  <c r="AP86" i="1" s="1"/>
  <c r="K37" i="60"/>
  <c r="H37" i="60"/>
  <c r="K36" i="60"/>
  <c r="H36" i="60"/>
  <c r="K35" i="60"/>
  <c r="H35" i="60"/>
  <c r="AP83" i="1" s="1"/>
  <c r="K34" i="60"/>
  <c r="H34" i="60"/>
  <c r="C30" i="60"/>
  <c r="B30" i="60"/>
  <c r="G28" i="60"/>
  <c r="F28" i="60"/>
  <c r="E28" i="60"/>
  <c r="D28" i="60"/>
  <c r="B28" i="60"/>
  <c r="B40" i="60" s="1"/>
  <c r="B52" i="60" s="1"/>
  <c r="B65" i="60" s="1"/>
  <c r="B77" i="60" s="1"/>
  <c r="H27" i="60"/>
  <c r="B27" i="60"/>
  <c r="B39" i="60" s="1"/>
  <c r="B51" i="60" s="1"/>
  <c r="B64" i="60" s="1"/>
  <c r="B76" i="60" s="1"/>
  <c r="B86" i="60" s="1"/>
  <c r="K26" i="60"/>
  <c r="H26" i="60"/>
  <c r="AP122" i="1" s="1"/>
  <c r="B26" i="60"/>
  <c r="B38" i="60" s="1"/>
  <c r="B50" i="60" s="1"/>
  <c r="B63" i="60" s="1"/>
  <c r="B75" i="60" s="1"/>
  <c r="B85" i="60" s="1"/>
  <c r="K25" i="60"/>
  <c r="H25" i="60"/>
  <c r="AP121" i="1" s="1"/>
  <c r="B25" i="60"/>
  <c r="B37" i="60" s="1"/>
  <c r="B49" i="60" s="1"/>
  <c r="B62" i="60" s="1"/>
  <c r="B74" i="60" s="1"/>
  <c r="B84" i="60" s="1"/>
  <c r="K24" i="60"/>
  <c r="H24" i="60"/>
  <c r="B24" i="60"/>
  <c r="B36" i="60" s="1"/>
  <c r="B48" i="60" s="1"/>
  <c r="B61" i="60" s="1"/>
  <c r="B73" i="60" s="1"/>
  <c r="B83" i="60" s="1"/>
  <c r="K23" i="60"/>
  <c r="H23" i="60"/>
  <c r="B23" i="60"/>
  <c r="B35" i="60" s="1"/>
  <c r="B47" i="60" s="1"/>
  <c r="B60" i="60" s="1"/>
  <c r="B72" i="60" s="1"/>
  <c r="B82" i="60" s="1"/>
  <c r="K22" i="60"/>
  <c r="H22" i="60"/>
  <c r="B22" i="60"/>
  <c r="B34" i="60" s="1"/>
  <c r="B46" i="60" s="1"/>
  <c r="B59" i="60" s="1"/>
  <c r="B71" i="60" s="1"/>
  <c r="B81" i="60" s="1"/>
  <c r="W21" i="60"/>
  <c r="W33" i="60" s="1"/>
  <c r="W45" i="60" s="1"/>
  <c r="W58" i="60" s="1"/>
  <c r="W70" i="60" s="1"/>
  <c r="T21" i="60"/>
  <c r="T33" i="60" s="1"/>
  <c r="T45" i="60" s="1"/>
  <c r="T58" i="60" s="1"/>
  <c r="T70" i="60" s="1"/>
  <c r="B21" i="60"/>
  <c r="J20" i="60"/>
  <c r="J32" i="60" s="1"/>
  <c r="J44" i="60" s="1"/>
  <c r="J57" i="60" s="1"/>
  <c r="J69" i="60" s="1"/>
  <c r="I20" i="60"/>
  <c r="I32" i="60" s="1"/>
  <c r="I44" i="60" s="1"/>
  <c r="I57" i="60" s="1"/>
  <c r="I69" i="60" s="1"/>
  <c r="H20" i="60"/>
  <c r="H32" i="60" s="1"/>
  <c r="H44" i="60" s="1"/>
  <c r="H57" i="60" s="1"/>
  <c r="H69" i="60" s="1"/>
  <c r="E20" i="60"/>
  <c r="E32" i="60" s="1"/>
  <c r="D20" i="60"/>
  <c r="L19" i="60"/>
  <c r="L31" i="60" s="1"/>
  <c r="L43" i="60" s="1"/>
  <c r="L56" i="60" s="1"/>
  <c r="L68" i="60" s="1"/>
  <c r="C18" i="60"/>
  <c r="B18" i="60"/>
  <c r="G16" i="60"/>
  <c r="F16" i="60"/>
  <c r="E16" i="60"/>
  <c r="D16" i="60"/>
  <c r="H15" i="60"/>
  <c r="K14" i="60"/>
  <c r="H14" i="60"/>
  <c r="K13" i="60"/>
  <c r="H13" i="60"/>
  <c r="AP13" i="1" s="1"/>
  <c r="K12" i="60"/>
  <c r="H12" i="60"/>
  <c r="K11" i="60"/>
  <c r="H11" i="60"/>
  <c r="K10" i="60"/>
  <c r="H10" i="60"/>
  <c r="V9" i="60"/>
  <c r="V21" i="60" s="1"/>
  <c r="V33" i="60" s="1"/>
  <c r="V45" i="60" s="1"/>
  <c r="V58" i="60" s="1"/>
  <c r="V70" i="60" s="1"/>
  <c r="U9" i="60"/>
  <c r="U21" i="60" s="1"/>
  <c r="U33" i="60" s="1"/>
  <c r="U45" i="60" s="1"/>
  <c r="U58" i="60" s="1"/>
  <c r="U70" i="60" s="1"/>
  <c r="G8" i="60"/>
  <c r="F8" i="60"/>
  <c r="C6" i="60"/>
  <c r="B6" i="60"/>
  <c r="M2" i="60"/>
  <c r="E77" i="22"/>
  <c r="D77" i="22"/>
  <c r="G77" i="22"/>
  <c r="F77" i="22"/>
  <c r="E65" i="22"/>
  <c r="AP12" i="1" l="1"/>
  <c r="J76" i="61"/>
  <c r="AP58" i="1"/>
  <c r="U10" i="65"/>
  <c r="AT8" i="1"/>
  <c r="U14" i="65"/>
  <c r="AT12" i="1"/>
  <c r="I37" i="65"/>
  <c r="J37" i="65" s="1"/>
  <c r="W37" i="65" s="1"/>
  <c r="X37" i="65" s="1"/>
  <c r="AT83" i="1"/>
  <c r="J39" i="65"/>
  <c r="AT85" i="1"/>
  <c r="U63" i="65"/>
  <c r="AT156" i="1"/>
  <c r="U13" i="67"/>
  <c r="AT18" i="1"/>
  <c r="AT56" i="1"/>
  <c r="I25" i="68"/>
  <c r="AT133" i="1"/>
  <c r="J61" i="68"/>
  <c r="W61" i="68" s="1"/>
  <c r="X61" i="68" s="1"/>
  <c r="AT168" i="1"/>
  <c r="AT101" i="1"/>
  <c r="U36" i="69"/>
  <c r="AT103" i="1"/>
  <c r="U38" i="69"/>
  <c r="AT105" i="1"/>
  <c r="J62" i="69"/>
  <c r="W62" i="69" s="1"/>
  <c r="X62" i="69" s="1"/>
  <c r="AT176" i="1"/>
  <c r="I64" i="69"/>
  <c r="AU178" i="1" s="1"/>
  <c r="AT178" i="1"/>
  <c r="U72" i="69"/>
  <c r="AT66" i="1"/>
  <c r="U10" i="70"/>
  <c r="AT36" i="1"/>
  <c r="U35" i="70"/>
  <c r="AT109" i="1"/>
  <c r="U14" i="60"/>
  <c r="AP14" i="1"/>
  <c r="U37" i="60"/>
  <c r="AP85" i="1"/>
  <c r="I63" i="60"/>
  <c r="AP158" i="1"/>
  <c r="U13" i="61"/>
  <c r="AP20" i="1"/>
  <c r="I36" i="61"/>
  <c r="AP91" i="1"/>
  <c r="J64" i="61"/>
  <c r="AP166" i="1"/>
  <c r="J39" i="62"/>
  <c r="AP101" i="1"/>
  <c r="U63" i="62"/>
  <c r="AP172" i="1"/>
  <c r="U13" i="64"/>
  <c r="AP34" i="1"/>
  <c r="I10" i="68"/>
  <c r="AT22" i="1"/>
  <c r="U14" i="68"/>
  <c r="AT26" i="1"/>
  <c r="J76" i="69"/>
  <c r="AT70" i="1"/>
  <c r="I24" i="60"/>
  <c r="AP120" i="1"/>
  <c r="U47" i="60"/>
  <c r="AP191" i="1"/>
  <c r="AP193" i="1"/>
  <c r="I51" i="60"/>
  <c r="AQ195" i="1" s="1"/>
  <c r="AP195" i="1"/>
  <c r="AP46" i="1"/>
  <c r="AP50" i="1"/>
  <c r="I22" i="61"/>
  <c r="AQ125" i="1" s="1"/>
  <c r="AP125" i="1"/>
  <c r="AP129" i="1"/>
  <c r="I46" i="61"/>
  <c r="AP197" i="1"/>
  <c r="U48" i="61"/>
  <c r="AP199" i="1"/>
  <c r="I73" i="61"/>
  <c r="AP55" i="1"/>
  <c r="U24" i="62"/>
  <c r="AP134" i="1"/>
  <c r="U47" i="62"/>
  <c r="AP205" i="1"/>
  <c r="J51" i="62"/>
  <c r="AP209" i="1"/>
  <c r="J60" i="62"/>
  <c r="W60" i="62" s="1"/>
  <c r="X60" i="62" s="1"/>
  <c r="AP169" i="1"/>
  <c r="U71" i="62"/>
  <c r="AP60" i="1"/>
  <c r="U22" i="64"/>
  <c r="AP139" i="1"/>
  <c r="AP175" i="1"/>
  <c r="AP179" i="1"/>
  <c r="AP143" i="1"/>
  <c r="U46" i="64"/>
  <c r="AP211" i="1"/>
  <c r="AP215" i="1"/>
  <c r="U73" i="64"/>
  <c r="AP69" i="1"/>
  <c r="J51" i="65"/>
  <c r="AT193" i="1"/>
  <c r="J60" i="65"/>
  <c r="W60" i="65" s="1"/>
  <c r="X60" i="65" s="1"/>
  <c r="AT153" i="1"/>
  <c r="U71" i="65"/>
  <c r="AT44" i="1"/>
  <c r="AT48" i="1"/>
  <c r="I22" i="67"/>
  <c r="AT123" i="1"/>
  <c r="U46" i="67"/>
  <c r="AT195" i="1"/>
  <c r="AT199" i="1"/>
  <c r="U73" i="67"/>
  <c r="AT53" i="1"/>
  <c r="AT203" i="1"/>
  <c r="AT205" i="1"/>
  <c r="J51" i="68"/>
  <c r="AT207" i="1"/>
  <c r="AT167" i="1"/>
  <c r="U71" i="68"/>
  <c r="AT58" i="1"/>
  <c r="J75" i="68"/>
  <c r="W75" i="68" s="1"/>
  <c r="X75" i="68" s="1"/>
  <c r="AT62" i="1"/>
  <c r="U47" i="70"/>
  <c r="AT217" i="1"/>
  <c r="U10" i="60"/>
  <c r="AP10" i="1"/>
  <c r="J39" i="60"/>
  <c r="AP87" i="1"/>
  <c r="I23" i="61"/>
  <c r="AP126" i="1"/>
  <c r="I12" i="62"/>
  <c r="J12" i="62" s="1"/>
  <c r="W12" i="62" s="1"/>
  <c r="X12" i="62" s="1"/>
  <c r="AP26" i="1"/>
  <c r="I37" i="62"/>
  <c r="AP99" i="1"/>
  <c r="AP170" i="1"/>
  <c r="I11" i="64"/>
  <c r="AP32" i="1"/>
  <c r="U36" i="64"/>
  <c r="AP105" i="1"/>
  <c r="U72" i="64"/>
  <c r="AP68" i="1"/>
  <c r="U11" i="67"/>
  <c r="AT16" i="1"/>
  <c r="I64" i="67"/>
  <c r="AU164" i="1" s="1"/>
  <c r="AT164" i="1"/>
  <c r="U12" i="68"/>
  <c r="AT24" i="1"/>
  <c r="I11" i="60"/>
  <c r="AP11" i="1"/>
  <c r="J15" i="60"/>
  <c r="AP15" i="1"/>
  <c r="I23" i="60"/>
  <c r="AP119" i="1"/>
  <c r="J27" i="60"/>
  <c r="AP123" i="1"/>
  <c r="I34" i="60"/>
  <c r="AP82" i="1"/>
  <c r="U36" i="60"/>
  <c r="AP84" i="1"/>
  <c r="U72" i="60"/>
  <c r="AP47" i="1"/>
  <c r="U10" i="61"/>
  <c r="AP17" i="1"/>
  <c r="U14" i="61"/>
  <c r="AP21" i="1"/>
  <c r="U35" i="61"/>
  <c r="AP90" i="1"/>
  <c r="U37" i="61"/>
  <c r="AP92" i="1"/>
  <c r="J39" i="61"/>
  <c r="AP94" i="1"/>
  <c r="U63" i="61"/>
  <c r="AP165" i="1"/>
  <c r="U74" i="61"/>
  <c r="AP56" i="1"/>
  <c r="AP25" i="1"/>
  <c r="U13" i="62"/>
  <c r="AP27" i="1"/>
  <c r="I15" i="62"/>
  <c r="AQ29" i="1" s="1"/>
  <c r="AP29" i="1"/>
  <c r="U23" i="62"/>
  <c r="AP133" i="1"/>
  <c r="I27" i="62"/>
  <c r="AQ137" i="1" s="1"/>
  <c r="AP137" i="1"/>
  <c r="AP96" i="1"/>
  <c r="U36" i="62"/>
  <c r="AP98" i="1"/>
  <c r="I38" i="62"/>
  <c r="AP100" i="1"/>
  <c r="AP168" i="1"/>
  <c r="J62" i="62"/>
  <c r="W62" i="62" s="1"/>
  <c r="X62" i="62" s="1"/>
  <c r="AP171" i="1"/>
  <c r="J64" i="62"/>
  <c r="AP173" i="1"/>
  <c r="AP61" i="1"/>
  <c r="J76" i="62"/>
  <c r="AP65" i="1"/>
  <c r="U10" i="64"/>
  <c r="AP31" i="1"/>
  <c r="U12" i="64"/>
  <c r="AP33" i="1"/>
  <c r="U14" i="64"/>
  <c r="AP35" i="1"/>
  <c r="AP142" i="1"/>
  <c r="AP178" i="1"/>
  <c r="U35" i="64"/>
  <c r="AP104" i="1"/>
  <c r="U37" i="64"/>
  <c r="AP106" i="1"/>
  <c r="I39" i="64"/>
  <c r="AQ108" i="1" s="1"/>
  <c r="AP108" i="1"/>
  <c r="I74" i="64"/>
  <c r="AP70" i="1"/>
  <c r="U13" i="65"/>
  <c r="AT11" i="1"/>
  <c r="U23" i="65"/>
  <c r="AT117" i="1"/>
  <c r="J27" i="65"/>
  <c r="AT121" i="1"/>
  <c r="I34" i="65"/>
  <c r="AT80" i="1"/>
  <c r="U36" i="65"/>
  <c r="AT82" i="1"/>
  <c r="I38" i="65"/>
  <c r="AT84" i="1"/>
  <c r="I59" i="65"/>
  <c r="AT152" i="1"/>
  <c r="J64" i="65"/>
  <c r="AT157" i="1"/>
  <c r="AT45" i="1"/>
  <c r="I76" i="65"/>
  <c r="AU49" i="1" s="1"/>
  <c r="AT49" i="1"/>
  <c r="AT15" i="1"/>
  <c r="I14" i="67"/>
  <c r="AT19" i="1"/>
  <c r="U35" i="67"/>
  <c r="AT88" i="1"/>
  <c r="U37" i="67"/>
  <c r="AT90" i="1"/>
  <c r="I39" i="67"/>
  <c r="AU92" i="1" s="1"/>
  <c r="AT92" i="1"/>
  <c r="U63" i="67"/>
  <c r="AT163" i="1"/>
  <c r="I74" i="67"/>
  <c r="AT54" i="1"/>
  <c r="U13" i="68"/>
  <c r="AT25" i="1"/>
  <c r="J15" i="68"/>
  <c r="AT27" i="1"/>
  <c r="I23" i="68"/>
  <c r="J23" i="68" s="1"/>
  <c r="W23" i="68" s="1"/>
  <c r="X23" i="68" s="1"/>
  <c r="AT131" i="1"/>
  <c r="J27" i="68"/>
  <c r="AT135" i="1"/>
  <c r="J34" i="68"/>
  <c r="W34" i="68" s="1"/>
  <c r="X34" i="68" s="1"/>
  <c r="AT94" i="1"/>
  <c r="U36" i="68"/>
  <c r="AT96" i="1"/>
  <c r="U38" i="68"/>
  <c r="AT98" i="1"/>
  <c r="J59" i="68"/>
  <c r="W59" i="68" s="1"/>
  <c r="AT166" i="1"/>
  <c r="J62" i="68"/>
  <c r="W62" i="68" s="1"/>
  <c r="X62" i="68" s="1"/>
  <c r="AT169" i="1"/>
  <c r="I72" i="68"/>
  <c r="AT59" i="1"/>
  <c r="J76" i="68"/>
  <c r="AT63" i="1"/>
  <c r="U14" i="69"/>
  <c r="AT33" i="1"/>
  <c r="U35" i="69"/>
  <c r="AT102" i="1"/>
  <c r="U37" i="69"/>
  <c r="AT104" i="1"/>
  <c r="I39" i="69"/>
  <c r="AU106" i="1" s="1"/>
  <c r="AT106" i="1"/>
  <c r="U63" i="69"/>
  <c r="AT177" i="1"/>
  <c r="J11" i="70"/>
  <c r="W11" i="70" s="1"/>
  <c r="X11" i="70" s="1"/>
  <c r="AT37" i="1"/>
  <c r="U23" i="70"/>
  <c r="AT145" i="1"/>
  <c r="J34" i="70"/>
  <c r="W34" i="70" s="1"/>
  <c r="X34" i="70" s="1"/>
  <c r="AT108" i="1"/>
  <c r="U72" i="70"/>
  <c r="AT73" i="1"/>
  <c r="I74" i="60"/>
  <c r="AP49" i="1"/>
  <c r="J15" i="61"/>
  <c r="AP22" i="1"/>
  <c r="J27" i="61"/>
  <c r="AP130" i="1"/>
  <c r="U72" i="61"/>
  <c r="AP54" i="1"/>
  <c r="AP28" i="1"/>
  <c r="U35" i="62"/>
  <c r="AP97" i="1"/>
  <c r="I23" i="64"/>
  <c r="AP140" i="1"/>
  <c r="AP176" i="1"/>
  <c r="AP144" i="1"/>
  <c r="AP180" i="1"/>
  <c r="J76" i="64"/>
  <c r="AP72" i="1"/>
  <c r="I12" i="65"/>
  <c r="AT10" i="1"/>
  <c r="I15" i="67"/>
  <c r="AU20" i="1" s="1"/>
  <c r="AT20" i="1"/>
  <c r="I27" i="67"/>
  <c r="AU128" i="1" s="1"/>
  <c r="AT128" i="1"/>
  <c r="AT87" i="1"/>
  <c r="U37" i="68"/>
  <c r="AT97" i="1"/>
  <c r="I39" i="68"/>
  <c r="AU99" i="1" s="1"/>
  <c r="AT99" i="1"/>
  <c r="U63" i="68"/>
  <c r="AT170" i="1"/>
  <c r="J13" i="69"/>
  <c r="W13" i="69" s="1"/>
  <c r="X13" i="69" s="1"/>
  <c r="AT32" i="1"/>
  <c r="J15" i="69"/>
  <c r="AT34" i="1"/>
  <c r="U23" i="69"/>
  <c r="AT138" i="1"/>
  <c r="AP118" i="1"/>
  <c r="U46" i="60"/>
  <c r="AP190" i="1"/>
  <c r="AP192" i="1"/>
  <c r="AP48" i="1"/>
  <c r="U24" i="61"/>
  <c r="AP127" i="1"/>
  <c r="J51" i="61"/>
  <c r="AP202" i="1"/>
  <c r="AP57" i="1"/>
  <c r="U22" i="62"/>
  <c r="AP132" i="1"/>
  <c r="J26" i="62"/>
  <c r="W26" i="62" s="1"/>
  <c r="X26" i="62" s="1"/>
  <c r="AP136" i="1"/>
  <c r="U46" i="62"/>
  <c r="AP204" i="1"/>
  <c r="AP208" i="1"/>
  <c r="U73" i="62"/>
  <c r="AP62" i="1"/>
  <c r="AP177" i="1"/>
  <c r="AP141" i="1"/>
  <c r="AP212" i="1"/>
  <c r="AP214" i="1"/>
  <c r="J51" i="64"/>
  <c r="AP216" i="1"/>
  <c r="U71" i="64"/>
  <c r="AP67" i="1"/>
  <c r="AP71" i="1"/>
  <c r="U22" i="65"/>
  <c r="AT116" i="1"/>
  <c r="I26" i="65"/>
  <c r="AT120" i="1"/>
  <c r="U46" i="65"/>
  <c r="AT188" i="1"/>
  <c r="J50" i="65"/>
  <c r="W50" i="65" s="1"/>
  <c r="X50" i="65" s="1"/>
  <c r="AT192" i="1"/>
  <c r="I73" i="65"/>
  <c r="J73" i="65" s="1"/>
  <c r="W73" i="65" s="1"/>
  <c r="X73" i="65" s="1"/>
  <c r="AT46" i="1"/>
  <c r="I47" i="67"/>
  <c r="J47" i="67" s="1"/>
  <c r="W47" i="67" s="1"/>
  <c r="X47" i="67" s="1"/>
  <c r="AT196" i="1"/>
  <c r="J51" i="67"/>
  <c r="AT200" i="1"/>
  <c r="I71" i="67"/>
  <c r="J71" i="67" s="1"/>
  <c r="W71" i="67" s="1"/>
  <c r="X71" i="67" s="1"/>
  <c r="AT51" i="1"/>
  <c r="AT55" i="1"/>
  <c r="AT130" i="1"/>
  <c r="I26" i="68"/>
  <c r="AT134" i="1"/>
  <c r="AT202" i="1"/>
  <c r="I48" i="68"/>
  <c r="AT204" i="1"/>
  <c r="AT60" i="1"/>
  <c r="U24" i="69"/>
  <c r="AT139" i="1"/>
  <c r="J49" i="69"/>
  <c r="W49" i="69" s="1"/>
  <c r="X49" i="69" s="1"/>
  <c r="AT212" i="1"/>
  <c r="J51" i="69"/>
  <c r="AT214" i="1"/>
  <c r="J75" i="69"/>
  <c r="W75" i="69" s="1"/>
  <c r="X75" i="69" s="1"/>
  <c r="AT69" i="1"/>
  <c r="U22" i="70"/>
  <c r="AT144" i="1"/>
  <c r="U46" i="70"/>
  <c r="AT216" i="1"/>
  <c r="J34" i="65"/>
  <c r="W34" i="65" s="1"/>
  <c r="X34" i="65" s="1"/>
  <c r="U50" i="62"/>
  <c r="U52" i="62"/>
  <c r="U59" i="62"/>
  <c r="U60" i="62"/>
  <c r="U61" i="62"/>
  <c r="U49" i="64"/>
  <c r="U26" i="62"/>
  <c r="U34" i="62"/>
  <c r="U73" i="65"/>
  <c r="I13" i="69"/>
  <c r="I65" i="70"/>
  <c r="J65" i="70" s="1"/>
  <c r="U10" i="67"/>
  <c r="J74" i="60"/>
  <c r="W74" i="60" s="1"/>
  <c r="X74" i="60" s="1"/>
  <c r="U62" i="68"/>
  <c r="H65" i="69"/>
  <c r="B56" i="69" s="1"/>
  <c r="U34" i="70"/>
  <c r="J24" i="60"/>
  <c r="W24" i="60" s="1"/>
  <c r="X24" i="60" s="1"/>
  <c r="J64" i="69"/>
  <c r="U75" i="69"/>
  <c r="U74" i="60"/>
  <c r="U50" i="64"/>
  <c r="U50" i="65"/>
  <c r="I52" i="67"/>
  <c r="I24" i="61"/>
  <c r="J74" i="64"/>
  <c r="W74" i="64" s="1"/>
  <c r="X74" i="64" s="1"/>
  <c r="J12" i="65"/>
  <c r="W12" i="65" s="1"/>
  <c r="X12" i="65" s="1"/>
  <c r="J23" i="69"/>
  <c r="W23" i="69" s="1"/>
  <c r="X23" i="69" s="1"/>
  <c r="I24" i="69"/>
  <c r="J25" i="70"/>
  <c r="W25" i="70" s="1"/>
  <c r="X25" i="70" s="1"/>
  <c r="J34" i="60"/>
  <c r="W34" i="60" s="1"/>
  <c r="X34" i="60" s="1"/>
  <c r="I47" i="60"/>
  <c r="J47" i="60" s="1"/>
  <c r="W47" i="60" s="1"/>
  <c r="X47" i="60" s="1"/>
  <c r="I72" i="61"/>
  <c r="U75" i="61"/>
  <c r="U77" i="61"/>
  <c r="U74" i="64"/>
  <c r="I50" i="65"/>
  <c r="G20" i="69"/>
  <c r="U48" i="60"/>
  <c r="I52" i="65"/>
  <c r="H40" i="67"/>
  <c r="J74" i="67"/>
  <c r="W74" i="67" s="1"/>
  <c r="X74" i="67" s="1"/>
  <c r="U77" i="69"/>
  <c r="J51" i="60"/>
  <c r="I65" i="60"/>
  <c r="F20" i="61"/>
  <c r="J24" i="61"/>
  <c r="W24" i="61" s="1"/>
  <c r="X24" i="61" s="1"/>
  <c r="U26" i="61"/>
  <c r="I74" i="61"/>
  <c r="U11" i="62"/>
  <c r="H16" i="65"/>
  <c r="U34" i="67"/>
  <c r="U50" i="67"/>
  <c r="H52" i="67"/>
  <c r="U74" i="67"/>
  <c r="I27" i="68"/>
  <c r="AU135" i="1" s="1"/>
  <c r="U48" i="68"/>
  <c r="U59" i="68"/>
  <c r="U60" i="68"/>
  <c r="U61" i="68"/>
  <c r="J24" i="69"/>
  <c r="W24" i="69" s="1"/>
  <c r="X24" i="69" s="1"/>
  <c r="U34" i="69"/>
  <c r="I22" i="70"/>
  <c r="I52" i="70"/>
  <c r="J52" i="70" s="1"/>
  <c r="I62" i="70"/>
  <c r="V62" i="70" s="1"/>
  <c r="U12" i="60"/>
  <c r="U63" i="60"/>
  <c r="J74" i="61"/>
  <c r="W74" i="61" s="1"/>
  <c r="X74" i="61" s="1"/>
  <c r="U11" i="64"/>
  <c r="U60" i="64"/>
  <c r="U52" i="65"/>
  <c r="U60" i="65"/>
  <c r="I65" i="65"/>
  <c r="U77" i="65"/>
  <c r="U26" i="68"/>
  <c r="U47" i="68"/>
  <c r="U49" i="69"/>
  <c r="H52" i="69"/>
  <c r="J22" i="70"/>
  <c r="W22" i="70" s="1"/>
  <c r="X22" i="70" s="1"/>
  <c r="J47" i="70"/>
  <c r="W47" i="70" s="1"/>
  <c r="X47" i="70" s="1"/>
  <c r="U50" i="70"/>
  <c r="H77" i="70"/>
  <c r="B68" i="70" s="1"/>
  <c r="U77" i="17"/>
  <c r="I47" i="62"/>
  <c r="J47" i="62" s="1"/>
  <c r="W47" i="62" s="1"/>
  <c r="X47" i="62" s="1"/>
  <c r="I52" i="62"/>
  <c r="U62" i="62"/>
  <c r="U47" i="64"/>
  <c r="U26" i="65"/>
  <c r="U75" i="67"/>
  <c r="I13" i="68"/>
  <c r="J26" i="67"/>
  <c r="W26" i="67" s="1"/>
  <c r="X26" i="67" s="1"/>
  <c r="I26" i="67"/>
  <c r="J60" i="69"/>
  <c r="W60" i="69" s="1"/>
  <c r="X60" i="69" s="1"/>
  <c r="U60" i="69"/>
  <c r="I39" i="60"/>
  <c r="AQ87" i="1" s="1"/>
  <c r="U61" i="60"/>
  <c r="U49" i="61"/>
  <c r="D32" i="62"/>
  <c r="D44" i="62" s="1"/>
  <c r="D57" i="62" s="1"/>
  <c r="D69" i="62" s="1"/>
  <c r="F69" i="62" s="1"/>
  <c r="F20" i="62"/>
  <c r="I13" i="64"/>
  <c r="J13" i="64" s="1"/>
  <c r="W13" i="64" s="1"/>
  <c r="X13" i="64" s="1"/>
  <c r="D32" i="64"/>
  <c r="F32" i="64" s="1"/>
  <c r="F44" i="64" s="1"/>
  <c r="F57" i="64" s="1"/>
  <c r="F20" i="64"/>
  <c r="I27" i="64"/>
  <c r="J27" i="64"/>
  <c r="U34" i="64"/>
  <c r="U38" i="64"/>
  <c r="J39" i="64"/>
  <c r="J24" i="67"/>
  <c r="W24" i="67" s="1"/>
  <c r="X24" i="67" s="1"/>
  <c r="U24" i="67"/>
  <c r="J25" i="67"/>
  <c r="W25" i="67" s="1"/>
  <c r="X25" i="67" s="1"/>
  <c r="U25" i="67"/>
  <c r="I24" i="68"/>
  <c r="J24" i="68" s="1"/>
  <c r="W24" i="68" s="1"/>
  <c r="X24" i="68" s="1"/>
  <c r="U24" i="68"/>
  <c r="J35" i="68"/>
  <c r="W35" i="68" s="1"/>
  <c r="X35" i="68" s="1"/>
  <c r="U35" i="68"/>
  <c r="I35" i="68"/>
  <c r="I27" i="69"/>
  <c r="AU142" i="1" s="1"/>
  <c r="J27" i="69"/>
  <c r="J59" i="69"/>
  <c r="W59" i="69" s="1"/>
  <c r="X59" i="69" s="1"/>
  <c r="U59" i="69"/>
  <c r="U24" i="64"/>
  <c r="J24" i="64"/>
  <c r="W24" i="64" s="1"/>
  <c r="X24" i="64" s="1"/>
  <c r="I24" i="64"/>
  <c r="U25" i="68"/>
  <c r="J25" i="68"/>
  <c r="W25" i="68" s="1"/>
  <c r="X25" i="68" s="1"/>
  <c r="J11" i="60"/>
  <c r="W11" i="60" s="1"/>
  <c r="X11" i="60" s="1"/>
  <c r="U38" i="60"/>
  <c r="J60" i="60"/>
  <c r="W60" i="60" s="1"/>
  <c r="X60" i="60" s="1"/>
  <c r="U60" i="60"/>
  <c r="U12" i="61"/>
  <c r="I48" i="61"/>
  <c r="J48" i="61" s="1"/>
  <c r="W48" i="61" s="1"/>
  <c r="X48" i="61" s="1"/>
  <c r="I46" i="62"/>
  <c r="U26" i="64"/>
  <c r="I38" i="64"/>
  <c r="J38" i="64" s="1"/>
  <c r="W38" i="64" s="1"/>
  <c r="X38" i="64" s="1"/>
  <c r="U35" i="65"/>
  <c r="I48" i="65"/>
  <c r="J48" i="65" s="1"/>
  <c r="W48" i="65" s="1"/>
  <c r="X48" i="65" s="1"/>
  <c r="J22" i="67"/>
  <c r="W22" i="67" s="1"/>
  <c r="X22" i="67" s="1"/>
  <c r="U22" i="67"/>
  <c r="I24" i="67"/>
  <c r="U26" i="67"/>
  <c r="D32" i="68"/>
  <c r="D44" i="68" s="1"/>
  <c r="D57" i="68" s="1"/>
  <c r="D69" i="68" s="1"/>
  <c r="F69" i="68" s="1"/>
  <c r="F20" i="68"/>
  <c r="U10" i="69"/>
  <c r="J26" i="69"/>
  <c r="W26" i="69" s="1"/>
  <c r="X26" i="69" s="1"/>
  <c r="U26" i="69"/>
  <c r="I26" i="70"/>
  <c r="V26" i="70" s="1"/>
  <c r="U26" i="70"/>
  <c r="J26" i="70"/>
  <c r="W26" i="70" s="1"/>
  <c r="X26" i="70" s="1"/>
  <c r="U74" i="70"/>
  <c r="I74" i="70"/>
  <c r="V74" i="70" s="1"/>
  <c r="J74" i="70"/>
  <c r="W74" i="70" s="1"/>
  <c r="X74" i="70" s="1"/>
  <c r="U47" i="61"/>
  <c r="I47" i="61"/>
  <c r="J47" i="61" s="1"/>
  <c r="W47" i="61" s="1"/>
  <c r="X47" i="61" s="1"/>
  <c r="I11" i="65"/>
  <c r="J11" i="65" s="1"/>
  <c r="W11" i="65" s="1"/>
  <c r="X11" i="65" s="1"/>
  <c r="U11" i="65"/>
  <c r="J59" i="60"/>
  <c r="W59" i="60" s="1"/>
  <c r="X59" i="60" s="1"/>
  <c r="U59" i="60"/>
  <c r="U25" i="65"/>
  <c r="I25" i="65"/>
  <c r="J25" i="65" s="1"/>
  <c r="W25" i="65" s="1"/>
  <c r="X25" i="65" s="1"/>
  <c r="I12" i="67"/>
  <c r="U12" i="67"/>
  <c r="U50" i="68"/>
  <c r="I50" i="68"/>
  <c r="J50" i="68" s="1"/>
  <c r="W50" i="68" s="1"/>
  <c r="X50" i="68" s="1"/>
  <c r="J25" i="69"/>
  <c r="W25" i="69" s="1"/>
  <c r="X25" i="69" s="1"/>
  <c r="U25" i="69"/>
  <c r="J61" i="69"/>
  <c r="W61" i="69" s="1"/>
  <c r="X61" i="69" s="1"/>
  <c r="U61" i="69"/>
  <c r="H40" i="62"/>
  <c r="U65" i="67"/>
  <c r="I47" i="68"/>
  <c r="J47" i="68" s="1"/>
  <c r="W47" i="68" s="1"/>
  <c r="X47" i="68" s="1"/>
  <c r="J48" i="68"/>
  <c r="W48" i="68" s="1"/>
  <c r="X48" i="68" s="1"/>
  <c r="I52" i="68"/>
  <c r="I59" i="68"/>
  <c r="I77" i="68"/>
  <c r="U13" i="69"/>
  <c r="I35" i="69"/>
  <c r="I63" i="69"/>
  <c r="J10" i="70"/>
  <c r="W10" i="70" s="1"/>
  <c r="X10" i="70" s="1"/>
  <c r="H16" i="70"/>
  <c r="B7" i="70" s="1"/>
  <c r="H40" i="70"/>
  <c r="B31" i="70" s="1"/>
  <c r="I51" i="70"/>
  <c r="U62" i="70"/>
  <c r="I77" i="70"/>
  <c r="J77" i="70" s="1"/>
  <c r="U65" i="60"/>
  <c r="I77" i="60"/>
  <c r="H16" i="60"/>
  <c r="U16" i="60"/>
  <c r="H52" i="60"/>
  <c r="J63" i="60"/>
  <c r="W63" i="60" s="1"/>
  <c r="X63" i="60" s="1"/>
  <c r="U71" i="60"/>
  <c r="U75" i="60"/>
  <c r="H77" i="60"/>
  <c r="U65" i="61"/>
  <c r="I23" i="62"/>
  <c r="I24" i="62"/>
  <c r="J24" i="62" s="1"/>
  <c r="W24" i="62" s="1"/>
  <c r="X24" i="62" s="1"/>
  <c r="J27" i="62"/>
  <c r="U65" i="62"/>
  <c r="U77" i="62"/>
  <c r="J11" i="64"/>
  <c r="W11" i="64" s="1"/>
  <c r="X11" i="64" s="1"/>
  <c r="I12" i="64"/>
  <c r="J12" i="64" s="1"/>
  <c r="W12" i="64" s="1"/>
  <c r="X12" i="64" s="1"/>
  <c r="I52" i="64"/>
  <c r="U65" i="64"/>
  <c r="H40" i="65"/>
  <c r="H77" i="65"/>
  <c r="I65" i="67"/>
  <c r="J26" i="68"/>
  <c r="W26" i="68" s="1"/>
  <c r="X26" i="68" s="1"/>
  <c r="U34" i="68"/>
  <c r="U49" i="68"/>
  <c r="I60" i="68"/>
  <c r="J60" i="68" s="1"/>
  <c r="W60" i="68" s="1"/>
  <c r="X60" i="68" s="1"/>
  <c r="U75" i="68"/>
  <c r="U77" i="68"/>
  <c r="F20" i="69"/>
  <c r="J35" i="69"/>
  <c r="W35" i="69" s="1"/>
  <c r="X35" i="69" s="1"/>
  <c r="J63" i="69"/>
  <c r="W63" i="69" s="1"/>
  <c r="X63" i="69" s="1"/>
  <c r="I25" i="70"/>
  <c r="V25" i="70" s="1"/>
  <c r="I47" i="70"/>
  <c r="H52" i="70"/>
  <c r="B43" i="70" s="1"/>
  <c r="H65" i="70"/>
  <c r="B56" i="70" s="1"/>
  <c r="U11" i="61"/>
  <c r="I11" i="61"/>
  <c r="J11" i="61" s="1"/>
  <c r="W11" i="61" s="1"/>
  <c r="X11" i="61" s="1"/>
  <c r="I13" i="60"/>
  <c r="J13" i="60" s="1"/>
  <c r="W13" i="60" s="1"/>
  <c r="X13" i="60" s="1"/>
  <c r="U13" i="60"/>
  <c r="J61" i="64"/>
  <c r="W61" i="64" s="1"/>
  <c r="X61" i="64" s="1"/>
  <c r="U61" i="64"/>
  <c r="J62" i="64"/>
  <c r="W62" i="64" s="1"/>
  <c r="X62" i="64" s="1"/>
  <c r="U62" i="64"/>
  <c r="J24" i="65"/>
  <c r="W24" i="65" s="1"/>
  <c r="X24" i="65" s="1"/>
  <c r="I24" i="65"/>
  <c r="I62" i="65"/>
  <c r="J62" i="65" s="1"/>
  <c r="W62" i="65" s="1"/>
  <c r="X62" i="65" s="1"/>
  <c r="J23" i="67"/>
  <c r="W23" i="67" s="1"/>
  <c r="X23" i="67" s="1"/>
  <c r="U23" i="67"/>
  <c r="J61" i="61"/>
  <c r="W61" i="61" s="1"/>
  <c r="X61" i="61" s="1"/>
  <c r="U61" i="61"/>
  <c r="U10" i="62"/>
  <c r="I10" i="62"/>
  <c r="U40" i="62"/>
  <c r="U75" i="62"/>
  <c r="I15" i="64"/>
  <c r="AQ36" i="1" s="1"/>
  <c r="J15" i="64"/>
  <c r="J15" i="65"/>
  <c r="I15" i="65"/>
  <c r="AU13" i="1" s="1"/>
  <c r="U40" i="65"/>
  <c r="J61" i="65"/>
  <c r="W61" i="65" s="1"/>
  <c r="X61" i="65" s="1"/>
  <c r="U61" i="65"/>
  <c r="J59" i="67"/>
  <c r="W59" i="67" s="1"/>
  <c r="X59" i="67" s="1"/>
  <c r="U59" i="67"/>
  <c r="U62" i="67"/>
  <c r="D32" i="60"/>
  <c r="F32" i="60" s="1"/>
  <c r="F44" i="60" s="1"/>
  <c r="F57" i="60" s="1"/>
  <c r="F20" i="60"/>
  <c r="I25" i="60"/>
  <c r="U25" i="60"/>
  <c r="U26" i="60"/>
  <c r="J26" i="60"/>
  <c r="W26" i="60" s="1"/>
  <c r="X26" i="60" s="1"/>
  <c r="I26" i="60"/>
  <c r="U50" i="60"/>
  <c r="J62" i="60"/>
  <c r="W62" i="60" s="1"/>
  <c r="X62" i="60" s="1"/>
  <c r="I62" i="60"/>
  <c r="I64" i="60"/>
  <c r="AQ159" i="1" s="1"/>
  <c r="J64" i="60"/>
  <c r="J25" i="61"/>
  <c r="W25" i="61" s="1"/>
  <c r="X25" i="61" s="1"/>
  <c r="I25" i="61"/>
  <c r="J60" i="61"/>
  <c r="W60" i="61" s="1"/>
  <c r="X60" i="61" s="1"/>
  <c r="U60" i="61"/>
  <c r="J25" i="62"/>
  <c r="W25" i="62" s="1"/>
  <c r="X25" i="62" s="1"/>
  <c r="I25" i="62"/>
  <c r="J49" i="62"/>
  <c r="W49" i="62" s="1"/>
  <c r="X49" i="62" s="1"/>
  <c r="U49" i="62"/>
  <c r="I75" i="62"/>
  <c r="J75" i="62" s="1"/>
  <c r="W75" i="62" s="1"/>
  <c r="X75" i="62" s="1"/>
  <c r="J25" i="64"/>
  <c r="W25" i="64" s="1"/>
  <c r="X25" i="64" s="1"/>
  <c r="I25" i="64"/>
  <c r="I48" i="64"/>
  <c r="J48" i="64" s="1"/>
  <c r="W48" i="64" s="1"/>
  <c r="X48" i="64" s="1"/>
  <c r="I61" i="64"/>
  <c r="V61" i="64" s="1"/>
  <c r="U16" i="65"/>
  <c r="D32" i="65"/>
  <c r="D44" i="65" s="1"/>
  <c r="D57" i="65" s="1"/>
  <c r="D69" i="65" s="1"/>
  <c r="F69" i="65" s="1"/>
  <c r="F20" i="65"/>
  <c r="I47" i="65"/>
  <c r="J47" i="65" s="1"/>
  <c r="W47" i="65" s="1"/>
  <c r="X47" i="65" s="1"/>
  <c r="I61" i="65"/>
  <c r="U38" i="67"/>
  <c r="I38" i="67"/>
  <c r="J38" i="67" s="1"/>
  <c r="W38" i="67" s="1"/>
  <c r="X38" i="67" s="1"/>
  <c r="U49" i="67"/>
  <c r="U72" i="67"/>
  <c r="I72" i="67"/>
  <c r="J72" i="67" s="1"/>
  <c r="W72" i="67" s="1"/>
  <c r="X72" i="67" s="1"/>
  <c r="H77" i="67"/>
  <c r="U77" i="67"/>
  <c r="I11" i="69"/>
  <c r="J11" i="69" s="1"/>
  <c r="W11" i="69" s="1"/>
  <c r="X11" i="69" s="1"/>
  <c r="U11" i="69"/>
  <c r="U47" i="69"/>
  <c r="U74" i="69"/>
  <c r="J74" i="69"/>
  <c r="W74" i="69" s="1"/>
  <c r="X74" i="69" s="1"/>
  <c r="J24" i="70"/>
  <c r="W24" i="70" s="1"/>
  <c r="X24" i="70" s="1"/>
  <c r="U24" i="70"/>
  <c r="I48" i="70"/>
  <c r="U48" i="70"/>
  <c r="J61" i="70"/>
  <c r="W61" i="70" s="1"/>
  <c r="X61" i="70" s="1"/>
  <c r="U61" i="70"/>
  <c r="J76" i="70"/>
  <c r="I76" i="70"/>
  <c r="J25" i="60"/>
  <c r="W25" i="60" s="1"/>
  <c r="X25" i="60" s="1"/>
  <c r="I35" i="60"/>
  <c r="U35" i="60"/>
  <c r="I76" i="60"/>
  <c r="AQ51" i="1" s="1"/>
  <c r="J76" i="60"/>
  <c r="I26" i="61"/>
  <c r="J26" i="61" s="1"/>
  <c r="W26" i="61" s="1"/>
  <c r="X26" i="61" s="1"/>
  <c r="U34" i="61"/>
  <c r="J59" i="61"/>
  <c r="W59" i="61" s="1"/>
  <c r="X59" i="61" s="1"/>
  <c r="U59" i="61"/>
  <c r="J62" i="61"/>
  <c r="W62" i="61" s="1"/>
  <c r="X62" i="61" s="1"/>
  <c r="U62" i="61"/>
  <c r="U71" i="61"/>
  <c r="I71" i="61"/>
  <c r="J71" i="61" s="1"/>
  <c r="W71" i="61" s="1"/>
  <c r="X71" i="61" s="1"/>
  <c r="I26" i="62"/>
  <c r="I48" i="62"/>
  <c r="U48" i="62"/>
  <c r="U74" i="62"/>
  <c r="I26" i="64"/>
  <c r="J26" i="64" s="1"/>
  <c r="W26" i="64" s="1"/>
  <c r="X26" i="64" s="1"/>
  <c r="I47" i="64"/>
  <c r="J47" i="64" s="1"/>
  <c r="W47" i="64" s="1"/>
  <c r="X47" i="64" s="1"/>
  <c r="U24" i="65"/>
  <c r="I51" i="65"/>
  <c r="AU193" i="1" s="1"/>
  <c r="U62" i="65"/>
  <c r="I74" i="65"/>
  <c r="J74" i="65" s="1"/>
  <c r="W74" i="65" s="1"/>
  <c r="X74" i="65" s="1"/>
  <c r="I11" i="67"/>
  <c r="J11" i="67" s="1"/>
  <c r="W11" i="67" s="1"/>
  <c r="X11" i="67" s="1"/>
  <c r="D32" i="67"/>
  <c r="D44" i="67" s="1"/>
  <c r="D57" i="67" s="1"/>
  <c r="D69" i="67" s="1"/>
  <c r="F69" i="67" s="1"/>
  <c r="F20" i="67"/>
  <c r="I25" i="67"/>
  <c r="J27" i="67"/>
  <c r="U40" i="67"/>
  <c r="I48" i="67"/>
  <c r="J48" i="67" s="1"/>
  <c r="W48" i="67" s="1"/>
  <c r="X48" i="67" s="1"/>
  <c r="U48" i="67"/>
  <c r="J61" i="67"/>
  <c r="W61" i="67" s="1"/>
  <c r="X61" i="67" s="1"/>
  <c r="U61" i="67"/>
  <c r="U22" i="69"/>
  <c r="I22" i="69"/>
  <c r="J22" i="69"/>
  <c r="W22" i="69" s="1"/>
  <c r="I47" i="69"/>
  <c r="J47" i="69" s="1"/>
  <c r="W47" i="69" s="1"/>
  <c r="X47" i="69" s="1"/>
  <c r="U71" i="69"/>
  <c r="J71" i="69"/>
  <c r="W71" i="69" s="1"/>
  <c r="X71" i="69" s="1"/>
  <c r="I74" i="69"/>
  <c r="U16" i="70"/>
  <c r="D32" i="70"/>
  <c r="D44" i="70" s="1"/>
  <c r="D57" i="70" s="1"/>
  <c r="D69" i="70" s="1"/>
  <c r="F69" i="70" s="1"/>
  <c r="F20" i="70"/>
  <c r="J23" i="70"/>
  <c r="W23" i="70" s="1"/>
  <c r="X23" i="70" s="1"/>
  <c r="I24" i="70"/>
  <c r="J48" i="70"/>
  <c r="W48" i="70" s="1"/>
  <c r="X48" i="70" s="1"/>
  <c r="J60" i="70"/>
  <c r="W60" i="70" s="1"/>
  <c r="X60" i="70" s="1"/>
  <c r="U60" i="70"/>
  <c r="I15" i="60"/>
  <c r="AQ15" i="1" s="1"/>
  <c r="J35" i="60"/>
  <c r="W35" i="60" s="1"/>
  <c r="X35" i="60" s="1"/>
  <c r="I48" i="60"/>
  <c r="J48" i="60" s="1"/>
  <c r="W48" i="60" s="1"/>
  <c r="X48" i="60" s="1"/>
  <c r="U62" i="60"/>
  <c r="U25" i="61"/>
  <c r="U36" i="61"/>
  <c r="J36" i="61"/>
  <c r="W36" i="61" s="1"/>
  <c r="X36" i="61" s="1"/>
  <c r="U38" i="61"/>
  <c r="I38" i="61"/>
  <c r="J38" i="61" s="1"/>
  <c r="W38" i="61" s="1"/>
  <c r="X38" i="61" s="1"/>
  <c r="U50" i="61"/>
  <c r="I11" i="62"/>
  <c r="J11" i="62" s="1"/>
  <c r="W11" i="62" s="1"/>
  <c r="X11" i="62" s="1"/>
  <c r="U25" i="62"/>
  <c r="J48" i="62"/>
  <c r="W48" i="62" s="1"/>
  <c r="X48" i="62" s="1"/>
  <c r="I74" i="62"/>
  <c r="J74" i="62" s="1"/>
  <c r="W74" i="62" s="1"/>
  <c r="X74" i="62" s="1"/>
  <c r="I76" i="62"/>
  <c r="AQ65" i="1" s="1"/>
  <c r="U25" i="64"/>
  <c r="U48" i="64"/>
  <c r="J59" i="64"/>
  <c r="W59" i="64" s="1"/>
  <c r="X59" i="64" s="1"/>
  <c r="U59" i="64"/>
  <c r="I27" i="65"/>
  <c r="AU121" i="1" s="1"/>
  <c r="I39" i="65"/>
  <c r="AU85" i="1" s="1"/>
  <c r="U47" i="65"/>
  <c r="U49" i="65"/>
  <c r="H52" i="65"/>
  <c r="J59" i="65"/>
  <c r="W59" i="65" s="1"/>
  <c r="X59" i="65" s="1"/>
  <c r="U59" i="65"/>
  <c r="U74" i="65"/>
  <c r="J76" i="65"/>
  <c r="U36" i="67"/>
  <c r="I36" i="67"/>
  <c r="J36" i="67" s="1"/>
  <c r="W36" i="67" s="1"/>
  <c r="X36" i="67" s="1"/>
  <c r="U52" i="67"/>
  <c r="J60" i="67"/>
  <c r="W60" i="67" s="1"/>
  <c r="X60" i="67" s="1"/>
  <c r="U60" i="67"/>
  <c r="I73" i="67"/>
  <c r="U74" i="68"/>
  <c r="I74" i="68"/>
  <c r="J74" i="68" s="1"/>
  <c r="W74" i="68" s="1"/>
  <c r="X74" i="68" s="1"/>
  <c r="I12" i="69"/>
  <c r="J12" i="69"/>
  <c r="W12" i="69" s="1"/>
  <c r="X12" i="69" s="1"/>
  <c r="U12" i="69"/>
  <c r="I26" i="69"/>
  <c r="J12" i="70"/>
  <c r="W12" i="70" s="1"/>
  <c r="X12" i="70" s="1"/>
  <c r="U12" i="70"/>
  <c r="E32" i="70"/>
  <c r="G32" i="70" s="1"/>
  <c r="G44" i="70" s="1"/>
  <c r="G57" i="70" s="1"/>
  <c r="G20" i="70"/>
  <c r="U40" i="70"/>
  <c r="J46" i="70"/>
  <c r="W46" i="70" s="1"/>
  <c r="J59" i="70"/>
  <c r="W59" i="70" s="1"/>
  <c r="X59" i="70" s="1"/>
  <c r="U59" i="70"/>
  <c r="I11" i="68"/>
  <c r="J11" i="68" s="1"/>
  <c r="W11" i="68" s="1"/>
  <c r="X11" i="68" s="1"/>
  <c r="U11" i="68"/>
  <c r="I48" i="69"/>
  <c r="J48" i="69"/>
  <c r="W48" i="69" s="1"/>
  <c r="X48" i="69" s="1"/>
  <c r="U48" i="69"/>
  <c r="I11" i="70"/>
  <c r="U11" i="70"/>
  <c r="J49" i="70"/>
  <c r="W49" i="70" s="1"/>
  <c r="X49" i="70" s="1"/>
  <c r="U49" i="70"/>
  <c r="U73" i="70"/>
  <c r="J73" i="70"/>
  <c r="W73" i="70" s="1"/>
  <c r="X73" i="70" s="1"/>
  <c r="I73" i="70"/>
  <c r="H40" i="61"/>
  <c r="I65" i="64"/>
  <c r="I77" i="64"/>
  <c r="U12" i="65"/>
  <c r="U34" i="65"/>
  <c r="U48" i="65"/>
  <c r="H16" i="67"/>
  <c r="U47" i="67"/>
  <c r="H16" i="68"/>
  <c r="U16" i="68"/>
  <c r="H28" i="68"/>
  <c r="H40" i="68"/>
  <c r="U40" i="68"/>
  <c r="U65" i="68"/>
  <c r="U46" i="69"/>
  <c r="J50" i="69"/>
  <c r="W50" i="69" s="1"/>
  <c r="X50" i="69" s="1"/>
  <c r="U50" i="69"/>
  <c r="I52" i="69"/>
  <c r="J52" i="69" s="1"/>
  <c r="I65" i="69"/>
  <c r="J65" i="69" s="1"/>
  <c r="U73" i="69"/>
  <c r="J73" i="69"/>
  <c r="W73" i="69" s="1"/>
  <c r="X73" i="69" s="1"/>
  <c r="H77" i="69"/>
  <c r="U65" i="70"/>
  <c r="U24" i="60"/>
  <c r="U28" i="60"/>
  <c r="U34" i="60"/>
  <c r="H40" i="60"/>
  <c r="U40" i="60"/>
  <c r="U52" i="60"/>
  <c r="H16" i="61"/>
  <c r="U16" i="61"/>
  <c r="U28" i="61"/>
  <c r="U40" i="61"/>
  <c r="I52" i="61"/>
  <c r="I65" i="61"/>
  <c r="J65" i="61" s="1"/>
  <c r="U12" i="62"/>
  <c r="H16" i="62"/>
  <c r="U16" i="62"/>
  <c r="I65" i="62"/>
  <c r="U52" i="64"/>
  <c r="I52" i="60"/>
  <c r="J52" i="60" s="1"/>
  <c r="I71" i="60"/>
  <c r="J71" i="60" s="1"/>
  <c r="W71" i="60" s="1"/>
  <c r="X71" i="60" s="1"/>
  <c r="U77" i="60"/>
  <c r="U52" i="61"/>
  <c r="I77" i="61"/>
  <c r="U28" i="62"/>
  <c r="I62" i="62"/>
  <c r="I77" i="62"/>
  <c r="H16" i="64"/>
  <c r="U16" i="64"/>
  <c r="H28" i="64"/>
  <c r="H40" i="64"/>
  <c r="U40" i="64"/>
  <c r="I50" i="64"/>
  <c r="J50" i="64" s="1"/>
  <c r="W50" i="64" s="1"/>
  <c r="X50" i="64" s="1"/>
  <c r="I60" i="64"/>
  <c r="V60" i="64" s="1"/>
  <c r="I72" i="64"/>
  <c r="J72" i="64" s="1"/>
  <c r="W72" i="64" s="1"/>
  <c r="X72" i="64" s="1"/>
  <c r="U75" i="64"/>
  <c r="U77" i="64"/>
  <c r="J22" i="65"/>
  <c r="W22" i="65" s="1"/>
  <c r="X22" i="65" s="1"/>
  <c r="J26" i="65"/>
  <c r="W26" i="65" s="1"/>
  <c r="X26" i="65" s="1"/>
  <c r="H28" i="65"/>
  <c r="I60" i="65"/>
  <c r="U65" i="65"/>
  <c r="U75" i="65"/>
  <c r="I77" i="65"/>
  <c r="J12" i="67"/>
  <c r="W12" i="67" s="1"/>
  <c r="X12" i="67" s="1"/>
  <c r="U28" i="67"/>
  <c r="H28" i="67"/>
  <c r="J39" i="67"/>
  <c r="U71" i="67"/>
  <c r="I77" i="67"/>
  <c r="I12" i="68"/>
  <c r="J12" i="68" s="1"/>
  <c r="W12" i="68" s="1"/>
  <c r="X12" i="68" s="1"/>
  <c r="I61" i="68"/>
  <c r="I63" i="68"/>
  <c r="J64" i="68"/>
  <c r="I64" i="68"/>
  <c r="AU171" i="1" s="1"/>
  <c r="I25" i="69"/>
  <c r="J36" i="69"/>
  <c r="W36" i="69" s="1"/>
  <c r="X36" i="69" s="1"/>
  <c r="U65" i="69"/>
  <c r="I73" i="69"/>
  <c r="I77" i="69"/>
  <c r="H28" i="70"/>
  <c r="J28" i="70" s="1"/>
  <c r="I34" i="70"/>
  <c r="U36" i="70"/>
  <c r="I36" i="70"/>
  <c r="U71" i="70"/>
  <c r="I71" i="70"/>
  <c r="U75" i="70"/>
  <c r="U77" i="70"/>
  <c r="U52" i="68"/>
  <c r="I65" i="68"/>
  <c r="H16" i="69"/>
  <c r="U16" i="69"/>
  <c r="U28" i="69"/>
  <c r="H40" i="69"/>
  <c r="U40" i="69"/>
  <c r="U52" i="69"/>
  <c r="U52" i="70"/>
  <c r="I10" i="70"/>
  <c r="I23" i="70"/>
  <c r="I46" i="70"/>
  <c r="I39" i="70"/>
  <c r="J15" i="70"/>
  <c r="I72" i="70"/>
  <c r="I14" i="70"/>
  <c r="V14" i="70" s="1"/>
  <c r="I37" i="70"/>
  <c r="V37" i="70" s="1"/>
  <c r="J38" i="70"/>
  <c r="W38" i="70" s="1"/>
  <c r="X38" i="70" s="1"/>
  <c r="J72" i="70"/>
  <c r="W72" i="70" s="1"/>
  <c r="X72" i="70" s="1"/>
  <c r="J14" i="70"/>
  <c r="W14" i="70" s="1"/>
  <c r="X14" i="70" s="1"/>
  <c r="J37" i="70"/>
  <c r="W37" i="70" s="1"/>
  <c r="X37" i="70" s="1"/>
  <c r="I38" i="70"/>
  <c r="V38" i="70" s="1"/>
  <c r="I13" i="70"/>
  <c r="V13" i="70" s="1"/>
  <c r="U28" i="70"/>
  <c r="I35" i="70"/>
  <c r="J36" i="70"/>
  <c r="W36" i="70" s="1"/>
  <c r="X36" i="70" s="1"/>
  <c r="I63" i="70"/>
  <c r="V63" i="70" s="1"/>
  <c r="I64" i="70"/>
  <c r="J71" i="70"/>
  <c r="W71" i="70" s="1"/>
  <c r="J13" i="70"/>
  <c r="W13" i="70" s="1"/>
  <c r="X13" i="70" s="1"/>
  <c r="J35" i="70"/>
  <c r="W35" i="70" s="1"/>
  <c r="X35" i="70" s="1"/>
  <c r="J63" i="70"/>
  <c r="W63" i="70" s="1"/>
  <c r="X63" i="70" s="1"/>
  <c r="I12" i="70"/>
  <c r="I27" i="70"/>
  <c r="I50" i="70"/>
  <c r="V50" i="70" s="1"/>
  <c r="I59" i="70"/>
  <c r="I60" i="70"/>
  <c r="I61" i="70"/>
  <c r="I49" i="70"/>
  <c r="V49" i="70" s="1"/>
  <c r="I75" i="70"/>
  <c r="V75" i="70" s="1"/>
  <c r="D44" i="69"/>
  <c r="D57" i="69" s="1"/>
  <c r="D69" i="69" s="1"/>
  <c r="F69" i="69" s="1"/>
  <c r="F32" i="69"/>
  <c r="F44" i="69" s="1"/>
  <c r="F57" i="69" s="1"/>
  <c r="G32" i="69"/>
  <c r="G44" i="69" s="1"/>
  <c r="G57" i="69" s="1"/>
  <c r="E44" i="69"/>
  <c r="E57" i="69" s="1"/>
  <c r="E69" i="69" s="1"/>
  <c r="G69" i="69" s="1"/>
  <c r="U62" i="69"/>
  <c r="I10" i="69"/>
  <c r="J10" i="69" s="1"/>
  <c r="W10" i="69" s="1"/>
  <c r="X10" i="69" s="1"/>
  <c r="I23" i="69"/>
  <c r="I46" i="69"/>
  <c r="J46" i="69" s="1"/>
  <c r="W46" i="69" s="1"/>
  <c r="I15" i="69"/>
  <c r="AU34" i="1" s="1"/>
  <c r="H28" i="69"/>
  <c r="I38" i="69"/>
  <c r="J39" i="69"/>
  <c r="I72" i="69"/>
  <c r="I14" i="69"/>
  <c r="I37" i="69"/>
  <c r="J38" i="69"/>
  <c r="W38" i="69" s="1"/>
  <c r="X38" i="69" s="1"/>
  <c r="J72" i="69"/>
  <c r="W72" i="69" s="1"/>
  <c r="X72" i="69" s="1"/>
  <c r="J14" i="69"/>
  <c r="W14" i="69" s="1"/>
  <c r="X14" i="69" s="1"/>
  <c r="I36" i="69"/>
  <c r="J37" i="69"/>
  <c r="W37" i="69" s="1"/>
  <c r="X37" i="69" s="1"/>
  <c r="I71" i="69"/>
  <c r="I34" i="69"/>
  <c r="AU101" i="1" s="1"/>
  <c r="I51" i="69"/>
  <c r="AU214" i="1" s="1"/>
  <c r="I62" i="69"/>
  <c r="I76" i="69"/>
  <c r="AU70" i="1" s="1"/>
  <c r="I50" i="69"/>
  <c r="I59" i="69"/>
  <c r="I60" i="69"/>
  <c r="I61" i="69"/>
  <c r="I49" i="69"/>
  <c r="I75" i="69"/>
  <c r="X59" i="68"/>
  <c r="I15" i="68"/>
  <c r="AU27" i="1" s="1"/>
  <c r="H52" i="68"/>
  <c r="H77" i="68"/>
  <c r="I46" i="68"/>
  <c r="J46" i="68" s="1"/>
  <c r="W46" i="68" s="1"/>
  <c r="X46" i="68" s="1"/>
  <c r="H65" i="68"/>
  <c r="I38" i="68"/>
  <c r="U10" i="68"/>
  <c r="I14" i="68"/>
  <c r="J14" i="68" s="1"/>
  <c r="W14" i="68" s="1"/>
  <c r="X14" i="68" s="1"/>
  <c r="U23" i="68"/>
  <c r="I37" i="68"/>
  <c r="J38" i="68"/>
  <c r="W38" i="68" s="1"/>
  <c r="X38" i="68" s="1"/>
  <c r="U46" i="68"/>
  <c r="J72" i="68"/>
  <c r="W72" i="68" s="1"/>
  <c r="X72" i="68" s="1"/>
  <c r="U73" i="68"/>
  <c r="J10" i="68"/>
  <c r="W10" i="68" s="1"/>
  <c r="J39" i="68"/>
  <c r="U22" i="68"/>
  <c r="I36" i="68"/>
  <c r="J36" i="68" s="1"/>
  <c r="W36" i="68" s="1"/>
  <c r="X36" i="68" s="1"/>
  <c r="J37" i="68"/>
  <c r="W37" i="68" s="1"/>
  <c r="X37" i="68" s="1"/>
  <c r="I71" i="68"/>
  <c r="J71" i="68" s="1"/>
  <c r="W71" i="68" s="1"/>
  <c r="I22" i="68"/>
  <c r="AU130" i="1" s="1"/>
  <c r="I73" i="68"/>
  <c r="J73" i="68" s="1"/>
  <c r="W73" i="68" s="1"/>
  <c r="X73" i="68" s="1"/>
  <c r="U28" i="68"/>
  <c r="E32" i="68"/>
  <c r="U72" i="68"/>
  <c r="J13" i="68"/>
  <c r="W13" i="68" s="1"/>
  <c r="X13" i="68" s="1"/>
  <c r="I34" i="68"/>
  <c r="AU94" i="1" s="1"/>
  <c r="I51" i="68"/>
  <c r="AU207" i="1" s="1"/>
  <c r="I62" i="68"/>
  <c r="J63" i="68"/>
  <c r="W63" i="68" s="1"/>
  <c r="X63" i="68" s="1"/>
  <c r="I76" i="68"/>
  <c r="AU63" i="1" s="1"/>
  <c r="I49" i="68"/>
  <c r="J49" i="68" s="1"/>
  <c r="W49" i="68" s="1"/>
  <c r="X49" i="68" s="1"/>
  <c r="I75" i="68"/>
  <c r="G32" i="67"/>
  <c r="G44" i="67" s="1"/>
  <c r="G57" i="67" s="1"/>
  <c r="E44" i="67"/>
  <c r="E57" i="67" s="1"/>
  <c r="E69" i="67" s="1"/>
  <c r="G69" i="67" s="1"/>
  <c r="U16" i="67"/>
  <c r="I10" i="67"/>
  <c r="J10" i="67" s="1"/>
  <c r="W10" i="67" s="1"/>
  <c r="X10" i="67" s="1"/>
  <c r="I23" i="67"/>
  <c r="AU124" i="1" s="1"/>
  <c r="I46" i="67"/>
  <c r="J46" i="67" s="1"/>
  <c r="W46" i="67" s="1"/>
  <c r="G20" i="67"/>
  <c r="H65" i="67"/>
  <c r="J73" i="67"/>
  <c r="W73" i="67" s="1"/>
  <c r="X73" i="67" s="1"/>
  <c r="I37" i="67"/>
  <c r="J37" i="67" s="1"/>
  <c r="W37" i="67" s="1"/>
  <c r="X37" i="67" s="1"/>
  <c r="J14" i="67"/>
  <c r="W14" i="67" s="1"/>
  <c r="X14" i="67" s="1"/>
  <c r="I34" i="67"/>
  <c r="AU87" i="1" s="1"/>
  <c r="I51" i="67"/>
  <c r="AU200" i="1" s="1"/>
  <c r="I62" i="67"/>
  <c r="J62" i="67" s="1"/>
  <c r="W62" i="67" s="1"/>
  <c r="X62" i="67" s="1"/>
  <c r="J63" i="67"/>
  <c r="W63" i="67" s="1"/>
  <c r="X63" i="67" s="1"/>
  <c r="J64" i="67"/>
  <c r="I76" i="67"/>
  <c r="AU56" i="1" s="1"/>
  <c r="I13" i="67"/>
  <c r="J13" i="67" s="1"/>
  <c r="W13" i="67" s="1"/>
  <c r="X13" i="67" s="1"/>
  <c r="U14" i="67"/>
  <c r="I50" i="67"/>
  <c r="J50" i="67" s="1"/>
  <c r="W50" i="67" s="1"/>
  <c r="X50" i="67" s="1"/>
  <c r="I59" i="67"/>
  <c r="I60" i="67"/>
  <c r="I61" i="67"/>
  <c r="I35" i="67"/>
  <c r="J35" i="67" s="1"/>
  <c r="W35" i="67" s="1"/>
  <c r="X35" i="67" s="1"/>
  <c r="I49" i="67"/>
  <c r="J49" i="67" s="1"/>
  <c r="W49" i="67" s="1"/>
  <c r="X49" i="67" s="1"/>
  <c r="I75" i="67"/>
  <c r="J75" i="67" s="1"/>
  <c r="W75" i="67" s="1"/>
  <c r="X75" i="67" s="1"/>
  <c r="I63" i="67"/>
  <c r="G32" i="65"/>
  <c r="G44" i="65" s="1"/>
  <c r="G57" i="65" s="1"/>
  <c r="E44" i="65"/>
  <c r="E57" i="65" s="1"/>
  <c r="E69" i="65" s="1"/>
  <c r="G69" i="65" s="1"/>
  <c r="I10" i="65"/>
  <c r="J10" i="65" s="1"/>
  <c r="W10" i="65" s="1"/>
  <c r="I23" i="65"/>
  <c r="I46" i="65"/>
  <c r="J46" i="65" s="1"/>
  <c r="W46" i="65" s="1"/>
  <c r="G20" i="65"/>
  <c r="I22" i="65"/>
  <c r="AU116" i="1" s="1"/>
  <c r="J23" i="65"/>
  <c r="W23" i="65" s="1"/>
  <c r="X23" i="65" s="1"/>
  <c r="H65" i="65"/>
  <c r="I14" i="65"/>
  <c r="J14" i="65"/>
  <c r="W14" i="65" s="1"/>
  <c r="X14" i="65" s="1"/>
  <c r="I36" i="65"/>
  <c r="I71" i="65"/>
  <c r="J71" i="65" s="1"/>
  <c r="W71" i="65" s="1"/>
  <c r="I13" i="65"/>
  <c r="J13" i="65" s="1"/>
  <c r="W13" i="65" s="1"/>
  <c r="X13" i="65" s="1"/>
  <c r="U28" i="65"/>
  <c r="I35" i="65"/>
  <c r="J35" i="65" s="1"/>
  <c r="W35" i="65" s="1"/>
  <c r="X35" i="65" s="1"/>
  <c r="J36" i="65"/>
  <c r="W36" i="65" s="1"/>
  <c r="X36" i="65" s="1"/>
  <c r="I63" i="65"/>
  <c r="I64" i="65"/>
  <c r="AU157" i="1" s="1"/>
  <c r="U72" i="65"/>
  <c r="U38" i="65"/>
  <c r="J63" i="65"/>
  <c r="W63" i="65" s="1"/>
  <c r="X63" i="65" s="1"/>
  <c r="I72" i="65"/>
  <c r="J72" i="65" s="1"/>
  <c r="W72" i="65" s="1"/>
  <c r="X72" i="65" s="1"/>
  <c r="J38" i="65"/>
  <c r="W38" i="65" s="1"/>
  <c r="X38" i="65" s="1"/>
  <c r="U37" i="65"/>
  <c r="I49" i="65"/>
  <c r="J49" i="65" s="1"/>
  <c r="W49" i="65" s="1"/>
  <c r="X49" i="65" s="1"/>
  <c r="I75" i="65"/>
  <c r="J75" i="65" s="1"/>
  <c r="W75" i="65" s="1"/>
  <c r="X75" i="65" s="1"/>
  <c r="G32" i="64"/>
  <c r="G44" i="64" s="1"/>
  <c r="G57" i="64" s="1"/>
  <c r="E44" i="64"/>
  <c r="E57" i="64" s="1"/>
  <c r="E69" i="64" s="1"/>
  <c r="G69" i="64" s="1"/>
  <c r="I10" i="64"/>
  <c r="J10" i="64" s="1"/>
  <c r="W10" i="64" s="1"/>
  <c r="I46" i="64"/>
  <c r="J46" i="64" s="1"/>
  <c r="W46" i="64" s="1"/>
  <c r="G20" i="64"/>
  <c r="I22" i="64"/>
  <c r="J22" i="64" s="1"/>
  <c r="W22" i="64" s="1"/>
  <c r="J23" i="64"/>
  <c r="W23" i="64" s="1"/>
  <c r="X23" i="64" s="1"/>
  <c r="H65" i="64"/>
  <c r="I73" i="64"/>
  <c r="J73" i="64" s="1"/>
  <c r="W73" i="64" s="1"/>
  <c r="X73" i="64" s="1"/>
  <c r="H52" i="64"/>
  <c r="H77" i="64"/>
  <c r="U23" i="64"/>
  <c r="I36" i="64"/>
  <c r="J36" i="64" s="1"/>
  <c r="W36" i="64" s="1"/>
  <c r="X36" i="64" s="1"/>
  <c r="I71" i="64"/>
  <c r="J71" i="64" s="1"/>
  <c r="W71" i="64" s="1"/>
  <c r="I14" i="64"/>
  <c r="J14" i="64" s="1"/>
  <c r="W14" i="64" s="1"/>
  <c r="X14" i="64" s="1"/>
  <c r="U28" i="64"/>
  <c r="I35" i="64"/>
  <c r="J35" i="64" s="1"/>
  <c r="W35" i="64" s="1"/>
  <c r="X35" i="64" s="1"/>
  <c r="I63" i="64"/>
  <c r="V63" i="64" s="1"/>
  <c r="I64" i="64"/>
  <c r="I34" i="64"/>
  <c r="AQ103" i="1" s="1"/>
  <c r="I51" i="64"/>
  <c r="AQ216" i="1" s="1"/>
  <c r="I62" i="64"/>
  <c r="V62" i="64" s="1"/>
  <c r="J63" i="64"/>
  <c r="W63" i="64" s="1"/>
  <c r="X63" i="64" s="1"/>
  <c r="I76" i="64"/>
  <c r="AQ72" i="1" s="1"/>
  <c r="I37" i="64"/>
  <c r="J37" i="64" s="1"/>
  <c r="W37" i="64" s="1"/>
  <c r="X37" i="64" s="1"/>
  <c r="I49" i="64"/>
  <c r="J49" i="64" s="1"/>
  <c r="W49" i="64" s="1"/>
  <c r="X49" i="64" s="1"/>
  <c r="I75" i="64"/>
  <c r="J75" i="64" s="1"/>
  <c r="W75" i="64" s="1"/>
  <c r="X75" i="64" s="1"/>
  <c r="G32" i="62"/>
  <c r="G44" i="62" s="1"/>
  <c r="G57" i="62" s="1"/>
  <c r="E44" i="62"/>
  <c r="E57" i="62" s="1"/>
  <c r="E69" i="62" s="1"/>
  <c r="G69" i="62" s="1"/>
  <c r="J10" i="62"/>
  <c r="W10" i="62" s="1"/>
  <c r="G20" i="62"/>
  <c r="I22" i="62"/>
  <c r="AQ132" i="1" s="1"/>
  <c r="J23" i="62"/>
  <c r="W23" i="62" s="1"/>
  <c r="X23" i="62" s="1"/>
  <c r="J46" i="62"/>
  <c r="W46" i="62" s="1"/>
  <c r="H65" i="62"/>
  <c r="I73" i="62"/>
  <c r="J73" i="62" s="1"/>
  <c r="W73" i="62" s="1"/>
  <c r="X73" i="62" s="1"/>
  <c r="I39" i="62"/>
  <c r="AQ101" i="1" s="1"/>
  <c r="H52" i="62"/>
  <c r="H77" i="62"/>
  <c r="J15" i="62"/>
  <c r="H28" i="62"/>
  <c r="I14" i="62"/>
  <c r="J14" i="62" s="1"/>
  <c r="W14" i="62" s="1"/>
  <c r="X14" i="62" s="1"/>
  <c r="J38" i="62"/>
  <c r="W38" i="62" s="1"/>
  <c r="X38" i="62" s="1"/>
  <c r="I36" i="62"/>
  <c r="J36" i="62" s="1"/>
  <c r="W36" i="62" s="1"/>
  <c r="X36" i="62" s="1"/>
  <c r="I13" i="62"/>
  <c r="J13" i="62" s="1"/>
  <c r="W13" i="62" s="1"/>
  <c r="X13" i="62" s="1"/>
  <c r="I35" i="62"/>
  <c r="J35" i="62" s="1"/>
  <c r="W35" i="62" s="1"/>
  <c r="X35" i="62" s="1"/>
  <c r="I63" i="62"/>
  <c r="I64" i="62"/>
  <c r="AQ173" i="1" s="1"/>
  <c r="U72" i="62"/>
  <c r="J37" i="62"/>
  <c r="W37" i="62" s="1"/>
  <c r="X37" i="62" s="1"/>
  <c r="I34" i="62"/>
  <c r="AQ96" i="1" s="1"/>
  <c r="U38" i="62"/>
  <c r="I51" i="62"/>
  <c r="AQ209" i="1" s="1"/>
  <c r="J63" i="62"/>
  <c r="W63" i="62" s="1"/>
  <c r="X63" i="62" s="1"/>
  <c r="I71" i="62"/>
  <c r="J71" i="62" s="1"/>
  <c r="W71" i="62" s="1"/>
  <c r="U14" i="62"/>
  <c r="U37" i="62"/>
  <c r="I50" i="62"/>
  <c r="J50" i="62" s="1"/>
  <c r="W50" i="62" s="1"/>
  <c r="X50" i="62" s="1"/>
  <c r="I59" i="62"/>
  <c r="J59" i="62" s="1"/>
  <c r="W59" i="62" s="1"/>
  <c r="X59" i="62" s="1"/>
  <c r="I60" i="62"/>
  <c r="I61" i="62"/>
  <c r="J61" i="62" s="1"/>
  <c r="W61" i="62" s="1"/>
  <c r="X61" i="62" s="1"/>
  <c r="I49" i="62"/>
  <c r="I72" i="62"/>
  <c r="J72" i="62" s="1"/>
  <c r="W72" i="62" s="1"/>
  <c r="X72" i="62" s="1"/>
  <c r="G32" i="61"/>
  <c r="G44" i="61" s="1"/>
  <c r="G57" i="61" s="1"/>
  <c r="E44" i="61"/>
  <c r="E57" i="61" s="1"/>
  <c r="E69" i="61" s="1"/>
  <c r="G69" i="61" s="1"/>
  <c r="I10" i="61"/>
  <c r="J10" i="61" s="1"/>
  <c r="W10" i="61" s="1"/>
  <c r="J46" i="61"/>
  <c r="W46" i="61" s="1"/>
  <c r="H65" i="61"/>
  <c r="B56" i="61" s="1"/>
  <c r="I15" i="61"/>
  <c r="AQ22" i="1" s="1"/>
  <c r="J22" i="61"/>
  <c r="W22" i="61" s="1"/>
  <c r="I39" i="61"/>
  <c r="AQ94" i="1" s="1"/>
  <c r="H52" i="61"/>
  <c r="J73" i="61"/>
  <c r="W73" i="61" s="1"/>
  <c r="X73" i="61" s="1"/>
  <c r="H77" i="61"/>
  <c r="J23" i="61"/>
  <c r="W23" i="61" s="1"/>
  <c r="X23" i="61" s="1"/>
  <c r="I14" i="61"/>
  <c r="J14" i="61" s="1"/>
  <c r="W14" i="61" s="1"/>
  <c r="X14" i="61" s="1"/>
  <c r="U23" i="61"/>
  <c r="I37" i="61"/>
  <c r="J37" i="61" s="1"/>
  <c r="W37" i="61" s="1"/>
  <c r="X37" i="61" s="1"/>
  <c r="U46" i="61"/>
  <c r="J72" i="61"/>
  <c r="W72" i="61" s="1"/>
  <c r="X72" i="61" s="1"/>
  <c r="U73" i="61"/>
  <c r="G20" i="61"/>
  <c r="H28" i="61"/>
  <c r="U22" i="61"/>
  <c r="I13" i="61"/>
  <c r="J13" i="61" s="1"/>
  <c r="W13" i="61" s="1"/>
  <c r="X13" i="61" s="1"/>
  <c r="I35" i="61"/>
  <c r="I63" i="61"/>
  <c r="I64" i="61"/>
  <c r="AQ166" i="1" s="1"/>
  <c r="F32" i="61"/>
  <c r="F44" i="61" s="1"/>
  <c r="F57" i="61" s="1"/>
  <c r="I34" i="61"/>
  <c r="AQ89" i="1" s="1"/>
  <c r="J35" i="61"/>
  <c r="W35" i="61" s="1"/>
  <c r="X35" i="61" s="1"/>
  <c r="I51" i="61"/>
  <c r="AQ202" i="1" s="1"/>
  <c r="I62" i="61"/>
  <c r="J63" i="61"/>
  <c r="W63" i="61" s="1"/>
  <c r="X63" i="61" s="1"/>
  <c r="I76" i="61"/>
  <c r="AQ58" i="1" s="1"/>
  <c r="I12" i="61"/>
  <c r="J12" i="61" s="1"/>
  <c r="W12" i="61" s="1"/>
  <c r="X12" i="61" s="1"/>
  <c r="I27" i="61"/>
  <c r="AQ130" i="1" s="1"/>
  <c r="I50" i="61"/>
  <c r="J50" i="61" s="1"/>
  <c r="W50" i="61" s="1"/>
  <c r="X50" i="61" s="1"/>
  <c r="I59" i="61"/>
  <c r="I60" i="61"/>
  <c r="I61" i="61"/>
  <c r="I49" i="61"/>
  <c r="J49" i="61" s="1"/>
  <c r="W49" i="61" s="1"/>
  <c r="X49" i="61" s="1"/>
  <c r="I75" i="61"/>
  <c r="J75" i="61" s="1"/>
  <c r="W75" i="61" s="1"/>
  <c r="X75" i="61" s="1"/>
  <c r="G32" i="60"/>
  <c r="G44" i="60" s="1"/>
  <c r="G57" i="60" s="1"/>
  <c r="E44" i="60"/>
  <c r="E57" i="60" s="1"/>
  <c r="E69" i="60" s="1"/>
  <c r="G69" i="60" s="1"/>
  <c r="I46" i="60"/>
  <c r="J46" i="60" s="1"/>
  <c r="W46" i="60" s="1"/>
  <c r="G20" i="60"/>
  <c r="I22" i="60"/>
  <c r="AQ118" i="1" s="1"/>
  <c r="J23" i="60"/>
  <c r="W23" i="60" s="1"/>
  <c r="X23" i="60" s="1"/>
  <c r="U49" i="60"/>
  <c r="H65" i="60"/>
  <c r="J73" i="60"/>
  <c r="W73" i="60" s="1"/>
  <c r="X73" i="60" s="1"/>
  <c r="I10" i="60"/>
  <c r="J10" i="60" s="1"/>
  <c r="W10" i="60" s="1"/>
  <c r="H28" i="60"/>
  <c r="I38" i="60"/>
  <c r="J38" i="60" s="1"/>
  <c r="W38" i="60" s="1"/>
  <c r="X38" i="60" s="1"/>
  <c r="I72" i="60"/>
  <c r="J72" i="60" s="1"/>
  <c r="W72" i="60" s="1"/>
  <c r="X72" i="60" s="1"/>
  <c r="I14" i="60"/>
  <c r="J14" i="60" s="1"/>
  <c r="W14" i="60" s="1"/>
  <c r="X14" i="60" s="1"/>
  <c r="U23" i="60"/>
  <c r="I37" i="60"/>
  <c r="J37" i="60" s="1"/>
  <c r="W37" i="60" s="1"/>
  <c r="X37" i="60" s="1"/>
  <c r="U73" i="60"/>
  <c r="U22" i="60"/>
  <c r="I36" i="60"/>
  <c r="J36" i="60" s="1"/>
  <c r="W36" i="60" s="1"/>
  <c r="X36" i="60" s="1"/>
  <c r="U11" i="60"/>
  <c r="I12" i="60"/>
  <c r="J12" i="60" s="1"/>
  <c r="W12" i="60" s="1"/>
  <c r="X12" i="60" s="1"/>
  <c r="I27" i="60"/>
  <c r="AQ123" i="1" s="1"/>
  <c r="I50" i="60"/>
  <c r="J50" i="60" s="1"/>
  <c r="W50" i="60" s="1"/>
  <c r="X50" i="60" s="1"/>
  <c r="I59" i="60"/>
  <c r="I60" i="60"/>
  <c r="I61" i="60"/>
  <c r="J61" i="60" s="1"/>
  <c r="W61" i="60" s="1"/>
  <c r="X61" i="60" s="1"/>
  <c r="I49" i="60"/>
  <c r="J49" i="60" s="1"/>
  <c r="W49" i="60" s="1"/>
  <c r="X49" i="60" s="1"/>
  <c r="I75" i="60"/>
  <c r="J75" i="60" s="1"/>
  <c r="W75" i="60" s="1"/>
  <c r="X75" i="60" s="1"/>
  <c r="J77" i="69" l="1"/>
  <c r="J34" i="69"/>
  <c r="W34" i="69" s="1"/>
  <c r="X34" i="69" s="1"/>
  <c r="X40" i="69" s="1"/>
  <c r="J77" i="68"/>
  <c r="J65" i="68"/>
  <c r="J52" i="68"/>
  <c r="J22" i="68"/>
  <c r="W22" i="68" s="1"/>
  <c r="X22" i="68" s="1"/>
  <c r="J76" i="67"/>
  <c r="J15" i="67"/>
  <c r="J77" i="67"/>
  <c r="J65" i="67"/>
  <c r="J52" i="67"/>
  <c r="J34" i="67"/>
  <c r="W34" i="67" s="1"/>
  <c r="X34" i="67" s="1"/>
  <c r="I16" i="67"/>
  <c r="J16" i="67" s="1"/>
  <c r="J65" i="65"/>
  <c r="J77" i="65"/>
  <c r="J52" i="65"/>
  <c r="J77" i="64"/>
  <c r="J65" i="64"/>
  <c r="J60" i="64"/>
  <c r="W60" i="64" s="1"/>
  <c r="X60" i="64" s="1"/>
  <c r="J52" i="64"/>
  <c r="J34" i="64"/>
  <c r="W34" i="64" s="1"/>
  <c r="X34" i="64" s="1"/>
  <c r="J65" i="62"/>
  <c r="J52" i="62"/>
  <c r="J77" i="62"/>
  <c r="J34" i="62"/>
  <c r="W34" i="62" s="1"/>
  <c r="X34" i="62" s="1"/>
  <c r="X40" i="62" s="1"/>
  <c r="J22" i="62"/>
  <c r="W22" i="62" s="1"/>
  <c r="J52" i="61"/>
  <c r="J77" i="61"/>
  <c r="J34" i="61"/>
  <c r="W34" i="61" s="1"/>
  <c r="X34" i="61" s="1"/>
  <c r="J77" i="60"/>
  <c r="J65" i="60"/>
  <c r="J22" i="60"/>
  <c r="W22" i="60" s="1"/>
  <c r="X22" i="60" s="1"/>
  <c r="V22" i="61"/>
  <c r="D44" i="64"/>
  <c r="D57" i="64" s="1"/>
  <c r="D69" i="64" s="1"/>
  <c r="F69" i="64" s="1"/>
  <c r="F32" i="62"/>
  <c r="F44" i="62" s="1"/>
  <c r="F57" i="62" s="1"/>
  <c r="X52" i="68"/>
  <c r="V72" i="60"/>
  <c r="AQ47" i="1"/>
  <c r="V73" i="60"/>
  <c r="AQ48" i="1"/>
  <c r="V46" i="60"/>
  <c r="AQ190" i="1"/>
  <c r="V61" i="60"/>
  <c r="AQ156" i="1"/>
  <c r="V14" i="60"/>
  <c r="AQ14" i="1"/>
  <c r="V10" i="60"/>
  <c r="AQ10" i="1"/>
  <c r="V61" i="61"/>
  <c r="AQ163" i="1"/>
  <c r="V63" i="61"/>
  <c r="AQ165" i="1"/>
  <c r="V10" i="61"/>
  <c r="AQ17" i="1"/>
  <c r="V72" i="62"/>
  <c r="AQ61" i="1"/>
  <c r="V59" i="62"/>
  <c r="AQ168" i="1"/>
  <c r="V71" i="62"/>
  <c r="AQ60" i="1"/>
  <c r="V13" i="62"/>
  <c r="AQ27" i="1"/>
  <c r="V36" i="64"/>
  <c r="AQ105" i="1"/>
  <c r="V49" i="65"/>
  <c r="AU191" i="1"/>
  <c r="V35" i="65"/>
  <c r="AU81" i="1"/>
  <c r="V10" i="65"/>
  <c r="AU8" i="1"/>
  <c r="V75" i="67"/>
  <c r="AU55" i="1"/>
  <c r="V60" i="67"/>
  <c r="AU160" i="1"/>
  <c r="V13" i="67"/>
  <c r="AU18" i="1"/>
  <c r="V62" i="67"/>
  <c r="AU162" i="1"/>
  <c r="V46" i="67"/>
  <c r="AU195" i="1"/>
  <c r="V71" i="68"/>
  <c r="AU58" i="1"/>
  <c r="V37" i="68"/>
  <c r="AU97" i="1"/>
  <c r="V38" i="68"/>
  <c r="AU98" i="1"/>
  <c r="V61" i="69"/>
  <c r="AU175" i="1"/>
  <c r="V71" i="69"/>
  <c r="AU65" i="1"/>
  <c r="V72" i="69"/>
  <c r="AU66" i="1"/>
  <c r="V72" i="70"/>
  <c r="AU73" i="1"/>
  <c r="V23" i="70"/>
  <c r="AU145" i="1"/>
  <c r="V36" i="70"/>
  <c r="AU110" i="1"/>
  <c r="V25" i="69"/>
  <c r="AU140" i="1"/>
  <c r="V61" i="68"/>
  <c r="AU168" i="1"/>
  <c r="V50" i="64"/>
  <c r="AQ215" i="1"/>
  <c r="V71" i="60"/>
  <c r="AQ46" i="1"/>
  <c r="V48" i="69"/>
  <c r="AU211" i="1"/>
  <c r="V26" i="69"/>
  <c r="AU141" i="1"/>
  <c r="V74" i="68"/>
  <c r="AU61" i="1"/>
  <c r="V36" i="67"/>
  <c r="AU89" i="1"/>
  <c r="V38" i="61"/>
  <c r="AQ93" i="1"/>
  <c r="V24" i="70"/>
  <c r="AU146" i="1"/>
  <c r="V47" i="69"/>
  <c r="AU210" i="1"/>
  <c r="V74" i="65"/>
  <c r="AU47" i="1"/>
  <c r="V71" i="61"/>
  <c r="AQ53" i="1"/>
  <c r="V48" i="70"/>
  <c r="AU218" i="1"/>
  <c r="V72" i="67"/>
  <c r="AU52" i="1"/>
  <c r="V61" i="65"/>
  <c r="AU154" i="1"/>
  <c r="V13" i="60"/>
  <c r="AQ13" i="1"/>
  <c r="V23" i="62"/>
  <c r="AQ133" i="1"/>
  <c r="V50" i="68"/>
  <c r="AU206" i="1"/>
  <c r="V12" i="67"/>
  <c r="AU17" i="1"/>
  <c r="V47" i="61"/>
  <c r="AQ198" i="1"/>
  <c r="V24" i="67"/>
  <c r="AU125" i="1"/>
  <c r="V48" i="65"/>
  <c r="AU190" i="1"/>
  <c r="AQ180" i="1"/>
  <c r="AQ144" i="1"/>
  <c r="V50" i="65"/>
  <c r="AU192" i="1"/>
  <c r="V23" i="64"/>
  <c r="AQ176" i="1"/>
  <c r="AQ140" i="1"/>
  <c r="V74" i="60"/>
  <c r="AQ49" i="1"/>
  <c r="V23" i="68"/>
  <c r="AU131" i="1"/>
  <c r="V14" i="67"/>
  <c r="AU19" i="1"/>
  <c r="V38" i="65"/>
  <c r="AU84" i="1"/>
  <c r="V34" i="65"/>
  <c r="AU80" i="1"/>
  <c r="V74" i="64"/>
  <c r="AQ70" i="1"/>
  <c r="V34" i="60"/>
  <c r="AQ82" i="1"/>
  <c r="V23" i="60"/>
  <c r="AQ119" i="1"/>
  <c r="V11" i="60"/>
  <c r="AQ11" i="1"/>
  <c r="V11" i="64"/>
  <c r="AQ32" i="1"/>
  <c r="V37" i="62"/>
  <c r="AQ99" i="1"/>
  <c r="V23" i="61"/>
  <c r="AQ126" i="1"/>
  <c r="V36" i="60"/>
  <c r="AQ84" i="1"/>
  <c r="V36" i="65"/>
  <c r="AU82" i="1"/>
  <c r="V49" i="67"/>
  <c r="AU198" i="1"/>
  <c r="V75" i="68"/>
  <c r="AU62" i="1"/>
  <c r="V62" i="68"/>
  <c r="AU169" i="1"/>
  <c r="V60" i="69"/>
  <c r="AU174" i="1"/>
  <c r="V62" i="69"/>
  <c r="AU176" i="1"/>
  <c r="V46" i="69"/>
  <c r="AU209" i="1"/>
  <c r="V61" i="70"/>
  <c r="AU182" i="1"/>
  <c r="V10" i="70"/>
  <c r="AU36" i="1"/>
  <c r="V73" i="69"/>
  <c r="AU67" i="1"/>
  <c r="V11" i="70"/>
  <c r="AU37" i="1"/>
  <c r="V11" i="62"/>
  <c r="AQ25" i="1"/>
  <c r="V74" i="69"/>
  <c r="AU68" i="1"/>
  <c r="V47" i="64"/>
  <c r="AQ212" i="1"/>
  <c r="V26" i="61"/>
  <c r="AQ129" i="1"/>
  <c r="V35" i="60"/>
  <c r="AQ83" i="1"/>
  <c r="V11" i="69"/>
  <c r="AU30" i="1"/>
  <c r="V38" i="67"/>
  <c r="AU91" i="1"/>
  <c r="V47" i="65"/>
  <c r="AU189" i="1"/>
  <c r="V25" i="64"/>
  <c r="AQ178" i="1"/>
  <c r="AQ142" i="1"/>
  <c r="V62" i="65"/>
  <c r="AU155" i="1"/>
  <c r="V11" i="61"/>
  <c r="AQ18" i="1"/>
  <c r="V60" i="68"/>
  <c r="AU167" i="1"/>
  <c r="V47" i="68"/>
  <c r="AU203" i="1"/>
  <c r="V25" i="65"/>
  <c r="AU119" i="1"/>
  <c r="V35" i="68"/>
  <c r="AU95" i="1"/>
  <c r="V24" i="68"/>
  <c r="AU132" i="1"/>
  <c r="V26" i="67"/>
  <c r="AU127" i="1"/>
  <c r="V72" i="61"/>
  <c r="AQ54" i="1"/>
  <c r="V24" i="69"/>
  <c r="AU139" i="1"/>
  <c r="V24" i="61"/>
  <c r="AQ127" i="1"/>
  <c r="V48" i="68"/>
  <c r="AU204" i="1"/>
  <c r="V26" i="68"/>
  <c r="AU134" i="1"/>
  <c r="V73" i="65"/>
  <c r="AU46" i="1"/>
  <c r="V12" i="65"/>
  <c r="AU10" i="1"/>
  <c r="V73" i="61"/>
  <c r="AQ55" i="1"/>
  <c r="V46" i="61"/>
  <c r="AQ197" i="1"/>
  <c r="V24" i="60"/>
  <c r="AQ120" i="1"/>
  <c r="V36" i="61"/>
  <c r="AQ91" i="1"/>
  <c r="V63" i="60"/>
  <c r="AQ158" i="1"/>
  <c r="V25" i="68"/>
  <c r="AU133" i="1"/>
  <c r="V60" i="60"/>
  <c r="AQ155" i="1"/>
  <c r="V60" i="61"/>
  <c r="AQ162" i="1"/>
  <c r="V62" i="61"/>
  <c r="AQ164" i="1"/>
  <c r="V35" i="61"/>
  <c r="AQ90" i="1"/>
  <c r="V14" i="61"/>
  <c r="AQ21" i="1"/>
  <c r="V49" i="62"/>
  <c r="AQ207" i="1"/>
  <c r="V50" i="62"/>
  <c r="AQ208" i="1"/>
  <c r="V63" i="62"/>
  <c r="AQ172" i="1"/>
  <c r="V36" i="62"/>
  <c r="AQ98" i="1"/>
  <c r="V75" i="64"/>
  <c r="AQ71" i="1"/>
  <c r="V14" i="64"/>
  <c r="AQ35" i="1"/>
  <c r="V59" i="67"/>
  <c r="AU159" i="1"/>
  <c r="V75" i="60"/>
  <c r="AQ50" i="1"/>
  <c r="V59" i="60"/>
  <c r="AQ154" i="1"/>
  <c r="V37" i="60"/>
  <c r="AQ85" i="1"/>
  <c r="V38" i="60"/>
  <c r="AQ86" i="1"/>
  <c r="V75" i="61"/>
  <c r="AQ57" i="1"/>
  <c r="V59" i="61"/>
  <c r="V65" i="61" s="1"/>
  <c r="AQ161" i="1"/>
  <c r="V13" i="61"/>
  <c r="AQ20" i="1"/>
  <c r="V61" i="62"/>
  <c r="AQ170" i="1"/>
  <c r="V73" i="62"/>
  <c r="AQ62" i="1"/>
  <c r="V49" i="64"/>
  <c r="AQ214" i="1"/>
  <c r="V71" i="64"/>
  <c r="AQ67" i="1"/>
  <c r="V46" i="64"/>
  <c r="AQ211" i="1"/>
  <c r="V63" i="65"/>
  <c r="AU156" i="1"/>
  <c r="V13" i="65"/>
  <c r="AU11" i="1"/>
  <c r="V46" i="65"/>
  <c r="AU188" i="1"/>
  <c r="V35" i="67"/>
  <c r="AU88" i="1"/>
  <c r="V50" i="67"/>
  <c r="AU199" i="1"/>
  <c r="V10" i="67"/>
  <c r="AU15" i="1"/>
  <c r="V49" i="68"/>
  <c r="AU205" i="1"/>
  <c r="V73" i="68"/>
  <c r="AU60" i="1"/>
  <c r="V36" i="68"/>
  <c r="AU96" i="1"/>
  <c r="V14" i="68"/>
  <c r="AU26" i="1"/>
  <c r="V46" i="68"/>
  <c r="AU202" i="1"/>
  <c r="V75" i="69"/>
  <c r="AU69" i="1"/>
  <c r="V59" i="69"/>
  <c r="AU173" i="1"/>
  <c r="V36" i="69"/>
  <c r="AU103" i="1"/>
  <c r="V37" i="69"/>
  <c r="AU104" i="1"/>
  <c r="V38" i="69"/>
  <c r="AU105" i="1"/>
  <c r="V23" i="69"/>
  <c r="AU138" i="1"/>
  <c r="V60" i="70"/>
  <c r="AU181" i="1"/>
  <c r="V12" i="70"/>
  <c r="AU38" i="1"/>
  <c r="V35" i="70"/>
  <c r="AU109" i="1"/>
  <c r="V71" i="70"/>
  <c r="AU72" i="1"/>
  <c r="V34" i="70"/>
  <c r="V40" i="70" s="1"/>
  <c r="AU108" i="1"/>
  <c r="V72" i="64"/>
  <c r="AQ68" i="1"/>
  <c r="V74" i="62"/>
  <c r="AQ63" i="1"/>
  <c r="V48" i="60"/>
  <c r="AQ192" i="1"/>
  <c r="V22" i="69"/>
  <c r="AU137" i="1"/>
  <c r="V25" i="67"/>
  <c r="AU126" i="1"/>
  <c r="V26" i="64"/>
  <c r="AQ143" i="1"/>
  <c r="AQ179" i="1"/>
  <c r="V48" i="62"/>
  <c r="AQ206" i="1"/>
  <c r="V25" i="62"/>
  <c r="AQ135" i="1"/>
  <c r="V25" i="61"/>
  <c r="AQ128" i="1"/>
  <c r="V62" i="60"/>
  <c r="AQ157" i="1"/>
  <c r="V26" i="60"/>
  <c r="AQ122" i="1"/>
  <c r="V25" i="60"/>
  <c r="AQ121" i="1"/>
  <c r="V47" i="70"/>
  <c r="AU217" i="1"/>
  <c r="V12" i="64"/>
  <c r="AQ33" i="1"/>
  <c r="V63" i="69"/>
  <c r="AU177" i="1"/>
  <c r="V59" i="68"/>
  <c r="AU166" i="1"/>
  <c r="V46" i="62"/>
  <c r="AQ204" i="1"/>
  <c r="V24" i="64"/>
  <c r="AQ141" i="1"/>
  <c r="AQ177" i="1"/>
  <c r="V47" i="62"/>
  <c r="AQ205" i="1"/>
  <c r="V74" i="61"/>
  <c r="AQ56" i="1"/>
  <c r="V47" i="60"/>
  <c r="AQ191" i="1"/>
  <c r="V72" i="68"/>
  <c r="AU59" i="1"/>
  <c r="V74" i="67"/>
  <c r="AU54" i="1"/>
  <c r="V59" i="65"/>
  <c r="AU152" i="1"/>
  <c r="V38" i="62"/>
  <c r="AQ100" i="1"/>
  <c r="V12" i="62"/>
  <c r="AQ26" i="1"/>
  <c r="V22" i="67"/>
  <c r="AU123" i="1"/>
  <c r="V12" i="60"/>
  <c r="AQ12" i="1"/>
  <c r="V12" i="61"/>
  <c r="AQ19" i="1"/>
  <c r="V49" i="60"/>
  <c r="AQ193" i="1"/>
  <c r="V50" i="60"/>
  <c r="AQ194" i="1"/>
  <c r="V49" i="61"/>
  <c r="AQ200" i="1"/>
  <c r="V50" i="61"/>
  <c r="AQ201" i="1"/>
  <c r="V37" i="61"/>
  <c r="AQ92" i="1"/>
  <c r="V60" i="62"/>
  <c r="AQ169" i="1"/>
  <c r="V35" i="62"/>
  <c r="AQ97" i="1"/>
  <c r="V14" i="62"/>
  <c r="AQ28" i="1"/>
  <c r="V37" i="64"/>
  <c r="AQ106" i="1"/>
  <c r="V35" i="64"/>
  <c r="AQ104" i="1"/>
  <c r="V73" i="64"/>
  <c r="AQ69" i="1"/>
  <c r="AQ175" i="1"/>
  <c r="AQ139" i="1"/>
  <c r="V10" i="64"/>
  <c r="AQ31" i="1"/>
  <c r="V75" i="65"/>
  <c r="AU48" i="1"/>
  <c r="V72" i="65"/>
  <c r="AU45" i="1"/>
  <c r="V71" i="65"/>
  <c r="AU44" i="1"/>
  <c r="V14" i="65"/>
  <c r="AU12" i="1"/>
  <c r="V23" i="65"/>
  <c r="AU117" i="1"/>
  <c r="V63" i="67"/>
  <c r="AU163" i="1"/>
  <c r="V61" i="67"/>
  <c r="AU161" i="1"/>
  <c r="V37" i="67"/>
  <c r="AU90" i="1"/>
  <c r="V49" i="69"/>
  <c r="AU212" i="1"/>
  <c r="V50" i="69"/>
  <c r="AU213" i="1"/>
  <c r="V14" i="69"/>
  <c r="AU33" i="1"/>
  <c r="V10" i="69"/>
  <c r="AU29" i="1"/>
  <c r="V59" i="70"/>
  <c r="AU180" i="1"/>
  <c r="V46" i="70"/>
  <c r="AU216" i="1"/>
  <c r="V63" i="68"/>
  <c r="AU170" i="1"/>
  <c r="V12" i="68"/>
  <c r="AU24" i="1"/>
  <c r="V60" i="65"/>
  <c r="AU153" i="1"/>
  <c r="V62" i="62"/>
  <c r="AQ171" i="1"/>
  <c r="V73" i="70"/>
  <c r="AU74" i="1"/>
  <c r="V11" i="68"/>
  <c r="AU23" i="1"/>
  <c r="V12" i="69"/>
  <c r="AU31" i="1"/>
  <c r="V73" i="67"/>
  <c r="AU53" i="1"/>
  <c r="V48" i="67"/>
  <c r="AU197" i="1"/>
  <c r="V11" i="67"/>
  <c r="AU16" i="1"/>
  <c r="V26" i="62"/>
  <c r="AQ136" i="1"/>
  <c r="V48" i="64"/>
  <c r="AQ213" i="1"/>
  <c r="V75" i="62"/>
  <c r="AQ64" i="1"/>
  <c r="V10" i="62"/>
  <c r="AQ24" i="1"/>
  <c r="V24" i="65"/>
  <c r="AU118" i="1"/>
  <c r="V24" i="62"/>
  <c r="AQ134" i="1"/>
  <c r="V35" i="69"/>
  <c r="AU102" i="1"/>
  <c r="V11" i="65"/>
  <c r="AU9" i="1"/>
  <c r="V38" i="64"/>
  <c r="AQ107" i="1"/>
  <c r="V48" i="61"/>
  <c r="AQ199" i="1"/>
  <c r="V13" i="64"/>
  <c r="AQ34" i="1"/>
  <c r="V13" i="68"/>
  <c r="AU25" i="1"/>
  <c r="V22" i="70"/>
  <c r="AU144" i="1"/>
  <c r="V13" i="69"/>
  <c r="AU32" i="1"/>
  <c r="V71" i="67"/>
  <c r="AU51" i="1"/>
  <c r="V47" i="67"/>
  <c r="AU196" i="1"/>
  <c r="V26" i="65"/>
  <c r="AU120" i="1"/>
  <c r="V10" i="68"/>
  <c r="AU22" i="1"/>
  <c r="V37" i="65"/>
  <c r="AU83" i="1"/>
  <c r="D44" i="60"/>
  <c r="D57" i="60" s="1"/>
  <c r="D69" i="60" s="1"/>
  <c r="F69" i="60" s="1"/>
  <c r="I16" i="69"/>
  <c r="J16" i="69" s="1"/>
  <c r="W28" i="67"/>
  <c r="F32" i="67"/>
  <c r="F44" i="67" s="1"/>
  <c r="F57" i="67" s="1"/>
  <c r="I16" i="61"/>
  <c r="J16" i="61" s="1"/>
  <c r="F32" i="65"/>
  <c r="F44" i="65" s="1"/>
  <c r="F57" i="65" s="1"/>
  <c r="W52" i="69"/>
  <c r="I16" i="60"/>
  <c r="J16" i="60" s="1"/>
  <c r="F32" i="68"/>
  <c r="F44" i="68" s="1"/>
  <c r="F57" i="68" s="1"/>
  <c r="X77" i="67"/>
  <c r="X65" i="70"/>
  <c r="W28" i="69"/>
  <c r="X65" i="60"/>
  <c r="I16" i="65"/>
  <c r="J16" i="65" s="1"/>
  <c r="W52" i="68"/>
  <c r="W16" i="69"/>
  <c r="I16" i="70"/>
  <c r="W65" i="60"/>
  <c r="X65" i="69"/>
  <c r="J16" i="70"/>
  <c r="I16" i="62"/>
  <c r="J16" i="62" s="1"/>
  <c r="X28" i="65"/>
  <c r="W65" i="69"/>
  <c r="X66" i="69" s="1"/>
  <c r="X28" i="70"/>
  <c r="B19" i="70"/>
  <c r="W52" i="70"/>
  <c r="X53" i="70" s="1"/>
  <c r="W65" i="65"/>
  <c r="W77" i="69"/>
  <c r="X65" i="67"/>
  <c r="X22" i="69"/>
  <c r="X28" i="69" s="1"/>
  <c r="E44" i="70"/>
  <c r="E57" i="70" s="1"/>
  <c r="E69" i="70" s="1"/>
  <c r="G69" i="70" s="1"/>
  <c r="V65" i="64"/>
  <c r="W40" i="64"/>
  <c r="I16" i="64"/>
  <c r="J16" i="64" s="1"/>
  <c r="X40" i="65"/>
  <c r="X28" i="67"/>
  <c r="I40" i="60"/>
  <c r="X28" i="68"/>
  <c r="X77" i="69"/>
  <c r="W77" i="67"/>
  <c r="W28" i="68"/>
  <c r="I28" i="61"/>
  <c r="J28" i="61" s="1"/>
  <c r="X46" i="69"/>
  <c r="X52" i="69" s="1"/>
  <c r="I28" i="70"/>
  <c r="X46" i="70"/>
  <c r="X52" i="70" s="1"/>
  <c r="X65" i="65"/>
  <c r="X40" i="64"/>
  <c r="X16" i="69"/>
  <c r="W65" i="70"/>
  <c r="X66" i="70" s="1"/>
  <c r="W28" i="70"/>
  <c r="X29" i="70" s="1"/>
  <c r="X40" i="67"/>
  <c r="W65" i="67"/>
  <c r="I16" i="68"/>
  <c r="J16" i="68" s="1"/>
  <c r="I28" i="69"/>
  <c r="J28" i="69" s="1"/>
  <c r="F32" i="70"/>
  <c r="F44" i="70" s="1"/>
  <c r="F57" i="70" s="1"/>
  <c r="W77" i="70"/>
  <c r="X71" i="70"/>
  <c r="X77" i="70" s="1"/>
  <c r="W16" i="70"/>
  <c r="I40" i="70"/>
  <c r="X16" i="70"/>
  <c r="X40" i="70"/>
  <c r="W40" i="70"/>
  <c r="I40" i="69"/>
  <c r="V34" i="69"/>
  <c r="X65" i="68"/>
  <c r="X40" i="68"/>
  <c r="W40" i="68"/>
  <c r="W65" i="68"/>
  <c r="V22" i="68"/>
  <c r="I28" i="68"/>
  <c r="J28" i="68" s="1"/>
  <c r="W77" i="68"/>
  <c r="X71" i="68"/>
  <c r="X77" i="68" s="1"/>
  <c r="G32" i="68"/>
  <c r="G44" i="68" s="1"/>
  <c r="G57" i="68" s="1"/>
  <c r="E44" i="68"/>
  <c r="E57" i="68" s="1"/>
  <c r="E69" i="68" s="1"/>
  <c r="G69" i="68" s="1"/>
  <c r="I40" i="68"/>
  <c r="V34" i="68"/>
  <c r="X10" i="68"/>
  <c r="X16" i="68" s="1"/>
  <c r="W16" i="68"/>
  <c r="W52" i="67"/>
  <c r="X46" i="67"/>
  <c r="X52" i="67" s="1"/>
  <c r="X16" i="67"/>
  <c r="I40" i="67"/>
  <c r="V34" i="67"/>
  <c r="V23" i="67"/>
  <c r="I28" i="67"/>
  <c r="J28" i="67" s="1"/>
  <c r="W16" i="67"/>
  <c r="W28" i="65"/>
  <c r="W52" i="65"/>
  <c r="X46" i="65"/>
  <c r="X52" i="65" s="1"/>
  <c r="V22" i="65"/>
  <c r="I28" i="65"/>
  <c r="J28" i="65" s="1"/>
  <c r="W77" i="65"/>
  <c r="X71" i="65"/>
  <c r="X77" i="65" s="1"/>
  <c r="W40" i="65"/>
  <c r="X10" i="65"/>
  <c r="X16" i="65" s="1"/>
  <c r="W16" i="65"/>
  <c r="I40" i="65"/>
  <c r="I40" i="64"/>
  <c r="V34" i="64"/>
  <c r="X10" i="64"/>
  <c r="X16" i="64" s="1"/>
  <c r="W16" i="64"/>
  <c r="X71" i="64"/>
  <c r="X77" i="64" s="1"/>
  <c r="W77" i="64"/>
  <c r="W28" i="64"/>
  <c r="X22" i="64"/>
  <c r="X28" i="64" s="1"/>
  <c r="I28" i="64"/>
  <c r="J28" i="64" s="1"/>
  <c r="V22" i="64"/>
  <c r="W65" i="64"/>
  <c r="W52" i="64"/>
  <c r="X46" i="64"/>
  <c r="X52" i="64" s="1"/>
  <c r="X65" i="64"/>
  <c r="I28" i="62"/>
  <c r="J28" i="62" s="1"/>
  <c r="V22" i="62"/>
  <c r="W28" i="62"/>
  <c r="X22" i="62"/>
  <c r="X28" i="62" s="1"/>
  <c r="W52" i="62"/>
  <c r="X46" i="62"/>
  <c r="X52" i="62" s="1"/>
  <c r="I40" i="62"/>
  <c r="V34" i="62"/>
  <c r="X10" i="62"/>
  <c r="X16" i="62" s="1"/>
  <c r="W16" i="62"/>
  <c r="W65" i="62"/>
  <c r="X65" i="62"/>
  <c r="W77" i="62"/>
  <c r="X71" i="62"/>
  <c r="X77" i="62" s="1"/>
  <c r="W77" i="61"/>
  <c r="X40" i="61"/>
  <c r="W40" i="61"/>
  <c r="X65" i="61"/>
  <c r="W28" i="61"/>
  <c r="X22" i="61"/>
  <c r="X28" i="61" s="1"/>
  <c r="W16" i="61"/>
  <c r="X10" i="61"/>
  <c r="X16" i="61" s="1"/>
  <c r="W65" i="61"/>
  <c r="X77" i="61"/>
  <c r="W52" i="61"/>
  <c r="X46" i="61"/>
  <c r="X52" i="61" s="1"/>
  <c r="I40" i="61"/>
  <c r="V34" i="61"/>
  <c r="X10" i="60"/>
  <c r="X16" i="60" s="1"/>
  <c r="W16" i="60"/>
  <c r="W40" i="60"/>
  <c r="V22" i="60"/>
  <c r="I28" i="60"/>
  <c r="J28" i="60" s="1"/>
  <c r="X40" i="60"/>
  <c r="X77" i="60"/>
  <c r="X28" i="60"/>
  <c r="W77" i="60"/>
  <c r="W52" i="60"/>
  <c r="X46" i="60"/>
  <c r="X52" i="60" s="1"/>
  <c r="W28" i="60"/>
  <c r="W40" i="69" l="1"/>
  <c r="W40" i="67"/>
  <c r="W40" i="62"/>
  <c r="W41" i="62" s="1"/>
  <c r="B31" i="62" s="1"/>
  <c r="V52" i="62"/>
  <c r="V40" i="60"/>
  <c r="V77" i="60"/>
  <c r="V16" i="61"/>
  <c r="V16" i="60"/>
  <c r="V16" i="67"/>
  <c r="V77" i="65"/>
  <c r="V65" i="70"/>
  <c r="V52" i="64"/>
  <c r="V65" i="60"/>
  <c r="V16" i="70"/>
  <c r="V40" i="62"/>
  <c r="V28" i="68"/>
  <c r="W29" i="68"/>
  <c r="B19" i="68" s="1"/>
  <c r="V28" i="64"/>
  <c r="V28" i="67"/>
  <c r="V40" i="68"/>
  <c r="W29" i="67"/>
  <c r="B19" i="67" s="1"/>
  <c r="V16" i="68"/>
  <c r="V52" i="67"/>
  <c r="V52" i="61"/>
  <c r="V16" i="65"/>
  <c r="V16" i="62"/>
  <c r="V65" i="62"/>
  <c r="V65" i="67"/>
  <c r="V77" i="61"/>
  <c r="V52" i="68"/>
  <c r="V52" i="65"/>
  <c r="V77" i="69"/>
  <c r="V65" i="69"/>
  <c r="V77" i="68"/>
  <c r="V28" i="61"/>
  <c r="V77" i="64"/>
  <c r="V28" i="65"/>
  <c r="V40" i="69"/>
  <c r="V77" i="62"/>
  <c r="V77" i="67"/>
  <c r="V52" i="70"/>
  <c r="V52" i="69"/>
  <c r="V65" i="68"/>
  <c r="V28" i="60"/>
  <c r="V40" i="65"/>
  <c r="V28" i="70"/>
  <c r="V16" i="64"/>
  <c r="V16" i="69"/>
  <c r="V77" i="70"/>
  <c r="V65" i="65"/>
  <c r="V52" i="60"/>
  <c r="V28" i="69"/>
  <c r="V28" i="62"/>
  <c r="V40" i="67"/>
  <c r="V40" i="61"/>
  <c r="V40" i="64"/>
  <c r="W53" i="70"/>
  <c r="W29" i="69"/>
  <c r="B19" i="69" s="1"/>
  <c r="W66" i="69"/>
  <c r="W41" i="64"/>
  <c r="B31" i="64" s="1"/>
  <c r="W53" i="69"/>
  <c r="B43" i="69" s="1"/>
  <c r="W17" i="69"/>
  <c r="B7" i="69" s="1"/>
  <c r="W78" i="69"/>
  <c r="B68" i="69" s="1"/>
  <c r="W66" i="65"/>
  <c r="B56" i="65" s="1"/>
  <c r="W78" i="67"/>
  <c r="B68" i="67" s="1"/>
  <c r="W53" i="68"/>
  <c r="B43" i="68" s="1"/>
  <c r="W41" i="69"/>
  <c r="B31" i="69" s="1"/>
  <c r="W66" i="60"/>
  <c r="B56" i="60" s="1"/>
  <c r="W66" i="70"/>
  <c r="W41" i="67"/>
  <c r="B31" i="67" s="1"/>
  <c r="W29" i="70"/>
  <c r="W66" i="67"/>
  <c r="B56" i="67" s="1"/>
  <c r="X29" i="68"/>
  <c r="X41" i="70"/>
  <c r="W41" i="70"/>
  <c r="X17" i="70"/>
  <c r="W17" i="70"/>
  <c r="X78" i="70"/>
  <c r="W78" i="70"/>
  <c r="W78" i="68"/>
  <c r="B68" i="68" s="1"/>
  <c r="W17" i="68"/>
  <c r="B7" i="68" s="1"/>
  <c r="W66" i="68"/>
  <c r="B56" i="68" s="1"/>
  <c r="W41" i="68"/>
  <c r="B31" i="68" s="1"/>
  <c r="W17" i="67"/>
  <c r="B7" i="67" s="1"/>
  <c r="W53" i="67"/>
  <c r="B43" i="67" s="1"/>
  <c r="W17" i="65"/>
  <c r="B7" i="65" s="1"/>
  <c r="W53" i="65"/>
  <c r="B43" i="65" s="1"/>
  <c r="W41" i="65"/>
  <c r="B31" i="65" s="1"/>
  <c r="W29" i="65"/>
  <c r="B19" i="65" s="1"/>
  <c r="X29" i="65"/>
  <c r="W78" i="65"/>
  <c r="B68" i="65" s="1"/>
  <c r="W78" i="64"/>
  <c r="B68" i="64" s="1"/>
  <c r="W17" i="64"/>
  <c r="B7" i="64" s="1"/>
  <c r="W29" i="64"/>
  <c r="B19" i="64" s="1"/>
  <c r="W53" i="64"/>
  <c r="B43" i="64" s="1"/>
  <c r="W66" i="64"/>
  <c r="B56" i="64" s="1"/>
  <c r="W53" i="62"/>
  <c r="B43" i="62" s="1"/>
  <c r="W29" i="62"/>
  <c r="B19" i="62" s="1"/>
  <c r="W78" i="62"/>
  <c r="B68" i="62" s="1"/>
  <c r="W66" i="62"/>
  <c r="B56" i="62" s="1"/>
  <c r="W17" i="62"/>
  <c r="B7" i="62" s="1"/>
  <c r="W53" i="61"/>
  <c r="B43" i="61" s="1"/>
  <c r="W29" i="61"/>
  <c r="B19" i="61" s="1"/>
  <c r="X66" i="61"/>
  <c r="W66" i="61"/>
  <c r="W41" i="61"/>
  <c r="B31" i="61" s="1"/>
  <c r="W17" i="61"/>
  <c r="B7" i="61" s="1"/>
  <c r="W78" i="61"/>
  <c r="B68" i="61" s="1"/>
  <c r="W41" i="60"/>
  <c r="B31" i="60" s="1"/>
  <c r="W17" i="60"/>
  <c r="B7" i="60" s="1"/>
  <c r="W78" i="60"/>
  <c r="B68" i="60" s="1"/>
  <c r="W29" i="60"/>
  <c r="B19" i="60" s="1"/>
  <c r="X29" i="60"/>
  <c r="W53" i="60"/>
  <c r="B43" i="60" s="1"/>
  <c r="X78" i="69" l="1"/>
  <c r="X53" i="69"/>
  <c r="X41" i="69"/>
  <c r="X29" i="69"/>
  <c r="X17" i="69"/>
  <c r="X78" i="68"/>
  <c r="X66" i="68"/>
  <c r="X53" i="68"/>
  <c r="X41" i="68"/>
  <c r="X17" i="68"/>
  <c r="X78" i="67"/>
  <c r="X66" i="67"/>
  <c r="X53" i="67"/>
  <c r="X41" i="67"/>
  <c r="X29" i="67"/>
  <c r="X17" i="67"/>
  <c r="X66" i="65"/>
  <c r="X78" i="65"/>
  <c r="X53" i="65"/>
  <c r="X41" i="65"/>
  <c r="X17" i="65"/>
  <c r="X17" i="64"/>
  <c r="X78" i="64"/>
  <c r="X66" i="64"/>
  <c r="X53" i="64"/>
  <c r="X41" i="64"/>
  <c r="X29" i="64"/>
  <c r="X53" i="62"/>
  <c r="X29" i="62"/>
  <c r="X17" i="62"/>
  <c r="X78" i="62"/>
  <c r="X66" i="62"/>
  <c r="X41" i="62"/>
  <c r="X53" i="61"/>
  <c r="X78" i="60"/>
  <c r="X78" i="61"/>
  <c r="X41" i="61"/>
  <c r="X29" i="61"/>
  <c r="X17" i="61"/>
  <c r="X66" i="60"/>
  <c r="X53" i="60"/>
  <c r="X41" i="60"/>
  <c r="X17" i="60"/>
  <c r="Y9" i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AG9" i="1"/>
  <c r="H19" i="3"/>
  <c r="H31" i="3" s="1"/>
  <c r="H43" i="3" s="1"/>
  <c r="H56" i="3" s="1"/>
  <c r="H68" i="3" s="1"/>
  <c r="H19" i="2"/>
  <c r="H31" i="2" s="1"/>
  <c r="H26" i="50"/>
  <c r="AH141" i="1" s="1"/>
  <c r="E65" i="46" l="1"/>
  <c r="E40" i="46"/>
  <c r="H47" i="20" l="1"/>
  <c r="G77" i="56"/>
  <c r="F77" i="56"/>
  <c r="E77" i="56"/>
  <c r="D77" i="56"/>
  <c r="H76" i="56"/>
  <c r="AP44" i="1" s="1"/>
  <c r="H75" i="56"/>
  <c r="AL74" i="1" s="1"/>
  <c r="H74" i="56"/>
  <c r="AL73" i="1" s="1"/>
  <c r="H73" i="56"/>
  <c r="AL72" i="1" s="1"/>
  <c r="H72" i="56"/>
  <c r="AL71" i="1" s="1"/>
  <c r="H71" i="56"/>
  <c r="AL70" i="1" s="1"/>
  <c r="C67" i="56"/>
  <c r="B67" i="56"/>
  <c r="G65" i="56"/>
  <c r="F65" i="56"/>
  <c r="E65" i="56"/>
  <c r="D65" i="56"/>
  <c r="H64" i="56"/>
  <c r="AP152" i="1" s="1"/>
  <c r="K63" i="56"/>
  <c r="H63" i="56"/>
  <c r="K62" i="56"/>
  <c r="H62" i="56"/>
  <c r="AL181" i="1" s="1"/>
  <c r="K61" i="56"/>
  <c r="H61" i="56"/>
  <c r="AL180" i="1" s="1"/>
  <c r="AE60" i="56"/>
  <c r="AE63" i="56" s="1"/>
  <c r="K60" i="56"/>
  <c r="H60" i="56"/>
  <c r="AG59" i="56"/>
  <c r="K59" i="56"/>
  <c r="H59" i="56"/>
  <c r="C55" i="56"/>
  <c r="B55" i="56"/>
  <c r="X54" i="56"/>
  <c r="W54" i="56"/>
  <c r="G52" i="56"/>
  <c r="F52" i="56"/>
  <c r="E52" i="56"/>
  <c r="D52" i="56"/>
  <c r="H51" i="56"/>
  <c r="AP188" i="1" s="1"/>
  <c r="K50" i="56"/>
  <c r="H50" i="56"/>
  <c r="K49" i="56"/>
  <c r="H49" i="56"/>
  <c r="AL217" i="1" s="1"/>
  <c r="K48" i="56"/>
  <c r="AL216" i="1"/>
  <c r="K47" i="56"/>
  <c r="H47" i="56"/>
  <c r="AL215" i="1" s="1"/>
  <c r="K46" i="56"/>
  <c r="H46" i="56"/>
  <c r="AL214" i="1" s="1"/>
  <c r="C42" i="56"/>
  <c r="B42" i="56"/>
  <c r="G40" i="56"/>
  <c r="F40" i="56"/>
  <c r="E40" i="56"/>
  <c r="D40" i="56"/>
  <c r="H39" i="56"/>
  <c r="AP80" i="1" s="1"/>
  <c r="K38" i="56"/>
  <c r="H38" i="56"/>
  <c r="K37" i="56"/>
  <c r="H37" i="56"/>
  <c r="AL109" i="1" s="1"/>
  <c r="K36" i="56"/>
  <c r="H36" i="56"/>
  <c r="K35" i="56"/>
  <c r="H35" i="56"/>
  <c r="AL107" i="1" s="1"/>
  <c r="K34" i="56"/>
  <c r="H34" i="56"/>
  <c r="AL106" i="1" s="1"/>
  <c r="C30" i="56"/>
  <c r="B30" i="56"/>
  <c r="G28" i="56"/>
  <c r="F28" i="56"/>
  <c r="E28" i="56"/>
  <c r="D28" i="56"/>
  <c r="B28" i="56"/>
  <c r="B40" i="56" s="1"/>
  <c r="B52" i="56" s="1"/>
  <c r="B65" i="56" s="1"/>
  <c r="B77" i="56" s="1"/>
  <c r="H27" i="56"/>
  <c r="AP116" i="1" s="1"/>
  <c r="B27" i="56"/>
  <c r="B39" i="56" s="1"/>
  <c r="B51" i="56" s="1"/>
  <c r="B64" i="56" s="1"/>
  <c r="B76" i="56" s="1"/>
  <c r="B86" i="56" s="1"/>
  <c r="K26" i="56"/>
  <c r="H26" i="56"/>
  <c r="AL146" i="1" s="1"/>
  <c r="B26" i="56"/>
  <c r="B38" i="56" s="1"/>
  <c r="B50" i="56" s="1"/>
  <c r="B63" i="56" s="1"/>
  <c r="B75" i="56" s="1"/>
  <c r="B85" i="56" s="1"/>
  <c r="K25" i="56"/>
  <c r="H25" i="56"/>
  <c r="B25" i="56"/>
  <c r="B37" i="56" s="1"/>
  <c r="B49" i="56" s="1"/>
  <c r="B62" i="56" s="1"/>
  <c r="B74" i="56" s="1"/>
  <c r="B84" i="56" s="1"/>
  <c r="K24" i="56"/>
  <c r="H24" i="56"/>
  <c r="AL144" i="1" s="1"/>
  <c r="B24" i="56"/>
  <c r="B36" i="56" s="1"/>
  <c r="B48" i="56" s="1"/>
  <c r="B61" i="56" s="1"/>
  <c r="B73" i="56" s="1"/>
  <c r="B83" i="56" s="1"/>
  <c r="K23" i="56"/>
  <c r="H23" i="56"/>
  <c r="AL143" i="1" s="1"/>
  <c r="B23" i="56"/>
  <c r="B35" i="56" s="1"/>
  <c r="B47" i="56" s="1"/>
  <c r="B60" i="56" s="1"/>
  <c r="B72" i="56" s="1"/>
  <c r="B82" i="56" s="1"/>
  <c r="K22" i="56"/>
  <c r="H22" i="56"/>
  <c r="AL142" i="1" s="1"/>
  <c r="B22" i="56"/>
  <c r="B34" i="56" s="1"/>
  <c r="B46" i="56" s="1"/>
  <c r="B59" i="56" s="1"/>
  <c r="B71" i="56" s="1"/>
  <c r="B81" i="56" s="1"/>
  <c r="W21" i="56"/>
  <c r="W33" i="56" s="1"/>
  <c r="W45" i="56" s="1"/>
  <c r="W58" i="56" s="1"/>
  <c r="W70" i="56" s="1"/>
  <c r="T21" i="56"/>
  <c r="T33" i="56" s="1"/>
  <c r="T45" i="56" s="1"/>
  <c r="T58" i="56" s="1"/>
  <c r="T70" i="56" s="1"/>
  <c r="B21" i="56"/>
  <c r="J20" i="56"/>
  <c r="J32" i="56" s="1"/>
  <c r="J44" i="56" s="1"/>
  <c r="J57" i="56" s="1"/>
  <c r="J69" i="56" s="1"/>
  <c r="I20" i="56"/>
  <c r="I32" i="56" s="1"/>
  <c r="I44" i="56" s="1"/>
  <c r="I57" i="56" s="1"/>
  <c r="I69" i="56" s="1"/>
  <c r="H20" i="56"/>
  <c r="H32" i="56" s="1"/>
  <c r="H44" i="56" s="1"/>
  <c r="H57" i="56" s="1"/>
  <c r="H69" i="56" s="1"/>
  <c r="E20" i="56"/>
  <c r="E32" i="56" s="1"/>
  <c r="D20" i="56"/>
  <c r="D32" i="56" s="1"/>
  <c r="D44" i="56" s="1"/>
  <c r="D57" i="56" s="1"/>
  <c r="D69" i="56" s="1"/>
  <c r="F69" i="56" s="1"/>
  <c r="L19" i="56"/>
  <c r="L31" i="56" s="1"/>
  <c r="L43" i="56" s="1"/>
  <c r="L56" i="56" s="1"/>
  <c r="L68" i="56" s="1"/>
  <c r="C18" i="56"/>
  <c r="B18" i="56"/>
  <c r="G16" i="56"/>
  <c r="F16" i="56"/>
  <c r="E16" i="56"/>
  <c r="D16" i="56"/>
  <c r="H15" i="56"/>
  <c r="AP8" i="1" s="1"/>
  <c r="K14" i="56"/>
  <c r="H14" i="56"/>
  <c r="AL38" i="1" s="1"/>
  <c r="K13" i="56"/>
  <c r="H13" i="56"/>
  <c r="AL37" i="1" s="1"/>
  <c r="K12" i="56"/>
  <c r="H12" i="56"/>
  <c r="AL36" i="1" s="1"/>
  <c r="K11" i="56"/>
  <c r="H11" i="56"/>
  <c r="K10" i="56"/>
  <c r="H10" i="56"/>
  <c r="AL34" i="1" s="1"/>
  <c r="V9" i="56"/>
  <c r="V21" i="56" s="1"/>
  <c r="V33" i="56" s="1"/>
  <c r="V45" i="56" s="1"/>
  <c r="V58" i="56" s="1"/>
  <c r="V70" i="56" s="1"/>
  <c r="U9" i="56"/>
  <c r="U21" i="56" s="1"/>
  <c r="U33" i="56" s="1"/>
  <c r="U45" i="56" s="1"/>
  <c r="U58" i="56" s="1"/>
  <c r="U70" i="56" s="1"/>
  <c r="G8" i="56"/>
  <c r="F8" i="56"/>
  <c r="C6" i="56"/>
  <c r="B6" i="56"/>
  <c r="M2" i="56"/>
  <c r="G77" i="54"/>
  <c r="F77" i="54"/>
  <c r="E77" i="54"/>
  <c r="D77" i="54"/>
  <c r="H76" i="54"/>
  <c r="H75" i="54"/>
  <c r="AL67" i="1" s="1"/>
  <c r="H74" i="54"/>
  <c r="AL66" i="1" s="1"/>
  <c r="H73" i="54"/>
  <c r="AL65" i="1" s="1"/>
  <c r="H72" i="54"/>
  <c r="H71" i="54"/>
  <c r="AL63" i="1" s="1"/>
  <c r="C67" i="54"/>
  <c r="B67" i="54"/>
  <c r="G65" i="54"/>
  <c r="F65" i="54"/>
  <c r="E65" i="54"/>
  <c r="D65" i="54"/>
  <c r="H64" i="54"/>
  <c r="AL176" i="1" s="1"/>
  <c r="K63" i="54"/>
  <c r="H63" i="54"/>
  <c r="AL175" i="1" s="1"/>
  <c r="K62" i="54"/>
  <c r="H62" i="54"/>
  <c r="K61" i="54"/>
  <c r="H61" i="54"/>
  <c r="AL173" i="1" s="1"/>
  <c r="AE60" i="54"/>
  <c r="AE63" i="54" s="1"/>
  <c r="K60" i="54"/>
  <c r="H60" i="54"/>
  <c r="AL172" i="1" s="1"/>
  <c r="AG59" i="54"/>
  <c r="K59" i="54"/>
  <c r="H59" i="54"/>
  <c r="AL171" i="1" s="1"/>
  <c r="C55" i="54"/>
  <c r="B55" i="54"/>
  <c r="X54" i="54"/>
  <c r="W54" i="54"/>
  <c r="G52" i="54"/>
  <c r="F52" i="54"/>
  <c r="E52" i="54"/>
  <c r="D52" i="54"/>
  <c r="H51" i="54"/>
  <c r="K50" i="54"/>
  <c r="H50" i="54"/>
  <c r="AL211" i="1" s="1"/>
  <c r="K49" i="54"/>
  <c r="H49" i="54"/>
  <c r="K48" i="54"/>
  <c r="H48" i="54"/>
  <c r="K47" i="54"/>
  <c r="H47" i="54"/>
  <c r="AL208" i="1" s="1"/>
  <c r="K46" i="54"/>
  <c r="H46" i="54"/>
  <c r="AL207" i="1" s="1"/>
  <c r="C42" i="54"/>
  <c r="B42" i="54"/>
  <c r="G40" i="54"/>
  <c r="F40" i="54"/>
  <c r="E40" i="54"/>
  <c r="D40" i="54"/>
  <c r="H39" i="54"/>
  <c r="AL104" i="1" s="1"/>
  <c r="K38" i="54"/>
  <c r="H38" i="54"/>
  <c r="K37" i="54"/>
  <c r="H37" i="54"/>
  <c r="AL102" i="1" s="1"/>
  <c r="K36" i="54"/>
  <c r="H36" i="54"/>
  <c r="AL101" i="1" s="1"/>
  <c r="K35" i="54"/>
  <c r="H35" i="54"/>
  <c r="AL100" i="1" s="1"/>
  <c r="K34" i="54"/>
  <c r="H34" i="54"/>
  <c r="AL99" i="1" s="1"/>
  <c r="C30" i="54"/>
  <c r="B30" i="54"/>
  <c r="G28" i="54"/>
  <c r="F28" i="54"/>
  <c r="E28" i="54"/>
  <c r="D28" i="54"/>
  <c r="B28" i="54"/>
  <c r="B40" i="54" s="1"/>
  <c r="B52" i="54" s="1"/>
  <c r="B65" i="54" s="1"/>
  <c r="B77" i="54" s="1"/>
  <c r="H27" i="54"/>
  <c r="AL140" i="1" s="1"/>
  <c r="B27" i="54"/>
  <c r="B39" i="54" s="1"/>
  <c r="B51" i="54" s="1"/>
  <c r="B64" i="54" s="1"/>
  <c r="B76" i="54" s="1"/>
  <c r="B86" i="54" s="1"/>
  <c r="K26" i="54"/>
  <c r="H26" i="54"/>
  <c r="AL139" i="1" s="1"/>
  <c r="B26" i="54"/>
  <c r="B38" i="54" s="1"/>
  <c r="B50" i="54" s="1"/>
  <c r="B63" i="54" s="1"/>
  <c r="B75" i="54" s="1"/>
  <c r="B85" i="54" s="1"/>
  <c r="K25" i="54"/>
  <c r="H25" i="54"/>
  <c r="B25" i="54"/>
  <c r="B37" i="54" s="1"/>
  <c r="B49" i="54" s="1"/>
  <c r="B62" i="54" s="1"/>
  <c r="B74" i="54" s="1"/>
  <c r="B84" i="54" s="1"/>
  <c r="K24" i="54"/>
  <c r="H24" i="54"/>
  <c r="AL137" i="1" s="1"/>
  <c r="B24" i="54"/>
  <c r="B36" i="54" s="1"/>
  <c r="B48" i="54" s="1"/>
  <c r="B61" i="54" s="1"/>
  <c r="B73" i="54" s="1"/>
  <c r="B83" i="54" s="1"/>
  <c r="K23" i="54"/>
  <c r="H23" i="54"/>
  <c r="AL136" i="1" s="1"/>
  <c r="B23" i="54"/>
  <c r="B35" i="54" s="1"/>
  <c r="B47" i="54" s="1"/>
  <c r="B60" i="54" s="1"/>
  <c r="B72" i="54" s="1"/>
  <c r="B82" i="54" s="1"/>
  <c r="K22" i="54"/>
  <c r="H22" i="54"/>
  <c r="AL135" i="1" s="1"/>
  <c r="B22" i="54"/>
  <c r="B34" i="54" s="1"/>
  <c r="B46" i="54" s="1"/>
  <c r="B59" i="54" s="1"/>
  <c r="B71" i="54" s="1"/>
  <c r="B81" i="54" s="1"/>
  <c r="W21" i="54"/>
  <c r="W33" i="54" s="1"/>
  <c r="W45" i="54" s="1"/>
  <c r="W58" i="54" s="1"/>
  <c r="W70" i="54" s="1"/>
  <c r="T21" i="54"/>
  <c r="T33" i="54" s="1"/>
  <c r="T45" i="54" s="1"/>
  <c r="T58" i="54" s="1"/>
  <c r="T70" i="54" s="1"/>
  <c r="B21" i="54"/>
  <c r="J20" i="54"/>
  <c r="J32" i="54" s="1"/>
  <c r="J44" i="54" s="1"/>
  <c r="J57" i="54" s="1"/>
  <c r="J69" i="54" s="1"/>
  <c r="I20" i="54"/>
  <c r="I32" i="54" s="1"/>
  <c r="I44" i="54" s="1"/>
  <c r="I57" i="54" s="1"/>
  <c r="I69" i="54" s="1"/>
  <c r="H20" i="54"/>
  <c r="H32" i="54" s="1"/>
  <c r="H44" i="54" s="1"/>
  <c r="H57" i="54" s="1"/>
  <c r="H69" i="54" s="1"/>
  <c r="E20" i="54"/>
  <c r="E32" i="54" s="1"/>
  <c r="D20" i="54"/>
  <c r="D32" i="54" s="1"/>
  <c r="L19" i="54"/>
  <c r="L31" i="54" s="1"/>
  <c r="L43" i="54" s="1"/>
  <c r="L56" i="54" s="1"/>
  <c r="L68" i="54" s="1"/>
  <c r="C18" i="54"/>
  <c r="B18" i="54"/>
  <c r="G16" i="54"/>
  <c r="F16" i="54"/>
  <c r="E16" i="54"/>
  <c r="D16" i="54"/>
  <c r="H15" i="54"/>
  <c r="AL32" i="1" s="1"/>
  <c r="K14" i="54"/>
  <c r="H14" i="54"/>
  <c r="AL31" i="1" s="1"/>
  <c r="K13" i="54"/>
  <c r="H13" i="54"/>
  <c r="AL30" i="1" s="1"/>
  <c r="K12" i="54"/>
  <c r="H12" i="54"/>
  <c r="K11" i="54"/>
  <c r="H11" i="54"/>
  <c r="AL28" i="1" s="1"/>
  <c r="K10" i="54"/>
  <c r="H10" i="54"/>
  <c r="AL27" i="1" s="1"/>
  <c r="V9" i="54"/>
  <c r="V21" i="54" s="1"/>
  <c r="V33" i="54" s="1"/>
  <c r="V45" i="54" s="1"/>
  <c r="V58" i="54" s="1"/>
  <c r="V70" i="54" s="1"/>
  <c r="U9" i="54"/>
  <c r="U21" i="54" s="1"/>
  <c r="U33" i="54" s="1"/>
  <c r="U45" i="54" s="1"/>
  <c r="U58" i="54" s="1"/>
  <c r="U70" i="54" s="1"/>
  <c r="G8" i="54"/>
  <c r="F8" i="54"/>
  <c r="C6" i="54"/>
  <c r="B6" i="54"/>
  <c r="M2" i="54"/>
  <c r="G77" i="53"/>
  <c r="F77" i="53"/>
  <c r="E77" i="53"/>
  <c r="D77" i="53"/>
  <c r="H76" i="53"/>
  <c r="AL61" i="1" s="1"/>
  <c r="H75" i="53"/>
  <c r="AL60" i="1" s="1"/>
  <c r="H74" i="53"/>
  <c r="AL59" i="1" s="1"/>
  <c r="H73" i="53"/>
  <c r="AL58" i="1" s="1"/>
  <c r="H72" i="53"/>
  <c r="AL57" i="1" s="1"/>
  <c r="H71" i="53"/>
  <c r="AL56" i="1" s="1"/>
  <c r="C67" i="53"/>
  <c r="B67" i="53"/>
  <c r="G65" i="53"/>
  <c r="F65" i="53"/>
  <c r="E65" i="53"/>
  <c r="D65" i="53"/>
  <c r="H64" i="53"/>
  <c r="AL169" i="1" s="1"/>
  <c r="K63" i="53"/>
  <c r="H63" i="53"/>
  <c r="AL168" i="1" s="1"/>
  <c r="K62" i="53"/>
  <c r="H62" i="53"/>
  <c r="AL167" i="1" s="1"/>
  <c r="K61" i="53"/>
  <c r="H61" i="53"/>
  <c r="AL166" i="1" s="1"/>
  <c r="AE60" i="53"/>
  <c r="AE63" i="53" s="1"/>
  <c r="K60" i="53"/>
  <c r="H60" i="53"/>
  <c r="AL165" i="1" s="1"/>
  <c r="AG59" i="53"/>
  <c r="K59" i="53"/>
  <c r="H59" i="53"/>
  <c r="AL164" i="1" s="1"/>
  <c r="C55" i="53"/>
  <c r="B55" i="53"/>
  <c r="X54" i="53"/>
  <c r="W54" i="53"/>
  <c r="G52" i="53"/>
  <c r="F52" i="53"/>
  <c r="E52" i="53"/>
  <c r="D52" i="53"/>
  <c r="H51" i="53"/>
  <c r="AL205" i="1" s="1"/>
  <c r="K50" i="53"/>
  <c r="H50" i="53"/>
  <c r="AL204" i="1" s="1"/>
  <c r="K49" i="53"/>
  <c r="H49" i="53"/>
  <c r="AL203" i="1" s="1"/>
  <c r="K48" i="53"/>
  <c r="H48" i="53"/>
  <c r="AL202" i="1" s="1"/>
  <c r="K47" i="53"/>
  <c r="H47" i="53"/>
  <c r="AL201" i="1" s="1"/>
  <c r="K46" i="53"/>
  <c r="H46" i="53"/>
  <c r="AL200" i="1" s="1"/>
  <c r="C42" i="53"/>
  <c r="B42" i="53"/>
  <c r="G40" i="53"/>
  <c r="F40" i="53"/>
  <c r="E40" i="53"/>
  <c r="D40" i="53"/>
  <c r="H39" i="53"/>
  <c r="AL97" i="1" s="1"/>
  <c r="K38" i="53"/>
  <c r="H38" i="53"/>
  <c r="AL96" i="1" s="1"/>
  <c r="K37" i="53"/>
  <c r="H37" i="53"/>
  <c r="AL95" i="1" s="1"/>
  <c r="K36" i="53"/>
  <c r="H36" i="53"/>
  <c r="AL94" i="1" s="1"/>
  <c r="K35" i="53"/>
  <c r="H35" i="53"/>
  <c r="AL93" i="1" s="1"/>
  <c r="K34" i="53"/>
  <c r="H34" i="53"/>
  <c r="AL92" i="1" s="1"/>
  <c r="C30" i="53"/>
  <c r="B30" i="53"/>
  <c r="G28" i="53"/>
  <c r="F28" i="53"/>
  <c r="E28" i="53"/>
  <c r="D28" i="53"/>
  <c r="B28" i="53"/>
  <c r="B40" i="53" s="1"/>
  <c r="B52" i="53" s="1"/>
  <c r="B65" i="53" s="1"/>
  <c r="B77" i="53" s="1"/>
  <c r="H27" i="53"/>
  <c r="AL133" i="1" s="1"/>
  <c r="B27" i="53"/>
  <c r="B39" i="53" s="1"/>
  <c r="B51" i="53" s="1"/>
  <c r="B64" i="53" s="1"/>
  <c r="B76" i="53" s="1"/>
  <c r="B86" i="53" s="1"/>
  <c r="K26" i="53"/>
  <c r="H26" i="53"/>
  <c r="AL132" i="1" s="1"/>
  <c r="B26" i="53"/>
  <c r="B38" i="53" s="1"/>
  <c r="B50" i="53" s="1"/>
  <c r="B63" i="53" s="1"/>
  <c r="B75" i="53" s="1"/>
  <c r="B85" i="53" s="1"/>
  <c r="K25" i="53"/>
  <c r="H25" i="53"/>
  <c r="AL131" i="1" s="1"/>
  <c r="B25" i="53"/>
  <c r="B37" i="53" s="1"/>
  <c r="B49" i="53" s="1"/>
  <c r="B62" i="53" s="1"/>
  <c r="B74" i="53" s="1"/>
  <c r="B84" i="53" s="1"/>
  <c r="K24" i="53"/>
  <c r="H24" i="53"/>
  <c r="AL130" i="1" s="1"/>
  <c r="B24" i="53"/>
  <c r="B36" i="53" s="1"/>
  <c r="B48" i="53" s="1"/>
  <c r="B61" i="53" s="1"/>
  <c r="B73" i="53" s="1"/>
  <c r="B83" i="53" s="1"/>
  <c r="K23" i="53"/>
  <c r="H23" i="53"/>
  <c r="AL129" i="1" s="1"/>
  <c r="B23" i="53"/>
  <c r="B35" i="53" s="1"/>
  <c r="B47" i="53" s="1"/>
  <c r="B60" i="53" s="1"/>
  <c r="B72" i="53" s="1"/>
  <c r="B82" i="53" s="1"/>
  <c r="K22" i="53"/>
  <c r="H22" i="53"/>
  <c r="AL128" i="1" s="1"/>
  <c r="B22" i="53"/>
  <c r="B34" i="53" s="1"/>
  <c r="B46" i="53" s="1"/>
  <c r="B59" i="53" s="1"/>
  <c r="B71" i="53" s="1"/>
  <c r="B81" i="53" s="1"/>
  <c r="W21" i="53"/>
  <c r="W33" i="53" s="1"/>
  <c r="W45" i="53" s="1"/>
  <c r="W58" i="53" s="1"/>
  <c r="W70" i="53" s="1"/>
  <c r="T21" i="53"/>
  <c r="T33" i="53" s="1"/>
  <c r="T45" i="53" s="1"/>
  <c r="T58" i="53" s="1"/>
  <c r="T70" i="53" s="1"/>
  <c r="B21" i="53"/>
  <c r="J20" i="53"/>
  <c r="J32" i="53" s="1"/>
  <c r="J44" i="53" s="1"/>
  <c r="J57" i="53" s="1"/>
  <c r="J69" i="53" s="1"/>
  <c r="I20" i="53"/>
  <c r="I32" i="53" s="1"/>
  <c r="I44" i="53" s="1"/>
  <c r="I57" i="53" s="1"/>
  <c r="I69" i="53" s="1"/>
  <c r="H20" i="53"/>
  <c r="H32" i="53" s="1"/>
  <c r="H44" i="53" s="1"/>
  <c r="H57" i="53" s="1"/>
  <c r="H69" i="53" s="1"/>
  <c r="E20" i="53"/>
  <c r="E32" i="53" s="1"/>
  <c r="D20" i="53"/>
  <c r="D32" i="53" s="1"/>
  <c r="D44" i="53" s="1"/>
  <c r="D57" i="53" s="1"/>
  <c r="D69" i="53" s="1"/>
  <c r="F69" i="53" s="1"/>
  <c r="L19" i="53"/>
  <c r="L31" i="53" s="1"/>
  <c r="L43" i="53" s="1"/>
  <c r="L56" i="53" s="1"/>
  <c r="L68" i="53" s="1"/>
  <c r="C18" i="53"/>
  <c r="B18" i="53"/>
  <c r="G16" i="53"/>
  <c r="F16" i="53"/>
  <c r="E16" i="53"/>
  <c r="D16" i="53"/>
  <c r="H15" i="53"/>
  <c r="K14" i="53"/>
  <c r="H14" i="53"/>
  <c r="AL24" i="1" s="1"/>
  <c r="K13" i="53"/>
  <c r="H13" i="53"/>
  <c r="AL23" i="1" s="1"/>
  <c r="K12" i="53"/>
  <c r="H12" i="53"/>
  <c r="AL22" i="1" s="1"/>
  <c r="K11" i="53"/>
  <c r="H11" i="53"/>
  <c r="AL21" i="1" s="1"/>
  <c r="K10" i="53"/>
  <c r="H10" i="53"/>
  <c r="AL20" i="1" s="1"/>
  <c r="V9" i="53"/>
  <c r="V21" i="53" s="1"/>
  <c r="V33" i="53" s="1"/>
  <c r="V45" i="53" s="1"/>
  <c r="V58" i="53" s="1"/>
  <c r="V70" i="53" s="1"/>
  <c r="U9" i="53"/>
  <c r="U21" i="53" s="1"/>
  <c r="U33" i="53" s="1"/>
  <c r="U45" i="53" s="1"/>
  <c r="U58" i="53" s="1"/>
  <c r="U70" i="53" s="1"/>
  <c r="G8" i="53"/>
  <c r="F8" i="53"/>
  <c r="C6" i="53"/>
  <c r="B6" i="53"/>
  <c r="M2" i="53"/>
  <c r="G77" i="52"/>
  <c r="F77" i="52"/>
  <c r="E77" i="52"/>
  <c r="D77" i="52"/>
  <c r="H76" i="52"/>
  <c r="AL54" i="1" s="1"/>
  <c r="H75" i="52"/>
  <c r="AL53" i="1" s="1"/>
  <c r="H74" i="52"/>
  <c r="AL52" i="1" s="1"/>
  <c r="H73" i="52"/>
  <c r="AL51" i="1" s="1"/>
  <c r="H72" i="52"/>
  <c r="AL50" i="1" s="1"/>
  <c r="H71" i="52"/>
  <c r="AL49" i="1" s="1"/>
  <c r="C67" i="52"/>
  <c r="B67" i="52"/>
  <c r="G65" i="52"/>
  <c r="F65" i="52"/>
  <c r="E65" i="52"/>
  <c r="D65" i="52"/>
  <c r="H64" i="52"/>
  <c r="AL162" i="1" s="1"/>
  <c r="K63" i="52"/>
  <c r="H63" i="52"/>
  <c r="AL161" i="1" s="1"/>
  <c r="K62" i="52"/>
  <c r="H62" i="52"/>
  <c r="AL160" i="1" s="1"/>
  <c r="K61" i="52"/>
  <c r="H61" i="52"/>
  <c r="AL159" i="1" s="1"/>
  <c r="AE60" i="52"/>
  <c r="AE63" i="52" s="1"/>
  <c r="K60" i="52"/>
  <c r="H60" i="52"/>
  <c r="AL158" i="1" s="1"/>
  <c r="AG59" i="52"/>
  <c r="K59" i="52"/>
  <c r="H59" i="52"/>
  <c r="AL157" i="1" s="1"/>
  <c r="C55" i="52"/>
  <c r="B55" i="52"/>
  <c r="X54" i="52"/>
  <c r="W54" i="52"/>
  <c r="G52" i="52"/>
  <c r="F52" i="52"/>
  <c r="E52" i="52"/>
  <c r="D52" i="52"/>
  <c r="H51" i="52"/>
  <c r="K50" i="52"/>
  <c r="H50" i="52"/>
  <c r="AL197" i="1" s="1"/>
  <c r="K49" i="52"/>
  <c r="H49" i="52"/>
  <c r="AL196" i="1" s="1"/>
  <c r="K48" i="52"/>
  <c r="H48" i="52"/>
  <c r="AL195" i="1" s="1"/>
  <c r="K47" i="52"/>
  <c r="H47" i="52"/>
  <c r="AL194" i="1" s="1"/>
  <c r="K46" i="52"/>
  <c r="H46" i="52"/>
  <c r="C42" i="52"/>
  <c r="B42" i="52"/>
  <c r="G40" i="52"/>
  <c r="F40" i="52"/>
  <c r="E40" i="52"/>
  <c r="D40" i="52"/>
  <c r="H39" i="52"/>
  <c r="AL90" i="1" s="1"/>
  <c r="K38" i="52"/>
  <c r="H38" i="52"/>
  <c r="AL89" i="1" s="1"/>
  <c r="K37" i="52"/>
  <c r="H37" i="52"/>
  <c r="K36" i="52"/>
  <c r="H36" i="52"/>
  <c r="AL87" i="1" s="1"/>
  <c r="K35" i="52"/>
  <c r="H35" i="52"/>
  <c r="AL86" i="1" s="1"/>
  <c r="K34" i="52"/>
  <c r="H34" i="52"/>
  <c r="AL85" i="1" s="1"/>
  <c r="C30" i="52"/>
  <c r="B30" i="52"/>
  <c r="G28" i="52"/>
  <c r="F28" i="52"/>
  <c r="E28" i="52"/>
  <c r="D28" i="52"/>
  <c r="B28" i="52"/>
  <c r="B40" i="52" s="1"/>
  <c r="B52" i="52" s="1"/>
  <c r="B65" i="52" s="1"/>
  <c r="B77" i="52" s="1"/>
  <c r="H27" i="52"/>
  <c r="AL126" i="1" s="1"/>
  <c r="B27" i="52"/>
  <c r="B39" i="52" s="1"/>
  <c r="B51" i="52" s="1"/>
  <c r="B64" i="52" s="1"/>
  <c r="B76" i="52" s="1"/>
  <c r="B86" i="52" s="1"/>
  <c r="K26" i="52"/>
  <c r="H26" i="52"/>
  <c r="AL125" i="1" s="1"/>
  <c r="B26" i="52"/>
  <c r="B38" i="52" s="1"/>
  <c r="B50" i="52" s="1"/>
  <c r="B63" i="52" s="1"/>
  <c r="B75" i="52" s="1"/>
  <c r="B85" i="52" s="1"/>
  <c r="K25" i="52"/>
  <c r="H25" i="52"/>
  <c r="AL124" i="1" s="1"/>
  <c r="B25" i="52"/>
  <c r="B37" i="52" s="1"/>
  <c r="B49" i="52" s="1"/>
  <c r="B62" i="52" s="1"/>
  <c r="B74" i="52" s="1"/>
  <c r="B84" i="52" s="1"/>
  <c r="K24" i="52"/>
  <c r="H24" i="52"/>
  <c r="AL123" i="1" s="1"/>
  <c r="B24" i="52"/>
  <c r="B36" i="52" s="1"/>
  <c r="B48" i="52" s="1"/>
  <c r="B61" i="52" s="1"/>
  <c r="B73" i="52" s="1"/>
  <c r="B83" i="52" s="1"/>
  <c r="K23" i="52"/>
  <c r="H23" i="52"/>
  <c r="B23" i="52"/>
  <c r="B35" i="52" s="1"/>
  <c r="B47" i="52" s="1"/>
  <c r="B60" i="52" s="1"/>
  <c r="B72" i="52" s="1"/>
  <c r="B82" i="52" s="1"/>
  <c r="K22" i="52"/>
  <c r="H22" i="52"/>
  <c r="AL121" i="1" s="1"/>
  <c r="B22" i="52"/>
  <c r="B34" i="52" s="1"/>
  <c r="B46" i="52" s="1"/>
  <c r="B59" i="52" s="1"/>
  <c r="B71" i="52" s="1"/>
  <c r="B81" i="52" s="1"/>
  <c r="W21" i="52"/>
  <c r="W33" i="52" s="1"/>
  <c r="W45" i="52" s="1"/>
  <c r="W58" i="52" s="1"/>
  <c r="W70" i="52" s="1"/>
  <c r="T21" i="52"/>
  <c r="T33" i="52" s="1"/>
  <c r="T45" i="52" s="1"/>
  <c r="T58" i="52" s="1"/>
  <c r="T70" i="52" s="1"/>
  <c r="B21" i="52"/>
  <c r="J20" i="52"/>
  <c r="J32" i="52" s="1"/>
  <c r="J44" i="52" s="1"/>
  <c r="J57" i="52" s="1"/>
  <c r="J69" i="52" s="1"/>
  <c r="I20" i="52"/>
  <c r="I32" i="52" s="1"/>
  <c r="I44" i="52" s="1"/>
  <c r="I57" i="52" s="1"/>
  <c r="I69" i="52" s="1"/>
  <c r="H20" i="52"/>
  <c r="H32" i="52" s="1"/>
  <c r="H44" i="52" s="1"/>
  <c r="H57" i="52" s="1"/>
  <c r="H69" i="52" s="1"/>
  <c r="E20" i="52"/>
  <c r="E32" i="52" s="1"/>
  <c r="D20" i="52"/>
  <c r="D32" i="52" s="1"/>
  <c r="D44" i="52" s="1"/>
  <c r="D57" i="52" s="1"/>
  <c r="D69" i="52" s="1"/>
  <c r="F69" i="52" s="1"/>
  <c r="L19" i="52"/>
  <c r="L31" i="52" s="1"/>
  <c r="L43" i="52" s="1"/>
  <c r="L56" i="52" s="1"/>
  <c r="L68" i="52" s="1"/>
  <c r="C18" i="52"/>
  <c r="B18" i="52"/>
  <c r="G16" i="52"/>
  <c r="F16" i="52"/>
  <c r="E16" i="52"/>
  <c r="D16" i="52"/>
  <c r="H15" i="52"/>
  <c r="AL18" i="1" s="1"/>
  <c r="K14" i="52"/>
  <c r="H14" i="52"/>
  <c r="K13" i="52"/>
  <c r="H13" i="52"/>
  <c r="AL16" i="1" s="1"/>
  <c r="K12" i="52"/>
  <c r="H12" i="52"/>
  <c r="AL15" i="1" s="1"/>
  <c r="K11" i="52"/>
  <c r="H11" i="52"/>
  <c r="K10" i="52"/>
  <c r="H10" i="52"/>
  <c r="AL13" i="1" s="1"/>
  <c r="V9" i="52"/>
  <c r="V21" i="52" s="1"/>
  <c r="V33" i="52" s="1"/>
  <c r="V45" i="52" s="1"/>
  <c r="V58" i="52" s="1"/>
  <c r="V70" i="52" s="1"/>
  <c r="U9" i="52"/>
  <c r="U21" i="52" s="1"/>
  <c r="U33" i="52" s="1"/>
  <c r="U45" i="52" s="1"/>
  <c r="U58" i="52" s="1"/>
  <c r="U70" i="52" s="1"/>
  <c r="G8" i="52"/>
  <c r="F8" i="52"/>
  <c r="C6" i="52"/>
  <c r="B6" i="52"/>
  <c r="M2" i="52"/>
  <c r="G77" i="51"/>
  <c r="F77" i="51"/>
  <c r="E77" i="51"/>
  <c r="D77" i="51"/>
  <c r="H76" i="51"/>
  <c r="AL47" i="1" s="1"/>
  <c r="H75" i="51"/>
  <c r="AL46" i="1" s="1"/>
  <c r="H74" i="51"/>
  <c r="AL45" i="1" s="1"/>
  <c r="H73" i="51"/>
  <c r="AL44" i="1" s="1"/>
  <c r="H72" i="51"/>
  <c r="AH73" i="1" s="1"/>
  <c r="H71" i="51"/>
  <c r="AH72" i="1" s="1"/>
  <c r="C67" i="51"/>
  <c r="B67" i="51"/>
  <c r="G65" i="51"/>
  <c r="F65" i="51"/>
  <c r="E65" i="51"/>
  <c r="D65" i="51"/>
  <c r="H64" i="51"/>
  <c r="AL155" i="1" s="1"/>
  <c r="K63" i="51"/>
  <c r="H63" i="51"/>
  <c r="AL154" i="1" s="1"/>
  <c r="K62" i="51"/>
  <c r="H62" i="51"/>
  <c r="AL153" i="1" s="1"/>
  <c r="K61" i="51"/>
  <c r="H61" i="51"/>
  <c r="AL152" i="1" s="1"/>
  <c r="AE60" i="51"/>
  <c r="AE63" i="51" s="1"/>
  <c r="K60" i="51"/>
  <c r="H60" i="51"/>
  <c r="AH181" i="1" s="1"/>
  <c r="AG59" i="51"/>
  <c r="K59" i="51"/>
  <c r="H59" i="51"/>
  <c r="AH180" i="1" s="1"/>
  <c r="C55" i="51"/>
  <c r="B55" i="51"/>
  <c r="X54" i="51"/>
  <c r="W54" i="51"/>
  <c r="G52" i="51"/>
  <c r="F52" i="51"/>
  <c r="E52" i="51"/>
  <c r="D52" i="51"/>
  <c r="H51" i="51"/>
  <c r="AL191" i="1" s="1"/>
  <c r="K50" i="51"/>
  <c r="H50" i="51"/>
  <c r="AL190" i="1" s="1"/>
  <c r="K49" i="51"/>
  <c r="H49" i="51"/>
  <c r="AL189" i="1" s="1"/>
  <c r="K48" i="51"/>
  <c r="H48" i="51"/>
  <c r="AL188" i="1" s="1"/>
  <c r="K47" i="51"/>
  <c r="H47" i="51"/>
  <c r="AH217" i="1" s="1"/>
  <c r="K46" i="51"/>
  <c r="H46" i="51"/>
  <c r="AH216" i="1" s="1"/>
  <c r="C42" i="51"/>
  <c r="B42" i="51"/>
  <c r="G40" i="51"/>
  <c r="F40" i="51"/>
  <c r="E40" i="51"/>
  <c r="D40" i="51"/>
  <c r="H39" i="51"/>
  <c r="K38" i="51"/>
  <c r="H38" i="51"/>
  <c r="I38" i="51" s="1"/>
  <c r="K37" i="51"/>
  <c r="H37" i="51"/>
  <c r="AL83" i="1" s="1"/>
  <c r="K36" i="51"/>
  <c r="H36" i="51"/>
  <c r="AL82" i="1" s="1"/>
  <c r="K35" i="51"/>
  <c r="H35" i="51"/>
  <c r="K34" i="51"/>
  <c r="H34" i="51"/>
  <c r="C30" i="51"/>
  <c r="B30" i="51"/>
  <c r="G28" i="51"/>
  <c r="F28" i="51"/>
  <c r="E28" i="51"/>
  <c r="D28" i="51"/>
  <c r="B28" i="51"/>
  <c r="B40" i="51" s="1"/>
  <c r="B52" i="51" s="1"/>
  <c r="B65" i="51" s="1"/>
  <c r="B77" i="51" s="1"/>
  <c r="H27" i="51"/>
  <c r="AL119" i="1" s="1"/>
  <c r="B27" i="51"/>
  <c r="B39" i="51" s="1"/>
  <c r="B51" i="51" s="1"/>
  <c r="B64" i="51" s="1"/>
  <c r="B76" i="51" s="1"/>
  <c r="B86" i="51" s="1"/>
  <c r="K26" i="51"/>
  <c r="H26" i="51"/>
  <c r="AL118" i="1" s="1"/>
  <c r="B26" i="51"/>
  <c r="B38" i="51" s="1"/>
  <c r="B50" i="51" s="1"/>
  <c r="B63" i="51" s="1"/>
  <c r="B75" i="51" s="1"/>
  <c r="B85" i="51" s="1"/>
  <c r="K25" i="51"/>
  <c r="H25" i="51"/>
  <c r="AL117" i="1" s="1"/>
  <c r="B25" i="51"/>
  <c r="B37" i="51" s="1"/>
  <c r="B49" i="51" s="1"/>
  <c r="B62" i="51" s="1"/>
  <c r="B74" i="51" s="1"/>
  <c r="B84" i="51" s="1"/>
  <c r="K24" i="51"/>
  <c r="H24" i="51"/>
  <c r="AL116" i="1" s="1"/>
  <c r="B24" i="51"/>
  <c r="B36" i="51" s="1"/>
  <c r="B48" i="51" s="1"/>
  <c r="B61" i="51" s="1"/>
  <c r="B73" i="51" s="1"/>
  <c r="B83" i="51" s="1"/>
  <c r="K23" i="51"/>
  <c r="H23" i="51"/>
  <c r="AH145" i="1" s="1"/>
  <c r="B23" i="51"/>
  <c r="B35" i="51" s="1"/>
  <c r="B47" i="51" s="1"/>
  <c r="B60" i="51" s="1"/>
  <c r="B72" i="51" s="1"/>
  <c r="B82" i="51" s="1"/>
  <c r="K22" i="51"/>
  <c r="H22" i="51"/>
  <c r="AH144" i="1" s="1"/>
  <c r="B22" i="51"/>
  <c r="B34" i="51" s="1"/>
  <c r="B46" i="51" s="1"/>
  <c r="B59" i="51" s="1"/>
  <c r="B71" i="51" s="1"/>
  <c r="B81" i="51" s="1"/>
  <c r="W21" i="51"/>
  <c r="W33" i="51" s="1"/>
  <c r="W45" i="51" s="1"/>
  <c r="W58" i="51" s="1"/>
  <c r="W70" i="51" s="1"/>
  <c r="T21" i="51"/>
  <c r="T33" i="51" s="1"/>
  <c r="T45" i="51" s="1"/>
  <c r="T58" i="51" s="1"/>
  <c r="T70" i="51" s="1"/>
  <c r="B21" i="51"/>
  <c r="J20" i="51"/>
  <c r="J32" i="51" s="1"/>
  <c r="J44" i="51" s="1"/>
  <c r="J57" i="51" s="1"/>
  <c r="J69" i="51" s="1"/>
  <c r="I20" i="51"/>
  <c r="I32" i="51" s="1"/>
  <c r="I44" i="51" s="1"/>
  <c r="I57" i="51" s="1"/>
  <c r="I69" i="51" s="1"/>
  <c r="H20" i="51"/>
  <c r="H32" i="51" s="1"/>
  <c r="H44" i="51" s="1"/>
  <c r="H57" i="51" s="1"/>
  <c r="H69" i="51" s="1"/>
  <c r="E20" i="51"/>
  <c r="E32" i="51" s="1"/>
  <c r="D20" i="51"/>
  <c r="D32" i="51" s="1"/>
  <c r="L19" i="51"/>
  <c r="L31" i="51" s="1"/>
  <c r="L43" i="51" s="1"/>
  <c r="L56" i="51" s="1"/>
  <c r="L68" i="51" s="1"/>
  <c r="C18" i="51"/>
  <c r="B18" i="51"/>
  <c r="G16" i="51"/>
  <c r="F16" i="51"/>
  <c r="E16" i="51"/>
  <c r="D16" i="51"/>
  <c r="H15" i="51"/>
  <c r="AL11" i="1" s="1"/>
  <c r="K14" i="51"/>
  <c r="H14" i="51"/>
  <c r="AL10" i="1" s="1"/>
  <c r="K13" i="51"/>
  <c r="H13" i="51"/>
  <c r="AL9" i="1" s="1"/>
  <c r="K12" i="51"/>
  <c r="H12" i="51"/>
  <c r="K11" i="51"/>
  <c r="H11" i="51"/>
  <c r="AH37" i="1" s="1"/>
  <c r="K10" i="51"/>
  <c r="H10" i="51"/>
  <c r="AH36" i="1" s="1"/>
  <c r="V9" i="51"/>
  <c r="V21" i="51" s="1"/>
  <c r="V33" i="51" s="1"/>
  <c r="V45" i="51" s="1"/>
  <c r="V58" i="51" s="1"/>
  <c r="V70" i="51" s="1"/>
  <c r="U9" i="51"/>
  <c r="U21" i="51" s="1"/>
  <c r="U33" i="51" s="1"/>
  <c r="U45" i="51" s="1"/>
  <c r="U58" i="51" s="1"/>
  <c r="U70" i="51" s="1"/>
  <c r="G8" i="51"/>
  <c r="F8" i="51"/>
  <c r="C6" i="51"/>
  <c r="B6" i="51"/>
  <c r="M2" i="51"/>
  <c r="G77" i="50"/>
  <c r="F77" i="50"/>
  <c r="E77" i="50"/>
  <c r="D77" i="50"/>
  <c r="H76" i="50"/>
  <c r="AH70" i="1" s="1"/>
  <c r="H75" i="50"/>
  <c r="AH69" i="1" s="1"/>
  <c r="H74" i="50"/>
  <c r="H73" i="50"/>
  <c r="H72" i="50"/>
  <c r="AH66" i="1" s="1"/>
  <c r="H71" i="50"/>
  <c r="AH65" i="1" s="1"/>
  <c r="C67" i="50"/>
  <c r="B67" i="50"/>
  <c r="G65" i="50"/>
  <c r="F65" i="50"/>
  <c r="E65" i="50"/>
  <c r="D65" i="50"/>
  <c r="H64" i="50"/>
  <c r="AH178" i="1" s="1"/>
  <c r="K63" i="50"/>
  <c r="H63" i="50"/>
  <c r="AH177" i="1" s="1"/>
  <c r="K62" i="50"/>
  <c r="H62" i="50"/>
  <c r="AH176" i="1" s="1"/>
  <c r="K61" i="50"/>
  <c r="H61" i="50"/>
  <c r="AH175" i="1" s="1"/>
  <c r="AE60" i="50"/>
  <c r="AE63" i="50" s="1"/>
  <c r="K60" i="50"/>
  <c r="H60" i="50"/>
  <c r="AH174" i="1" s="1"/>
  <c r="AG59" i="50"/>
  <c r="K59" i="50"/>
  <c r="H59" i="50"/>
  <c r="AH173" i="1" s="1"/>
  <c r="C55" i="50"/>
  <c r="B55" i="50"/>
  <c r="X54" i="50"/>
  <c r="W54" i="50"/>
  <c r="G52" i="50"/>
  <c r="F52" i="50"/>
  <c r="E52" i="50"/>
  <c r="D52" i="50"/>
  <c r="H51" i="50"/>
  <c r="AH214" i="1" s="1"/>
  <c r="K50" i="50"/>
  <c r="H50" i="50"/>
  <c r="AH213" i="1" s="1"/>
  <c r="K49" i="50"/>
  <c r="H49" i="50"/>
  <c r="AH212" i="1" s="1"/>
  <c r="K48" i="50"/>
  <c r="H48" i="50"/>
  <c r="AH211" i="1" s="1"/>
  <c r="K47" i="50"/>
  <c r="H47" i="50"/>
  <c r="AH210" i="1" s="1"/>
  <c r="K46" i="50"/>
  <c r="H46" i="50"/>
  <c r="AH209" i="1" s="1"/>
  <c r="C42" i="50"/>
  <c r="B42" i="50"/>
  <c r="G40" i="50"/>
  <c r="F40" i="50"/>
  <c r="E40" i="50"/>
  <c r="D40" i="50"/>
  <c r="H39" i="50"/>
  <c r="AH106" i="1" s="1"/>
  <c r="K38" i="50"/>
  <c r="H38" i="50"/>
  <c r="AH105" i="1" s="1"/>
  <c r="K37" i="50"/>
  <c r="H37" i="50"/>
  <c r="AH104" i="1" s="1"/>
  <c r="K36" i="50"/>
  <c r="H36" i="50"/>
  <c r="K35" i="50"/>
  <c r="H35" i="50"/>
  <c r="AH102" i="1" s="1"/>
  <c r="K34" i="50"/>
  <c r="H34" i="50"/>
  <c r="AH101" i="1" s="1"/>
  <c r="C30" i="50"/>
  <c r="B30" i="50"/>
  <c r="G28" i="50"/>
  <c r="F28" i="50"/>
  <c r="E28" i="50"/>
  <c r="D28" i="50"/>
  <c r="B28" i="50"/>
  <c r="B40" i="50" s="1"/>
  <c r="B52" i="50" s="1"/>
  <c r="B65" i="50" s="1"/>
  <c r="B77" i="50" s="1"/>
  <c r="H27" i="50"/>
  <c r="AH142" i="1" s="1"/>
  <c r="B27" i="50"/>
  <c r="B39" i="50" s="1"/>
  <c r="B51" i="50" s="1"/>
  <c r="B64" i="50" s="1"/>
  <c r="B76" i="50" s="1"/>
  <c r="B86" i="50" s="1"/>
  <c r="K26" i="50"/>
  <c r="B26" i="50"/>
  <c r="B38" i="50" s="1"/>
  <c r="B50" i="50" s="1"/>
  <c r="B63" i="50" s="1"/>
  <c r="B75" i="50" s="1"/>
  <c r="B85" i="50" s="1"/>
  <c r="K25" i="50"/>
  <c r="H25" i="50"/>
  <c r="AH140" i="1" s="1"/>
  <c r="B25" i="50"/>
  <c r="B37" i="50" s="1"/>
  <c r="B49" i="50" s="1"/>
  <c r="B62" i="50" s="1"/>
  <c r="B74" i="50" s="1"/>
  <c r="B84" i="50" s="1"/>
  <c r="K24" i="50"/>
  <c r="H24" i="50"/>
  <c r="B24" i="50"/>
  <c r="B36" i="50" s="1"/>
  <c r="B48" i="50" s="1"/>
  <c r="B61" i="50" s="1"/>
  <c r="B73" i="50" s="1"/>
  <c r="B83" i="50" s="1"/>
  <c r="K23" i="50"/>
  <c r="H23" i="50"/>
  <c r="B23" i="50"/>
  <c r="B35" i="50" s="1"/>
  <c r="B47" i="50" s="1"/>
  <c r="B60" i="50" s="1"/>
  <c r="B72" i="50" s="1"/>
  <c r="B82" i="50" s="1"/>
  <c r="K22" i="50"/>
  <c r="H22" i="50"/>
  <c r="AH137" i="1" s="1"/>
  <c r="B22" i="50"/>
  <c r="B34" i="50" s="1"/>
  <c r="B46" i="50" s="1"/>
  <c r="B59" i="50" s="1"/>
  <c r="B71" i="50" s="1"/>
  <c r="B81" i="50" s="1"/>
  <c r="W21" i="50"/>
  <c r="W33" i="50" s="1"/>
  <c r="W45" i="50" s="1"/>
  <c r="W58" i="50" s="1"/>
  <c r="W70" i="50" s="1"/>
  <c r="T21" i="50"/>
  <c r="T33" i="50" s="1"/>
  <c r="T45" i="50" s="1"/>
  <c r="T58" i="50" s="1"/>
  <c r="T70" i="50" s="1"/>
  <c r="B21" i="50"/>
  <c r="J20" i="50"/>
  <c r="J32" i="50" s="1"/>
  <c r="J44" i="50" s="1"/>
  <c r="J57" i="50" s="1"/>
  <c r="J69" i="50" s="1"/>
  <c r="I20" i="50"/>
  <c r="I32" i="50" s="1"/>
  <c r="I44" i="50" s="1"/>
  <c r="I57" i="50" s="1"/>
  <c r="I69" i="50" s="1"/>
  <c r="H20" i="50"/>
  <c r="H32" i="50" s="1"/>
  <c r="H44" i="50" s="1"/>
  <c r="H57" i="50" s="1"/>
  <c r="H69" i="50" s="1"/>
  <c r="E20" i="50"/>
  <c r="E32" i="50" s="1"/>
  <c r="D20" i="50"/>
  <c r="F20" i="50" s="1"/>
  <c r="L19" i="50"/>
  <c r="L31" i="50" s="1"/>
  <c r="L43" i="50" s="1"/>
  <c r="L56" i="50" s="1"/>
  <c r="L68" i="50" s="1"/>
  <c r="C18" i="50"/>
  <c r="B18" i="50"/>
  <c r="G16" i="50"/>
  <c r="F16" i="50"/>
  <c r="E16" i="50"/>
  <c r="D16" i="50"/>
  <c r="H15" i="50"/>
  <c r="AH34" i="1" s="1"/>
  <c r="K14" i="50"/>
  <c r="H14" i="50"/>
  <c r="K13" i="50"/>
  <c r="H13" i="50"/>
  <c r="AH32" i="1" s="1"/>
  <c r="K12" i="50"/>
  <c r="H12" i="50"/>
  <c r="K11" i="50"/>
  <c r="H11" i="50"/>
  <c r="K10" i="50"/>
  <c r="H10" i="50"/>
  <c r="AH29" i="1" s="1"/>
  <c r="V9" i="50"/>
  <c r="V21" i="50" s="1"/>
  <c r="V33" i="50" s="1"/>
  <c r="V45" i="50" s="1"/>
  <c r="V58" i="50" s="1"/>
  <c r="V70" i="50" s="1"/>
  <c r="U9" i="50"/>
  <c r="U21" i="50" s="1"/>
  <c r="U33" i="50" s="1"/>
  <c r="U45" i="50" s="1"/>
  <c r="U58" i="50" s="1"/>
  <c r="U70" i="50" s="1"/>
  <c r="G8" i="50"/>
  <c r="F8" i="50"/>
  <c r="C6" i="50"/>
  <c r="B6" i="50"/>
  <c r="M2" i="50"/>
  <c r="G77" i="49"/>
  <c r="F77" i="49"/>
  <c r="E77" i="49"/>
  <c r="D77" i="49"/>
  <c r="H76" i="49"/>
  <c r="H75" i="49"/>
  <c r="H74" i="49"/>
  <c r="AH61" i="1" s="1"/>
  <c r="H73" i="49"/>
  <c r="H72" i="49"/>
  <c r="AH59" i="1" s="1"/>
  <c r="H71" i="49"/>
  <c r="AH58" i="1" s="1"/>
  <c r="C67" i="49"/>
  <c r="B67" i="49"/>
  <c r="G65" i="49"/>
  <c r="F65" i="49"/>
  <c r="E65" i="49"/>
  <c r="D65" i="49"/>
  <c r="H64" i="49"/>
  <c r="AH171" i="1" s="1"/>
  <c r="K63" i="49"/>
  <c r="H63" i="49"/>
  <c r="AH170" i="1" s="1"/>
  <c r="K62" i="49"/>
  <c r="H62" i="49"/>
  <c r="AH169" i="1" s="1"/>
  <c r="K61" i="49"/>
  <c r="H61" i="49"/>
  <c r="AH168" i="1" s="1"/>
  <c r="AE60" i="49"/>
  <c r="AE63" i="49" s="1"/>
  <c r="K60" i="49"/>
  <c r="H60" i="49"/>
  <c r="AH167" i="1" s="1"/>
  <c r="AG59" i="49"/>
  <c r="K59" i="49"/>
  <c r="H59" i="49"/>
  <c r="AH166" i="1" s="1"/>
  <c r="C55" i="49"/>
  <c r="B55" i="49"/>
  <c r="X54" i="49"/>
  <c r="W54" i="49"/>
  <c r="G52" i="49"/>
  <c r="F52" i="49"/>
  <c r="E52" i="49"/>
  <c r="D52" i="49"/>
  <c r="H51" i="49"/>
  <c r="K50" i="49"/>
  <c r="H50" i="49"/>
  <c r="AH206" i="1" s="1"/>
  <c r="K49" i="49"/>
  <c r="H49" i="49"/>
  <c r="AH205" i="1" s="1"/>
  <c r="K48" i="49"/>
  <c r="H48" i="49"/>
  <c r="AH204" i="1" s="1"/>
  <c r="K47" i="49"/>
  <c r="H47" i="49"/>
  <c r="AH203" i="1" s="1"/>
  <c r="K46" i="49"/>
  <c r="H46" i="49"/>
  <c r="AH202" i="1" s="1"/>
  <c r="C42" i="49"/>
  <c r="B42" i="49"/>
  <c r="G40" i="49"/>
  <c r="F40" i="49"/>
  <c r="E40" i="49"/>
  <c r="D40" i="49"/>
  <c r="H39" i="49"/>
  <c r="AH99" i="1" s="1"/>
  <c r="K38" i="49"/>
  <c r="H38" i="49"/>
  <c r="K37" i="49"/>
  <c r="H37" i="49"/>
  <c r="K36" i="49"/>
  <c r="H36" i="49"/>
  <c r="AH96" i="1" s="1"/>
  <c r="K35" i="49"/>
  <c r="H35" i="49"/>
  <c r="K34" i="49"/>
  <c r="H34" i="49"/>
  <c r="AH94" i="1" s="1"/>
  <c r="C30" i="49"/>
  <c r="B30" i="49"/>
  <c r="G28" i="49"/>
  <c r="F28" i="49"/>
  <c r="E28" i="49"/>
  <c r="D28" i="49"/>
  <c r="B28" i="49"/>
  <c r="B40" i="49" s="1"/>
  <c r="B52" i="49" s="1"/>
  <c r="B65" i="49" s="1"/>
  <c r="B77" i="49" s="1"/>
  <c r="H27" i="49"/>
  <c r="AH135" i="1" s="1"/>
  <c r="B27" i="49"/>
  <c r="B39" i="49" s="1"/>
  <c r="B51" i="49" s="1"/>
  <c r="B64" i="49" s="1"/>
  <c r="B76" i="49" s="1"/>
  <c r="B86" i="49" s="1"/>
  <c r="K26" i="49"/>
  <c r="H26" i="49"/>
  <c r="AH134" i="1" s="1"/>
  <c r="B26" i="49"/>
  <c r="B38" i="49" s="1"/>
  <c r="B50" i="49" s="1"/>
  <c r="B63" i="49" s="1"/>
  <c r="B75" i="49" s="1"/>
  <c r="B85" i="49" s="1"/>
  <c r="K25" i="49"/>
  <c r="H25" i="49"/>
  <c r="AH133" i="1" s="1"/>
  <c r="B25" i="49"/>
  <c r="B37" i="49" s="1"/>
  <c r="B49" i="49" s="1"/>
  <c r="B62" i="49" s="1"/>
  <c r="B74" i="49" s="1"/>
  <c r="B84" i="49" s="1"/>
  <c r="K24" i="49"/>
  <c r="H24" i="49"/>
  <c r="AH132" i="1" s="1"/>
  <c r="B24" i="49"/>
  <c r="B36" i="49" s="1"/>
  <c r="B48" i="49" s="1"/>
  <c r="B61" i="49" s="1"/>
  <c r="B73" i="49" s="1"/>
  <c r="B83" i="49" s="1"/>
  <c r="K23" i="49"/>
  <c r="H23" i="49"/>
  <c r="AH131" i="1" s="1"/>
  <c r="B23" i="49"/>
  <c r="B35" i="49" s="1"/>
  <c r="B47" i="49" s="1"/>
  <c r="B60" i="49" s="1"/>
  <c r="B72" i="49" s="1"/>
  <c r="B82" i="49" s="1"/>
  <c r="K22" i="49"/>
  <c r="H22" i="49"/>
  <c r="AH130" i="1" s="1"/>
  <c r="B22" i="49"/>
  <c r="B34" i="49" s="1"/>
  <c r="B46" i="49" s="1"/>
  <c r="B59" i="49" s="1"/>
  <c r="B71" i="49" s="1"/>
  <c r="B81" i="49" s="1"/>
  <c r="W21" i="49"/>
  <c r="W33" i="49" s="1"/>
  <c r="W45" i="49" s="1"/>
  <c r="W58" i="49" s="1"/>
  <c r="W70" i="49" s="1"/>
  <c r="T21" i="49"/>
  <c r="T33" i="49" s="1"/>
  <c r="T45" i="49" s="1"/>
  <c r="T58" i="49" s="1"/>
  <c r="T70" i="49" s="1"/>
  <c r="B21" i="49"/>
  <c r="J20" i="49"/>
  <c r="J32" i="49" s="1"/>
  <c r="J44" i="49" s="1"/>
  <c r="J57" i="49" s="1"/>
  <c r="J69" i="49" s="1"/>
  <c r="I20" i="49"/>
  <c r="I32" i="49" s="1"/>
  <c r="I44" i="49" s="1"/>
  <c r="I57" i="49" s="1"/>
  <c r="I69" i="49" s="1"/>
  <c r="H20" i="49"/>
  <c r="H32" i="49" s="1"/>
  <c r="H44" i="49" s="1"/>
  <c r="H57" i="49" s="1"/>
  <c r="H69" i="49" s="1"/>
  <c r="E20" i="49"/>
  <c r="E32" i="49" s="1"/>
  <c r="D20" i="49"/>
  <c r="D32" i="49" s="1"/>
  <c r="L19" i="49"/>
  <c r="L31" i="49" s="1"/>
  <c r="L43" i="49" s="1"/>
  <c r="L56" i="49" s="1"/>
  <c r="L68" i="49" s="1"/>
  <c r="C18" i="49"/>
  <c r="B18" i="49"/>
  <c r="G16" i="49"/>
  <c r="F16" i="49"/>
  <c r="E16" i="49"/>
  <c r="D16" i="49"/>
  <c r="H15" i="49"/>
  <c r="AH27" i="1" s="1"/>
  <c r="K14" i="49"/>
  <c r="H14" i="49"/>
  <c r="K13" i="49"/>
  <c r="H13" i="49"/>
  <c r="K12" i="49"/>
  <c r="H12" i="49"/>
  <c r="AH24" i="1" s="1"/>
  <c r="K11" i="49"/>
  <c r="H11" i="49"/>
  <c r="AH23" i="1" s="1"/>
  <c r="K10" i="49"/>
  <c r="H10" i="49"/>
  <c r="AH22" i="1" s="1"/>
  <c r="V9" i="49"/>
  <c r="V21" i="49" s="1"/>
  <c r="V33" i="49" s="1"/>
  <c r="V45" i="49" s="1"/>
  <c r="V58" i="49" s="1"/>
  <c r="V70" i="49" s="1"/>
  <c r="U9" i="49"/>
  <c r="U21" i="49" s="1"/>
  <c r="U33" i="49" s="1"/>
  <c r="U45" i="49" s="1"/>
  <c r="U58" i="49" s="1"/>
  <c r="U70" i="49" s="1"/>
  <c r="G8" i="49"/>
  <c r="F8" i="49"/>
  <c r="C6" i="49"/>
  <c r="B6" i="49"/>
  <c r="M2" i="49"/>
  <c r="G77" i="48"/>
  <c r="F77" i="48"/>
  <c r="E77" i="48"/>
  <c r="D77" i="48"/>
  <c r="H76" i="48"/>
  <c r="AH56" i="1" s="1"/>
  <c r="H75" i="48"/>
  <c r="AH55" i="1" s="1"/>
  <c r="H74" i="48"/>
  <c r="AH54" i="1" s="1"/>
  <c r="H73" i="48"/>
  <c r="AH53" i="1" s="1"/>
  <c r="H72" i="48"/>
  <c r="AH52" i="1" s="1"/>
  <c r="H71" i="48"/>
  <c r="AH51" i="1" s="1"/>
  <c r="C67" i="48"/>
  <c r="B67" i="48"/>
  <c r="G65" i="48"/>
  <c r="F65" i="48"/>
  <c r="E65" i="48"/>
  <c r="D65" i="48"/>
  <c r="H64" i="48"/>
  <c r="AH164" i="1" s="1"/>
  <c r="K63" i="48"/>
  <c r="H63" i="48"/>
  <c r="AH163" i="1" s="1"/>
  <c r="K62" i="48"/>
  <c r="H62" i="48"/>
  <c r="AH162" i="1" s="1"/>
  <c r="K61" i="48"/>
  <c r="H61" i="48"/>
  <c r="AE60" i="48"/>
  <c r="AE63" i="48" s="1"/>
  <c r="K60" i="48"/>
  <c r="H60" i="48"/>
  <c r="AG59" i="48"/>
  <c r="K59" i="48"/>
  <c r="H59" i="48"/>
  <c r="C55" i="48"/>
  <c r="B55" i="48"/>
  <c r="X54" i="48"/>
  <c r="W54" i="48"/>
  <c r="G52" i="48"/>
  <c r="F52" i="48"/>
  <c r="E52" i="48"/>
  <c r="D52" i="48"/>
  <c r="H51" i="48"/>
  <c r="AH200" i="1" s="1"/>
  <c r="K50" i="48"/>
  <c r="H50" i="48"/>
  <c r="K49" i="48"/>
  <c r="H49" i="48"/>
  <c r="AH198" i="1" s="1"/>
  <c r="K48" i="48"/>
  <c r="H48" i="48"/>
  <c r="AH197" i="1" s="1"/>
  <c r="K47" i="48"/>
  <c r="H47" i="48"/>
  <c r="AH196" i="1" s="1"/>
  <c r="K46" i="48"/>
  <c r="H46" i="48"/>
  <c r="C42" i="48"/>
  <c r="B42" i="48"/>
  <c r="G40" i="48"/>
  <c r="F40" i="48"/>
  <c r="E40" i="48"/>
  <c r="D40" i="48"/>
  <c r="H39" i="48"/>
  <c r="AH92" i="1" s="1"/>
  <c r="K38" i="48"/>
  <c r="H38" i="48"/>
  <c r="AH91" i="1" s="1"/>
  <c r="K37" i="48"/>
  <c r="H37" i="48"/>
  <c r="K36" i="48"/>
  <c r="H36" i="48"/>
  <c r="AH89" i="1" s="1"/>
  <c r="K35" i="48"/>
  <c r="H35" i="48"/>
  <c r="AH88" i="1" s="1"/>
  <c r="K34" i="48"/>
  <c r="H34" i="48"/>
  <c r="AH87" i="1" s="1"/>
  <c r="C30" i="48"/>
  <c r="B30" i="48"/>
  <c r="G28" i="48"/>
  <c r="F28" i="48"/>
  <c r="E28" i="48"/>
  <c r="D28" i="48"/>
  <c r="B28" i="48"/>
  <c r="B40" i="48" s="1"/>
  <c r="B52" i="48" s="1"/>
  <c r="B65" i="48" s="1"/>
  <c r="B77" i="48" s="1"/>
  <c r="H27" i="48"/>
  <c r="AH128" i="1" s="1"/>
  <c r="B27" i="48"/>
  <c r="B39" i="48" s="1"/>
  <c r="B51" i="48" s="1"/>
  <c r="B64" i="48" s="1"/>
  <c r="B76" i="48" s="1"/>
  <c r="B86" i="48" s="1"/>
  <c r="K26" i="48"/>
  <c r="H26" i="48"/>
  <c r="B26" i="48"/>
  <c r="B38" i="48" s="1"/>
  <c r="B50" i="48" s="1"/>
  <c r="B63" i="48" s="1"/>
  <c r="B75" i="48" s="1"/>
  <c r="B85" i="48" s="1"/>
  <c r="K25" i="48"/>
  <c r="H25" i="48"/>
  <c r="AH126" i="1" s="1"/>
  <c r="B25" i="48"/>
  <c r="B37" i="48" s="1"/>
  <c r="B49" i="48" s="1"/>
  <c r="B62" i="48" s="1"/>
  <c r="B74" i="48" s="1"/>
  <c r="B84" i="48" s="1"/>
  <c r="K24" i="48"/>
  <c r="H24" i="48"/>
  <c r="AH125" i="1" s="1"/>
  <c r="B24" i="48"/>
  <c r="B36" i="48" s="1"/>
  <c r="B48" i="48" s="1"/>
  <c r="B61" i="48" s="1"/>
  <c r="B73" i="48" s="1"/>
  <c r="B83" i="48" s="1"/>
  <c r="K23" i="48"/>
  <c r="H23" i="48"/>
  <c r="AH124" i="1" s="1"/>
  <c r="B23" i="48"/>
  <c r="B35" i="48" s="1"/>
  <c r="B47" i="48" s="1"/>
  <c r="B60" i="48" s="1"/>
  <c r="B72" i="48" s="1"/>
  <c r="B82" i="48" s="1"/>
  <c r="K22" i="48"/>
  <c r="H22" i="48"/>
  <c r="B22" i="48"/>
  <c r="B34" i="48" s="1"/>
  <c r="B46" i="48" s="1"/>
  <c r="B59" i="48" s="1"/>
  <c r="B71" i="48" s="1"/>
  <c r="B81" i="48" s="1"/>
  <c r="W21" i="48"/>
  <c r="W33" i="48" s="1"/>
  <c r="W45" i="48" s="1"/>
  <c r="W58" i="48" s="1"/>
  <c r="W70" i="48" s="1"/>
  <c r="T21" i="48"/>
  <c r="T33" i="48" s="1"/>
  <c r="T45" i="48" s="1"/>
  <c r="T58" i="48" s="1"/>
  <c r="T70" i="48" s="1"/>
  <c r="B21" i="48"/>
  <c r="J20" i="48"/>
  <c r="J32" i="48" s="1"/>
  <c r="J44" i="48" s="1"/>
  <c r="J57" i="48" s="1"/>
  <c r="J69" i="48" s="1"/>
  <c r="I20" i="48"/>
  <c r="I32" i="48" s="1"/>
  <c r="I44" i="48" s="1"/>
  <c r="I57" i="48" s="1"/>
  <c r="I69" i="48" s="1"/>
  <c r="H20" i="48"/>
  <c r="H32" i="48" s="1"/>
  <c r="H44" i="48" s="1"/>
  <c r="H57" i="48" s="1"/>
  <c r="H69" i="48" s="1"/>
  <c r="E20" i="48"/>
  <c r="E32" i="48" s="1"/>
  <c r="D20" i="48"/>
  <c r="F20" i="48" s="1"/>
  <c r="L19" i="48"/>
  <c r="L31" i="48" s="1"/>
  <c r="L43" i="48" s="1"/>
  <c r="L56" i="48" s="1"/>
  <c r="L68" i="48" s="1"/>
  <c r="C18" i="48"/>
  <c r="B18" i="48"/>
  <c r="G16" i="48"/>
  <c r="F16" i="48"/>
  <c r="E16" i="48"/>
  <c r="D16" i="48"/>
  <c r="H15" i="48"/>
  <c r="AH20" i="1" s="1"/>
  <c r="K14" i="48"/>
  <c r="H14" i="48"/>
  <c r="K13" i="48"/>
  <c r="H13" i="48"/>
  <c r="AH18" i="1" s="1"/>
  <c r="K12" i="48"/>
  <c r="H12" i="48"/>
  <c r="AH17" i="1" s="1"/>
  <c r="K11" i="48"/>
  <c r="H11" i="48"/>
  <c r="AH16" i="1" s="1"/>
  <c r="K10" i="48"/>
  <c r="H10" i="48"/>
  <c r="AH15" i="1" s="1"/>
  <c r="V9" i="48"/>
  <c r="V21" i="48" s="1"/>
  <c r="V33" i="48" s="1"/>
  <c r="V45" i="48" s="1"/>
  <c r="V58" i="48" s="1"/>
  <c r="V70" i="48" s="1"/>
  <c r="U9" i="48"/>
  <c r="U21" i="48" s="1"/>
  <c r="U33" i="48" s="1"/>
  <c r="U45" i="48" s="1"/>
  <c r="U58" i="48" s="1"/>
  <c r="U70" i="48" s="1"/>
  <c r="G8" i="48"/>
  <c r="F8" i="48"/>
  <c r="C6" i="48"/>
  <c r="B6" i="48"/>
  <c r="M2" i="48"/>
  <c r="G77" i="46"/>
  <c r="F77" i="46"/>
  <c r="E77" i="46"/>
  <c r="D77" i="46"/>
  <c r="H76" i="46"/>
  <c r="AH49" i="1" s="1"/>
  <c r="H75" i="46"/>
  <c r="AH48" i="1" s="1"/>
  <c r="H74" i="46"/>
  <c r="AH47" i="1" s="1"/>
  <c r="H73" i="46"/>
  <c r="AH46" i="1" s="1"/>
  <c r="H72" i="46"/>
  <c r="H71" i="46"/>
  <c r="AH44" i="1" s="1"/>
  <c r="C67" i="46"/>
  <c r="B67" i="46"/>
  <c r="G65" i="46"/>
  <c r="F65" i="46"/>
  <c r="D65" i="46"/>
  <c r="H64" i="46"/>
  <c r="AH157" i="1" s="1"/>
  <c r="K63" i="46"/>
  <c r="H63" i="46"/>
  <c r="K62" i="46"/>
  <c r="H62" i="46"/>
  <c r="K61" i="46"/>
  <c r="H61" i="46"/>
  <c r="AH154" i="1" s="1"/>
  <c r="AE60" i="46"/>
  <c r="AE63" i="46" s="1"/>
  <c r="K60" i="46"/>
  <c r="H60" i="46"/>
  <c r="AH153" i="1" s="1"/>
  <c r="AG59" i="46"/>
  <c r="K59" i="46"/>
  <c r="H59" i="46"/>
  <c r="AH152" i="1" s="1"/>
  <c r="C55" i="46"/>
  <c r="B55" i="46"/>
  <c r="X54" i="46"/>
  <c r="W54" i="46"/>
  <c r="G52" i="46"/>
  <c r="F52" i="46"/>
  <c r="E52" i="46"/>
  <c r="D52" i="46"/>
  <c r="H51" i="46"/>
  <c r="K50" i="46"/>
  <c r="H50" i="46"/>
  <c r="K49" i="46"/>
  <c r="H49" i="46"/>
  <c r="AH191" i="1" s="1"/>
  <c r="K48" i="46"/>
  <c r="H48" i="46"/>
  <c r="AH190" i="1" s="1"/>
  <c r="K47" i="46"/>
  <c r="H47" i="46"/>
  <c r="AH189" i="1" s="1"/>
  <c r="K46" i="46"/>
  <c r="H46" i="46"/>
  <c r="AH188" i="1" s="1"/>
  <c r="C42" i="46"/>
  <c r="B42" i="46"/>
  <c r="G40" i="46"/>
  <c r="F40" i="46"/>
  <c r="D40" i="46"/>
  <c r="H39" i="46"/>
  <c r="AH85" i="1" s="1"/>
  <c r="K38" i="46"/>
  <c r="H38" i="46"/>
  <c r="K37" i="46"/>
  <c r="H37" i="46"/>
  <c r="AH83" i="1" s="1"/>
  <c r="K36" i="46"/>
  <c r="H36" i="46"/>
  <c r="K35" i="46"/>
  <c r="H35" i="46"/>
  <c r="K34" i="46"/>
  <c r="H34" i="46"/>
  <c r="C30" i="46"/>
  <c r="B30" i="46"/>
  <c r="G28" i="46"/>
  <c r="F28" i="46"/>
  <c r="E28" i="46"/>
  <c r="D28" i="46"/>
  <c r="B28" i="46"/>
  <c r="B40" i="46" s="1"/>
  <c r="B52" i="46" s="1"/>
  <c r="B65" i="46" s="1"/>
  <c r="B77" i="46" s="1"/>
  <c r="H27" i="46"/>
  <c r="B27" i="46"/>
  <c r="B39" i="46" s="1"/>
  <c r="B51" i="46" s="1"/>
  <c r="B64" i="46" s="1"/>
  <c r="B76" i="46" s="1"/>
  <c r="B86" i="46" s="1"/>
  <c r="K26" i="46"/>
  <c r="H26" i="46"/>
  <c r="AH120" i="1" s="1"/>
  <c r="B26" i="46"/>
  <c r="B38" i="46" s="1"/>
  <c r="B50" i="46" s="1"/>
  <c r="B63" i="46" s="1"/>
  <c r="B75" i="46" s="1"/>
  <c r="B85" i="46" s="1"/>
  <c r="K25" i="46"/>
  <c r="H25" i="46"/>
  <c r="B25" i="46"/>
  <c r="B37" i="46" s="1"/>
  <c r="B49" i="46" s="1"/>
  <c r="B62" i="46" s="1"/>
  <c r="B74" i="46" s="1"/>
  <c r="B84" i="46" s="1"/>
  <c r="K24" i="46"/>
  <c r="H24" i="46"/>
  <c r="AH118" i="1" s="1"/>
  <c r="B24" i="46"/>
  <c r="B36" i="46" s="1"/>
  <c r="B48" i="46" s="1"/>
  <c r="B61" i="46" s="1"/>
  <c r="B73" i="46" s="1"/>
  <c r="B83" i="46" s="1"/>
  <c r="K23" i="46"/>
  <c r="H23" i="46"/>
  <c r="AH117" i="1" s="1"/>
  <c r="B23" i="46"/>
  <c r="B35" i="46" s="1"/>
  <c r="B47" i="46" s="1"/>
  <c r="B60" i="46" s="1"/>
  <c r="B72" i="46" s="1"/>
  <c r="B82" i="46" s="1"/>
  <c r="K22" i="46"/>
  <c r="H22" i="46"/>
  <c r="AH116" i="1" s="1"/>
  <c r="B22" i="46"/>
  <c r="B34" i="46" s="1"/>
  <c r="B46" i="46" s="1"/>
  <c r="B59" i="46" s="1"/>
  <c r="B71" i="46" s="1"/>
  <c r="B81" i="46" s="1"/>
  <c r="W21" i="46"/>
  <c r="W33" i="46" s="1"/>
  <c r="W45" i="46" s="1"/>
  <c r="W58" i="46" s="1"/>
  <c r="W70" i="46" s="1"/>
  <c r="T21" i="46"/>
  <c r="T33" i="46" s="1"/>
  <c r="T45" i="46" s="1"/>
  <c r="T58" i="46" s="1"/>
  <c r="T70" i="46" s="1"/>
  <c r="B21" i="46"/>
  <c r="J20" i="46"/>
  <c r="J32" i="46" s="1"/>
  <c r="J44" i="46" s="1"/>
  <c r="J57" i="46" s="1"/>
  <c r="J69" i="46" s="1"/>
  <c r="I20" i="46"/>
  <c r="I32" i="46" s="1"/>
  <c r="I44" i="46" s="1"/>
  <c r="I57" i="46" s="1"/>
  <c r="I69" i="46" s="1"/>
  <c r="H20" i="46"/>
  <c r="H32" i="46" s="1"/>
  <c r="H44" i="46" s="1"/>
  <c r="H57" i="46" s="1"/>
  <c r="H69" i="46" s="1"/>
  <c r="E20" i="46"/>
  <c r="E32" i="46" s="1"/>
  <c r="D20" i="46"/>
  <c r="D32" i="46" s="1"/>
  <c r="L19" i="46"/>
  <c r="L31" i="46" s="1"/>
  <c r="L43" i="46" s="1"/>
  <c r="L56" i="46" s="1"/>
  <c r="L68" i="46" s="1"/>
  <c r="C18" i="46"/>
  <c r="B18" i="46"/>
  <c r="G16" i="46"/>
  <c r="F16" i="46"/>
  <c r="E16" i="46"/>
  <c r="D16" i="46"/>
  <c r="H15" i="46"/>
  <c r="AH13" i="1" s="1"/>
  <c r="K14" i="46"/>
  <c r="H14" i="46"/>
  <c r="AH12" i="1" s="1"/>
  <c r="K13" i="46"/>
  <c r="H13" i="46"/>
  <c r="K12" i="46"/>
  <c r="H12" i="46"/>
  <c r="K11" i="46"/>
  <c r="H11" i="46"/>
  <c r="AH9" i="1" s="1"/>
  <c r="K10" i="46"/>
  <c r="H10" i="46"/>
  <c r="AH8" i="1" s="1"/>
  <c r="V9" i="46"/>
  <c r="V21" i="46" s="1"/>
  <c r="V33" i="46" s="1"/>
  <c r="V45" i="46" s="1"/>
  <c r="V58" i="46" s="1"/>
  <c r="V70" i="46" s="1"/>
  <c r="U9" i="46"/>
  <c r="U21" i="46" s="1"/>
  <c r="U33" i="46" s="1"/>
  <c r="U45" i="46" s="1"/>
  <c r="U58" i="46" s="1"/>
  <c r="U70" i="46" s="1"/>
  <c r="G8" i="46"/>
  <c r="F8" i="46"/>
  <c r="C6" i="46"/>
  <c r="B6" i="46"/>
  <c r="M2" i="46"/>
  <c r="G77" i="45"/>
  <c r="F77" i="45"/>
  <c r="E77" i="45"/>
  <c r="D77" i="45"/>
  <c r="H76" i="45"/>
  <c r="AD73" i="1" s="1"/>
  <c r="H75" i="45"/>
  <c r="AD72" i="1" s="1"/>
  <c r="H74" i="45"/>
  <c r="AD71" i="1" s="1"/>
  <c r="H73" i="45"/>
  <c r="AD70" i="1" s="1"/>
  <c r="H72" i="45"/>
  <c r="AD69" i="1" s="1"/>
  <c r="H71" i="45"/>
  <c r="AD68" i="1" s="1"/>
  <c r="C67" i="45"/>
  <c r="B67" i="45"/>
  <c r="G65" i="45"/>
  <c r="F65" i="45"/>
  <c r="E65" i="45"/>
  <c r="D65" i="45"/>
  <c r="H64" i="45"/>
  <c r="AD181" i="1" s="1"/>
  <c r="K63" i="45"/>
  <c r="H63" i="45"/>
  <c r="K62" i="45"/>
  <c r="H62" i="45"/>
  <c r="AD179" i="1" s="1"/>
  <c r="K61" i="45"/>
  <c r="H61" i="45"/>
  <c r="AD178" i="1" s="1"/>
  <c r="AE60" i="45"/>
  <c r="AE63" i="45" s="1"/>
  <c r="K60" i="45"/>
  <c r="H60" i="45"/>
  <c r="AD177" i="1" s="1"/>
  <c r="AG59" i="45"/>
  <c r="K59" i="45"/>
  <c r="H59" i="45"/>
  <c r="AD176" i="1" s="1"/>
  <c r="C55" i="45"/>
  <c r="B55" i="45"/>
  <c r="X54" i="45"/>
  <c r="W54" i="45"/>
  <c r="G52" i="45"/>
  <c r="F52" i="45"/>
  <c r="E52" i="45"/>
  <c r="D52" i="45"/>
  <c r="H51" i="45"/>
  <c r="AD217" i="1" s="1"/>
  <c r="K50" i="45"/>
  <c r="H50" i="45"/>
  <c r="AD216" i="1" s="1"/>
  <c r="K49" i="45"/>
  <c r="H49" i="45"/>
  <c r="K48" i="45"/>
  <c r="H48" i="45"/>
  <c r="K47" i="45"/>
  <c r="H47" i="45"/>
  <c r="AD213" i="1" s="1"/>
  <c r="K46" i="45"/>
  <c r="H46" i="45"/>
  <c r="AD212" i="1" s="1"/>
  <c r="C42" i="45"/>
  <c r="B42" i="45"/>
  <c r="G40" i="45"/>
  <c r="F40" i="45"/>
  <c r="E40" i="45"/>
  <c r="D40" i="45"/>
  <c r="H39" i="45"/>
  <c r="AD109" i="1" s="1"/>
  <c r="K38" i="45"/>
  <c r="H38" i="45"/>
  <c r="AD108" i="1" s="1"/>
  <c r="K37" i="45"/>
  <c r="H37" i="45"/>
  <c r="AD107" i="1" s="1"/>
  <c r="K36" i="45"/>
  <c r="H36" i="45"/>
  <c r="AD106" i="1" s="1"/>
  <c r="K35" i="45"/>
  <c r="H35" i="45"/>
  <c r="AD105" i="1" s="1"/>
  <c r="K34" i="45"/>
  <c r="H34" i="45"/>
  <c r="AD104" i="1" s="1"/>
  <c r="C30" i="45"/>
  <c r="B30" i="45"/>
  <c r="G28" i="45"/>
  <c r="F28" i="45"/>
  <c r="E28" i="45"/>
  <c r="D28" i="45"/>
  <c r="B28" i="45"/>
  <c r="B40" i="45" s="1"/>
  <c r="B52" i="45" s="1"/>
  <c r="B65" i="45" s="1"/>
  <c r="B77" i="45" s="1"/>
  <c r="H27" i="45"/>
  <c r="AD145" i="1" s="1"/>
  <c r="B27" i="45"/>
  <c r="B39" i="45" s="1"/>
  <c r="B51" i="45" s="1"/>
  <c r="B64" i="45" s="1"/>
  <c r="B76" i="45" s="1"/>
  <c r="B86" i="45" s="1"/>
  <c r="K26" i="45"/>
  <c r="H26" i="45"/>
  <c r="AD144" i="1" s="1"/>
  <c r="B26" i="45"/>
  <c r="B38" i="45" s="1"/>
  <c r="B50" i="45" s="1"/>
  <c r="B63" i="45" s="1"/>
  <c r="B75" i="45" s="1"/>
  <c r="B85" i="45" s="1"/>
  <c r="K25" i="45"/>
  <c r="H25" i="45"/>
  <c r="AD143" i="1" s="1"/>
  <c r="B25" i="45"/>
  <c r="B37" i="45" s="1"/>
  <c r="B49" i="45" s="1"/>
  <c r="B62" i="45" s="1"/>
  <c r="B74" i="45" s="1"/>
  <c r="B84" i="45" s="1"/>
  <c r="K24" i="45"/>
  <c r="H24" i="45"/>
  <c r="AD142" i="1" s="1"/>
  <c r="B24" i="45"/>
  <c r="B36" i="45" s="1"/>
  <c r="B48" i="45" s="1"/>
  <c r="B61" i="45" s="1"/>
  <c r="B73" i="45" s="1"/>
  <c r="B83" i="45" s="1"/>
  <c r="K23" i="45"/>
  <c r="H23" i="45"/>
  <c r="AD141" i="1" s="1"/>
  <c r="B23" i="45"/>
  <c r="B35" i="45" s="1"/>
  <c r="B47" i="45" s="1"/>
  <c r="B60" i="45" s="1"/>
  <c r="B72" i="45" s="1"/>
  <c r="B82" i="45" s="1"/>
  <c r="K22" i="45"/>
  <c r="H22" i="45"/>
  <c r="B22" i="45"/>
  <c r="B34" i="45" s="1"/>
  <c r="B46" i="45" s="1"/>
  <c r="B59" i="45" s="1"/>
  <c r="B71" i="45" s="1"/>
  <c r="B81" i="45" s="1"/>
  <c r="W21" i="45"/>
  <c r="W33" i="45" s="1"/>
  <c r="W45" i="45" s="1"/>
  <c r="W58" i="45" s="1"/>
  <c r="W70" i="45" s="1"/>
  <c r="T21" i="45"/>
  <c r="T33" i="45" s="1"/>
  <c r="T45" i="45" s="1"/>
  <c r="T58" i="45" s="1"/>
  <c r="T70" i="45" s="1"/>
  <c r="B21" i="45"/>
  <c r="J20" i="45"/>
  <c r="J32" i="45" s="1"/>
  <c r="J44" i="45" s="1"/>
  <c r="J57" i="45" s="1"/>
  <c r="J69" i="45" s="1"/>
  <c r="I20" i="45"/>
  <c r="I32" i="45" s="1"/>
  <c r="I44" i="45" s="1"/>
  <c r="I57" i="45" s="1"/>
  <c r="I69" i="45" s="1"/>
  <c r="H20" i="45"/>
  <c r="H32" i="45" s="1"/>
  <c r="H44" i="45" s="1"/>
  <c r="H57" i="45" s="1"/>
  <c r="H69" i="45" s="1"/>
  <c r="E20" i="45"/>
  <c r="E32" i="45" s="1"/>
  <c r="D20" i="45"/>
  <c r="D32" i="45" s="1"/>
  <c r="L19" i="45"/>
  <c r="L31" i="45" s="1"/>
  <c r="L43" i="45" s="1"/>
  <c r="L56" i="45" s="1"/>
  <c r="L68" i="45" s="1"/>
  <c r="C18" i="45"/>
  <c r="B18" i="45"/>
  <c r="G16" i="45"/>
  <c r="F16" i="45"/>
  <c r="E16" i="45"/>
  <c r="D16" i="45"/>
  <c r="H15" i="45"/>
  <c r="AD37" i="1" s="1"/>
  <c r="K14" i="45"/>
  <c r="H14" i="45"/>
  <c r="AD36" i="1" s="1"/>
  <c r="K13" i="45"/>
  <c r="H13" i="45"/>
  <c r="K12" i="45"/>
  <c r="H12" i="45"/>
  <c r="K11" i="45"/>
  <c r="H11" i="45"/>
  <c r="AD33" i="1" s="1"/>
  <c r="K10" i="45"/>
  <c r="H10" i="45"/>
  <c r="AD32" i="1" s="1"/>
  <c r="V9" i="45"/>
  <c r="V21" i="45" s="1"/>
  <c r="V33" i="45" s="1"/>
  <c r="V45" i="45" s="1"/>
  <c r="V58" i="45" s="1"/>
  <c r="V70" i="45" s="1"/>
  <c r="U9" i="45"/>
  <c r="U21" i="45" s="1"/>
  <c r="U33" i="45" s="1"/>
  <c r="U45" i="45" s="1"/>
  <c r="U58" i="45" s="1"/>
  <c r="U70" i="45" s="1"/>
  <c r="G8" i="45"/>
  <c r="F8" i="45"/>
  <c r="C6" i="45"/>
  <c r="B6" i="45"/>
  <c r="M2" i="45"/>
  <c r="G77" i="44"/>
  <c r="F77" i="44"/>
  <c r="E77" i="44"/>
  <c r="D77" i="44"/>
  <c r="H76" i="44"/>
  <c r="AD66" i="1" s="1"/>
  <c r="H75" i="44"/>
  <c r="H74" i="44"/>
  <c r="AD64" i="1" s="1"/>
  <c r="H73" i="44"/>
  <c r="H72" i="44"/>
  <c r="AD62" i="1" s="1"/>
  <c r="H71" i="44"/>
  <c r="AD61" i="1" s="1"/>
  <c r="C67" i="44"/>
  <c r="B67" i="44"/>
  <c r="G65" i="44"/>
  <c r="F65" i="44"/>
  <c r="E65" i="44"/>
  <c r="D65" i="44"/>
  <c r="H64" i="44"/>
  <c r="AD174" i="1" s="1"/>
  <c r="K63" i="44"/>
  <c r="H63" i="44"/>
  <c r="AD173" i="1" s="1"/>
  <c r="K62" i="44"/>
  <c r="H62" i="44"/>
  <c r="AD172" i="1" s="1"/>
  <c r="K61" i="44"/>
  <c r="H61" i="44"/>
  <c r="AD171" i="1" s="1"/>
  <c r="AE60" i="44"/>
  <c r="AE63" i="44" s="1"/>
  <c r="K60" i="44"/>
  <c r="H60" i="44"/>
  <c r="AD170" i="1" s="1"/>
  <c r="AG59" i="44"/>
  <c r="K59" i="44"/>
  <c r="H59" i="44"/>
  <c r="AD169" i="1" s="1"/>
  <c r="C55" i="44"/>
  <c r="B55" i="44"/>
  <c r="X54" i="44"/>
  <c r="W54" i="44"/>
  <c r="G52" i="44"/>
  <c r="F52" i="44"/>
  <c r="E52" i="44"/>
  <c r="D52" i="44"/>
  <c r="H51" i="44"/>
  <c r="AD210" i="1" s="1"/>
  <c r="K50" i="44"/>
  <c r="H50" i="44"/>
  <c r="AD209" i="1" s="1"/>
  <c r="K49" i="44"/>
  <c r="H49" i="44"/>
  <c r="AD208" i="1" s="1"/>
  <c r="K48" i="44"/>
  <c r="H48" i="44"/>
  <c r="K47" i="44"/>
  <c r="H47" i="44"/>
  <c r="AD206" i="1" s="1"/>
  <c r="K46" i="44"/>
  <c r="H46" i="44"/>
  <c r="AD205" i="1" s="1"/>
  <c r="C42" i="44"/>
  <c r="B42" i="44"/>
  <c r="G40" i="44"/>
  <c r="F40" i="44"/>
  <c r="E40" i="44"/>
  <c r="D40" i="44"/>
  <c r="H39" i="44"/>
  <c r="K38" i="44"/>
  <c r="H38" i="44"/>
  <c r="K37" i="44"/>
  <c r="H37" i="44"/>
  <c r="AD100" i="1" s="1"/>
  <c r="K36" i="44"/>
  <c r="H36" i="44"/>
  <c r="K35" i="44"/>
  <c r="H35" i="44"/>
  <c r="AD98" i="1" s="1"/>
  <c r="K34" i="44"/>
  <c r="H34" i="44"/>
  <c r="AD97" i="1" s="1"/>
  <c r="C30" i="44"/>
  <c r="B30" i="44"/>
  <c r="G28" i="44"/>
  <c r="F28" i="44"/>
  <c r="E28" i="44"/>
  <c r="D28" i="44"/>
  <c r="B28" i="44"/>
  <c r="B40" i="44" s="1"/>
  <c r="B52" i="44" s="1"/>
  <c r="B65" i="44" s="1"/>
  <c r="B77" i="44" s="1"/>
  <c r="H27" i="44"/>
  <c r="AD138" i="1" s="1"/>
  <c r="B27" i="44"/>
  <c r="B39" i="44" s="1"/>
  <c r="B51" i="44" s="1"/>
  <c r="B64" i="44" s="1"/>
  <c r="B76" i="44" s="1"/>
  <c r="B86" i="44" s="1"/>
  <c r="K26" i="44"/>
  <c r="H26" i="44"/>
  <c r="AD137" i="1" s="1"/>
  <c r="B26" i="44"/>
  <c r="B38" i="44" s="1"/>
  <c r="B50" i="44" s="1"/>
  <c r="B63" i="44" s="1"/>
  <c r="B75" i="44" s="1"/>
  <c r="B85" i="44" s="1"/>
  <c r="K25" i="44"/>
  <c r="H25" i="44"/>
  <c r="B25" i="44"/>
  <c r="B37" i="44" s="1"/>
  <c r="B49" i="44" s="1"/>
  <c r="B62" i="44" s="1"/>
  <c r="B74" i="44" s="1"/>
  <c r="B84" i="44" s="1"/>
  <c r="K24" i="44"/>
  <c r="H24" i="44"/>
  <c r="AD135" i="1" s="1"/>
  <c r="B24" i="44"/>
  <c r="B36" i="44" s="1"/>
  <c r="B48" i="44" s="1"/>
  <c r="B61" i="44" s="1"/>
  <c r="B73" i="44" s="1"/>
  <c r="B83" i="44" s="1"/>
  <c r="K23" i="44"/>
  <c r="H23" i="44"/>
  <c r="AD134" i="1" s="1"/>
  <c r="B23" i="44"/>
  <c r="B35" i="44" s="1"/>
  <c r="B47" i="44" s="1"/>
  <c r="B60" i="44" s="1"/>
  <c r="B72" i="44" s="1"/>
  <c r="B82" i="44" s="1"/>
  <c r="K22" i="44"/>
  <c r="H22" i="44"/>
  <c r="B22" i="44"/>
  <c r="B34" i="44" s="1"/>
  <c r="B46" i="44" s="1"/>
  <c r="B59" i="44" s="1"/>
  <c r="B71" i="44" s="1"/>
  <c r="B81" i="44" s="1"/>
  <c r="W21" i="44"/>
  <c r="W33" i="44" s="1"/>
  <c r="W45" i="44" s="1"/>
  <c r="W58" i="44" s="1"/>
  <c r="W70" i="44" s="1"/>
  <c r="T21" i="44"/>
  <c r="T33" i="44" s="1"/>
  <c r="T45" i="44" s="1"/>
  <c r="T58" i="44" s="1"/>
  <c r="T70" i="44" s="1"/>
  <c r="B21" i="44"/>
  <c r="J20" i="44"/>
  <c r="J32" i="44" s="1"/>
  <c r="J44" i="44" s="1"/>
  <c r="J57" i="44" s="1"/>
  <c r="J69" i="44" s="1"/>
  <c r="I20" i="44"/>
  <c r="I32" i="44" s="1"/>
  <c r="I44" i="44" s="1"/>
  <c r="I57" i="44" s="1"/>
  <c r="I69" i="44" s="1"/>
  <c r="H20" i="44"/>
  <c r="H32" i="44" s="1"/>
  <c r="H44" i="44" s="1"/>
  <c r="H57" i="44" s="1"/>
  <c r="H69" i="44" s="1"/>
  <c r="E20" i="44"/>
  <c r="E32" i="44" s="1"/>
  <c r="D20" i="44"/>
  <c r="D32" i="44" s="1"/>
  <c r="D44" i="44" s="1"/>
  <c r="D57" i="44" s="1"/>
  <c r="D69" i="44" s="1"/>
  <c r="F69" i="44" s="1"/>
  <c r="L19" i="44"/>
  <c r="L31" i="44" s="1"/>
  <c r="L43" i="44" s="1"/>
  <c r="L56" i="44" s="1"/>
  <c r="L68" i="44" s="1"/>
  <c r="C18" i="44"/>
  <c r="B18" i="44"/>
  <c r="G16" i="44"/>
  <c r="F16" i="44"/>
  <c r="E16" i="44"/>
  <c r="D16" i="44"/>
  <c r="H15" i="44"/>
  <c r="K14" i="44"/>
  <c r="H14" i="44"/>
  <c r="AD29" i="1" s="1"/>
  <c r="K13" i="44"/>
  <c r="H13" i="44"/>
  <c r="AD28" i="1" s="1"/>
  <c r="K12" i="44"/>
  <c r="H12" i="44"/>
  <c r="AD27" i="1" s="1"/>
  <c r="K11" i="44"/>
  <c r="H11" i="44"/>
  <c r="AD26" i="1" s="1"/>
  <c r="K10" i="44"/>
  <c r="H10" i="44"/>
  <c r="AD25" i="1" s="1"/>
  <c r="V9" i="44"/>
  <c r="V21" i="44" s="1"/>
  <c r="V33" i="44" s="1"/>
  <c r="V45" i="44" s="1"/>
  <c r="V58" i="44" s="1"/>
  <c r="V70" i="44" s="1"/>
  <c r="U9" i="44"/>
  <c r="U21" i="44" s="1"/>
  <c r="U33" i="44" s="1"/>
  <c r="U45" i="44" s="1"/>
  <c r="U58" i="44" s="1"/>
  <c r="U70" i="44" s="1"/>
  <c r="G8" i="44"/>
  <c r="F8" i="44"/>
  <c r="C6" i="44"/>
  <c r="B6" i="44"/>
  <c r="M2" i="44"/>
  <c r="G77" i="43"/>
  <c r="F77" i="43"/>
  <c r="E77" i="43"/>
  <c r="D77" i="43"/>
  <c r="H76" i="43"/>
  <c r="AD59" i="1" s="1"/>
  <c r="H75" i="43"/>
  <c r="H74" i="43"/>
  <c r="AD57" i="1" s="1"/>
  <c r="H73" i="43"/>
  <c r="AD56" i="1" s="1"/>
  <c r="H72" i="43"/>
  <c r="H71" i="43"/>
  <c r="AD54" i="1" s="1"/>
  <c r="C67" i="43"/>
  <c r="B67" i="43"/>
  <c r="G65" i="43"/>
  <c r="F65" i="43"/>
  <c r="E65" i="43"/>
  <c r="D65" i="43"/>
  <c r="H64" i="43"/>
  <c r="AD167" i="1" s="1"/>
  <c r="K63" i="43"/>
  <c r="H63" i="43"/>
  <c r="AD166" i="1" s="1"/>
  <c r="K62" i="43"/>
  <c r="H62" i="43"/>
  <c r="K61" i="43"/>
  <c r="H61" i="43"/>
  <c r="AD164" i="1" s="1"/>
  <c r="AE60" i="43"/>
  <c r="AE63" i="43" s="1"/>
  <c r="K60" i="43"/>
  <c r="H60" i="43"/>
  <c r="AD163" i="1" s="1"/>
  <c r="AG59" i="43"/>
  <c r="K59" i="43"/>
  <c r="H59" i="43"/>
  <c r="AD162" i="1" s="1"/>
  <c r="C55" i="43"/>
  <c r="B55" i="43"/>
  <c r="X54" i="43"/>
  <c r="W54" i="43"/>
  <c r="G52" i="43"/>
  <c r="F52" i="43"/>
  <c r="E52" i="43"/>
  <c r="D52" i="43"/>
  <c r="H51" i="43"/>
  <c r="AD203" i="1" s="1"/>
  <c r="K50" i="43"/>
  <c r="H50" i="43"/>
  <c r="AD202" i="1" s="1"/>
  <c r="K49" i="43"/>
  <c r="H49" i="43"/>
  <c r="K48" i="43"/>
  <c r="H48" i="43"/>
  <c r="K47" i="43"/>
  <c r="H47" i="43"/>
  <c r="AD199" i="1" s="1"/>
  <c r="K46" i="43"/>
  <c r="H46" i="43"/>
  <c r="AD198" i="1" s="1"/>
  <c r="C42" i="43"/>
  <c r="B42" i="43"/>
  <c r="G40" i="43"/>
  <c r="F40" i="43"/>
  <c r="E40" i="43"/>
  <c r="D40" i="43"/>
  <c r="H39" i="43"/>
  <c r="AD95" i="1" s="1"/>
  <c r="K38" i="43"/>
  <c r="H38" i="43"/>
  <c r="K37" i="43"/>
  <c r="H37" i="43"/>
  <c r="AD93" i="1" s="1"/>
  <c r="K36" i="43"/>
  <c r="H36" i="43"/>
  <c r="AD92" i="1" s="1"/>
  <c r="K35" i="43"/>
  <c r="H35" i="43"/>
  <c r="AD91" i="1" s="1"/>
  <c r="K34" i="43"/>
  <c r="H34" i="43"/>
  <c r="AD90" i="1" s="1"/>
  <c r="C30" i="43"/>
  <c r="B30" i="43"/>
  <c r="G28" i="43"/>
  <c r="F28" i="43"/>
  <c r="E28" i="43"/>
  <c r="D28" i="43"/>
  <c r="B28" i="43"/>
  <c r="B40" i="43" s="1"/>
  <c r="B52" i="43" s="1"/>
  <c r="B65" i="43" s="1"/>
  <c r="B77" i="43" s="1"/>
  <c r="H27" i="43"/>
  <c r="AD131" i="1" s="1"/>
  <c r="B27" i="43"/>
  <c r="B39" i="43" s="1"/>
  <c r="B51" i="43" s="1"/>
  <c r="B64" i="43" s="1"/>
  <c r="B76" i="43" s="1"/>
  <c r="B86" i="43" s="1"/>
  <c r="K26" i="43"/>
  <c r="H26" i="43"/>
  <c r="AD130" i="1" s="1"/>
  <c r="B26" i="43"/>
  <c r="B38" i="43" s="1"/>
  <c r="B50" i="43" s="1"/>
  <c r="B63" i="43" s="1"/>
  <c r="B75" i="43" s="1"/>
  <c r="B85" i="43" s="1"/>
  <c r="K25" i="43"/>
  <c r="H25" i="43"/>
  <c r="AD129" i="1" s="1"/>
  <c r="B25" i="43"/>
  <c r="B37" i="43" s="1"/>
  <c r="B49" i="43" s="1"/>
  <c r="B62" i="43" s="1"/>
  <c r="B74" i="43" s="1"/>
  <c r="B84" i="43" s="1"/>
  <c r="K24" i="43"/>
  <c r="H24" i="43"/>
  <c r="AD128" i="1" s="1"/>
  <c r="B24" i="43"/>
  <c r="B36" i="43" s="1"/>
  <c r="B48" i="43" s="1"/>
  <c r="B61" i="43" s="1"/>
  <c r="B73" i="43" s="1"/>
  <c r="B83" i="43" s="1"/>
  <c r="K23" i="43"/>
  <c r="H23" i="43"/>
  <c r="AD127" i="1" s="1"/>
  <c r="B23" i="43"/>
  <c r="B35" i="43" s="1"/>
  <c r="B47" i="43" s="1"/>
  <c r="B60" i="43" s="1"/>
  <c r="B72" i="43" s="1"/>
  <c r="B82" i="43" s="1"/>
  <c r="K22" i="43"/>
  <c r="H22" i="43"/>
  <c r="AD126" i="1" s="1"/>
  <c r="B22" i="43"/>
  <c r="B34" i="43" s="1"/>
  <c r="B46" i="43" s="1"/>
  <c r="B59" i="43" s="1"/>
  <c r="B71" i="43" s="1"/>
  <c r="B81" i="43" s="1"/>
  <c r="W21" i="43"/>
  <c r="W33" i="43" s="1"/>
  <c r="W45" i="43" s="1"/>
  <c r="W58" i="43" s="1"/>
  <c r="W70" i="43" s="1"/>
  <c r="T21" i="43"/>
  <c r="T33" i="43" s="1"/>
  <c r="T45" i="43" s="1"/>
  <c r="T58" i="43" s="1"/>
  <c r="T70" i="43" s="1"/>
  <c r="B21" i="43"/>
  <c r="J20" i="43"/>
  <c r="J32" i="43" s="1"/>
  <c r="J44" i="43" s="1"/>
  <c r="J57" i="43" s="1"/>
  <c r="J69" i="43" s="1"/>
  <c r="I20" i="43"/>
  <c r="I32" i="43" s="1"/>
  <c r="I44" i="43" s="1"/>
  <c r="I57" i="43" s="1"/>
  <c r="I69" i="43" s="1"/>
  <c r="H20" i="43"/>
  <c r="H32" i="43" s="1"/>
  <c r="H44" i="43" s="1"/>
  <c r="H57" i="43" s="1"/>
  <c r="H69" i="43" s="1"/>
  <c r="E20" i="43"/>
  <c r="E32" i="43" s="1"/>
  <c r="D20" i="43"/>
  <c r="D32" i="43" s="1"/>
  <c r="D44" i="43" s="1"/>
  <c r="D57" i="43" s="1"/>
  <c r="D69" i="43" s="1"/>
  <c r="F69" i="43" s="1"/>
  <c r="L19" i="43"/>
  <c r="L31" i="43" s="1"/>
  <c r="L43" i="43" s="1"/>
  <c r="L56" i="43" s="1"/>
  <c r="L68" i="43" s="1"/>
  <c r="C18" i="43"/>
  <c r="B18" i="43"/>
  <c r="G16" i="43"/>
  <c r="F16" i="43"/>
  <c r="E16" i="43"/>
  <c r="D16" i="43"/>
  <c r="H15" i="43"/>
  <c r="AD23" i="1" s="1"/>
  <c r="K14" i="43"/>
  <c r="H14" i="43"/>
  <c r="AD22" i="1" s="1"/>
  <c r="K13" i="43"/>
  <c r="H13" i="43"/>
  <c r="AD21" i="1" s="1"/>
  <c r="K12" i="43"/>
  <c r="H12" i="43"/>
  <c r="AD20" i="1" s="1"/>
  <c r="K11" i="43"/>
  <c r="H11" i="43"/>
  <c r="AD19" i="1" s="1"/>
  <c r="K10" i="43"/>
  <c r="H10" i="43"/>
  <c r="AD18" i="1" s="1"/>
  <c r="V9" i="43"/>
  <c r="V21" i="43" s="1"/>
  <c r="V33" i="43" s="1"/>
  <c r="V45" i="43" s="1"/>
  <c r="V58" i="43" s="1"/>
  <c r="V70" i="43" s="1"/>
  <c r="U9" i="43"/>
  <c r="U21" i="43" s="1"/>
  <c r="U33" i="43" s="1"/>
  <c r="U45" i="43" s="1"/>
  <c r="U58" i="43" s="1"/>
  <c r="U70" i="43" s="1"/>
  <c r="G8" i="43"/>
  <c r="F8" i="43"/>
  <c r="C6" i="43"/>
  <c r="B6" i="43"/>
  <c r="M2" i="43"/>
  <c r="G77" i="42"/>
  <c r="F77" i="42"/>
  <c r="E77" i="42"/>
  <c r="D77" i="42"/>
  <c r="H76" i="42"/>
  <c r="H75" i="42"/>
  <c r="H74" i="42"/>
  <c r="AD50" i="1" s="1"/>
  <c r="H73" i="42"/>
  <c r="H72" i="42"/>
  <c r="AD48" i="1" s="1"/>
  <c r="H71" i="42"/>
  <c r="AD47" i="1" s="1"/>
  <c r="C67" i="42"/>
  <c r="B67" i="42"/>
  <c r="G65" i="42"/>
  <c r="F65" i="42"/>
  <c r="E65" i="42"/>
  <c r="D65" i="42"/>
  <c r="H64" i="42"/>
  <c r="AD160" i="1" s="1"/>
  <c r="K63" i="42"/>
  <c r="H63" i="42"/>
  <c r="AD159" i="1" s="1"/>
  <c r="K62" i="42"/>
  <c r="H62" i="42"/>
  <c r="AD158" i="1" s="1"/>
  <c r="K61" i="42"/>
  <c r="H61" i="42"/>
  <c r="AD157" i="1" s="1"/>
  <c r="AE60" i="42"/>
  <c r="AE63" i="42" s="1"/>
  <c r="K60" i="42"/>
  <c r="H60" i="42"/>
  <c r="AG59" i="42"/>
  <c r="K59" i="42"/>
  <c r="H59" i="42"/>
  <c r="C55" i="42"/>
  <c r="B55" i="42"/>
  <c r="X54" i="42"/>
  <c r="W54" i="42"/>
  <c r="G52" i="42"/>
  <c r="F52" i="42"/>
  <c r="E52" i="42"/>
  <c r="D52" i="42"/>
  <c r="H51" i="42"/>
  <c r="K50" i="42"/>
  <c r="H50" i="42"/>
  <c r="K49" i="42"/>
  <c r="H49" i="42"/>
  <c r="AD194" i="1" s="1"/>
  <c r="K48" i="42"/>
  <c r="H48" i="42"/>
  <c r="AD193" i="1" s="1"/>
  <c r="K47" i="42"/>
  <c r="H47" i="42"/>
  <c r="AD192" i="1" s="1"/>
  <c r="K46" i="42"/>
  <c r="H46" i="42"/>
  <c r="AD191" i="1" s="1"/>
  <c r="C42" i="42"/>
  <c r="B42" i="42"/>
  <c r="G40" i="42"/>
  <c r="F40" i="42"/>
  <c r="E40" i="42"/>
  <c r="D40" i="42"/>
  <c r="H39" i="42"/>
  <c r="K38" i="42"/>
  <c r="H38" i="42"/>
  <c r="K37" i="42"/>
  <c r="H37" i="42"/>
  <c r="AD86" i="1" s="1"/>
  <c r="K36" i="42"/>
  <c r="H36" i="42"/>
  <c r="AD85" i="1" s="1"/>
  <c r="K35" i="42"/>
  <c r="H35" i="42"/>
  <c r="AD84" i="1" s="1"/>
  <c r="K34" i="42"/>
  <c r="H34" i="42"/>
  <c r="AD83" i="1" s="1"/>
  <c r="C30" i="42"/>
  <c r="B30" i="42"/>
  <c r="G28" i="42"/>
  <c r="F28" i="42"/>
  <c r="E28" i="42"/>
  <c r="D28" i="42"/>
  <c r="B28" i="42"/>
  <c r="B40" i="42" s="1"/>
  <c r="B52" i="42" s="1"/>
  <c r="B65" i="42" s="1"/>
  <c r="B77" i="42" s="1"/>
  <c r="H27" i="42"/>
  <c r="AD124" i="1" s="1"/>
  <c r="B27" i="42"/>
  <c r="B39" i="42" s="1"/>
  <c r="B51" i="42" s="1"/>
  <c r="B64" i="42" s="1"/>
  <c r="B76" i="42" s="1"/>
  <c r="B86" i="42" s="1"/>
  <c r="K26" i="42"/>
  <c r="H26" i="42"/>
  <c r="AD123" i="1" s="1"/>
  <c r="B26" i="42"/>
  <c r="B38" i="42" s="1"/>
  <c r="B50" i="42" s="1"/>
  <c r="B63" i="42" s="1"/>
  <c r="B75" i="42" s="1"/>
  <c r="B85" i="42" s="1"/>
  <c r="K25" i="42"/>
  <c r="H25" i="42"/>
  <c r="AD122" i="1" s="1"/>
  <c r="B25" i="42"/>
  <c r="B37" i="42" s="1"/>
  <c r="B49" i="42" s="1"/>
  <c r="B62" i="42" s="1"/>
  <c r="B74" i="42" s="1"/>
  <c r="B84" i="42" s="1"/>
  <c r="K24" i="42"/>
  <c r="H24" i="42"/>
  <c r="AD121" i="1" s="1"/>
  <c r="B24" i="42"/>
  <c r="B36" i="42" s="1"/>
  <c r="B48" i="42" s="1"/>
  <c r="B61" i="42" s="1"/>
  <c r="B73" i="42" s="1"/>
  <c r="B83" i="42" s="1"/>
  <c r="K23" i="42"/>
  <c r="H23" i="42"/>
  <c r="AD120" i="1" s="1"/>
  <c r="B23" i="42"/>
  <c r="B35" i="42" s="1"/>
  <c r="B47" i="42" s="1"/>
  <c r="B60" i="42" s="1"/>
  <c r="B72" i="42" s="1"/>
  <c r="B82" i="42" s="1"/>
  <c r="K22" i="42"/>
  <c r="H22" i="42"/>
  <c r="AD119" i="1" s="1"/>
  <c r="B22" i="42"/>
  <c r="B34" i="42" s="1"/>
  <c r="B46" i="42" s="1"/>
  <c r="B59" i="42" s="1"/>
  <c r="B71" i="42" s="1"/>
  <c r="B81" i="42" s="1"/>
  <c r="W21" i="42"/>
  <c r="W33" i="42" s="1"/>
  <c r="W45" i="42" s="1"/>
  <c r="W58" i="42" s="1"/>
  <c r="W70" i="42" s="1"/>
  <c r="T21" i="42"/>
  <c r="T33" i="42" s="1"/>
  <c r="T45" i="42" s="1"/>
  <c r="T58" i="42" s="1"/>
  <c r="T70" i="42" s="1"/>
  <c r="B21" i="42"/>
  <c r="J20" i="42"/>
  <c r="J32" i="42" s="1"/>
  <c r="J44" i="42" s="1"/>
  <c r="J57" i="42" s="1"/>
  <c r="J69" i="42" s="1"/>
  <c r="I20" i="42"/>
  <c r="I32" i="42" s="1"/>
  <c r="I44" i="42" s="1"/>
  <c r="I57" i="42" s="1"/>
  <c r="I69" i="42" s="1"/>
  <c r="H20" i="42"/>
  <c r="H32" i="42" s="1"/>
  <c r="H44" i="42" s="1"/>
  <c r="H57" i="42" s="1"/>
  <c r="H69" i="42" s="1"/>
  <c r="E20" i="42"/>
  <c r="E32" i="42" s="1"/>
  <c r="D20" i="42"/>
  <c r="D32" i="42" s="1"/>
  <c r="D44" i="42" s="1"/>
  <c r="D57" i="42" s="1"/>
  <c r="D69" i="42" s="1"/>
  <c r="F69" i="42" s="1"/>
  <c r="L19" i="42"/>
  <c r="L31" i="42" s="1"/>
  <c r="L43" i="42" s="1"/>
  <c r="L56" i="42" s="1"/>
  <c r="L68" i="42" s="1"/>
  <c r="C18" i="42"/>
  <c r="B18" i="42"/>
  <c r="G16" i="42"/>
  <c r="F16" i="42"/>
  <c r="E16" i="42"/>
  <c r="D16" i="42"/>
  <c r="H15" i="42"/>
  <c r="AD16" i="1" s="1"/>
  <c r="K14" i="42"/>
  <c r="H14" i="42"/>
  <c r="AD15" i="1" s="1"/>
  <c r="K13" i="42"/>
  <c r="H13" i="42"/>
  <c r="AD14" i="1" s="1"/>
  <c r="K12" i="42"/>
  <c r="H12" i="42"/>
  <c r="AD13" i="1" s="1"/>
  <c r="K11" i="42"/>
  <c r="H11" i="42"/>
  <c r="AD12" i="1" s="1"/>
  <c r="K10" i="42"/>
  <c r="H10" i="42"/>
  <c r="AD11" i="1" s="1"/>
  <c r="V9" i="42"/>
  <c r="V21" i="42" s="1"/>
  <c r="V33" i="42" s="1"/>
  <c r="V45" i="42" s="1"/>
  <c r="V58" i="42" s="1"/>
  <c r="V70" i="42" s="1"/>
  <c r="U9" i="42"/>
  <c r="U21" i="42" s="1"/>
  <c r="U33" i="42" s="1"/>
  <c r="U45" i="42" s="1"/>
  <c r="U58" i="42" s="1"/>
  <c r="U70" i="42" s="1"/>
  <c r="G8" i="42"/>
  <c r="F8" i="42"/>
  <c r="C6" i="42"/>
  <c r="B6" i="42"/>
  <c r="M2" i="42"/>
  <c r="G77" i="41"/>
  <c r="F77" i="41"/>
  <c r="E77" i="41"/>
  <c r="D77" i="41"/>
  <c r="H76" i="41"/>
  <c r="AD45" i="1" s="1"/>
  <c r="H75" i="41"/>
  <c r="AD44" i="1" s="1"/>
  <c r="H74" i="41"/>
  <c r="Z74" i="1" s="1"/>
  <c r="H73" i="41"/>
  <c r="H72" i="41"/>
  <c r="Z72" i="1" s="1"/>
  <c r="H71" i="41"/>
  <c r="Z71" i="1" s="1"/>
  <c r="C67" i="41"/>
  <c r="B67" i="41"/>
  <c r="G65" i="41"/>
  <c r="F65" i="41"/>
  <c r="E65" i="41"/>
  <c r="D65" i="41"/>
  <c r="H64" i="41"/>
  <c r="AD153" i="1" s="1"/>
  <c r="K63" i="41"/>
  <c r="H63" i="41"/>
  <c r="AD152" i="1" s="1"/>
  <c r="K62" i="41"/>
  <c r="H62" i="41"/>
  <c r="K61" i="41"/>
  <c r="H61" i="41"/>
  <c r="AE60" i="41"/>
  <c r="AE63" i="41" s="1"/>
  <c r="K60" i="41"/>
  <c r="H60" i="41"/>
  <c r="Z180" i="1" s="1"/>
  <c r="AG59" i="41"/>
  <c r="K59" i="41"/>
  <c r="H59" i="41"/>
  <c r="C55" i="41"/>
  <c r="B55" i="41"/>
  <c r="X54" i="41"/>
  <c r="W54" i="41"/>
  <c r="G52" i="41"/>
  <c r="F52" i="41"/>
  <c r="E52" i="41"/>
  <c r="D52" i="41"/>
  <c r="H51" i="41"/>
  <c r="K50" i="41"/>
  <c r="H50" i="41"/>
  <c r="K49" i="41"/>
  <c r="H49" i="41"/>
  <c r="Z218" i="1" s="1"/>
  <c r="K48" i="41"/>
  <c r="H48" i="41"/>
  <c r="Z217" i="1" s="1"/>
  <c r="K47" i="41"/>
  <c r="H47" i="41"/>
  <c r="Z216" i="1" s="1"/>
  <c r="K46" i="41"/>
  <c r="H46" i="41"/>
  <c r="Z215" i="1" s="1"/>
  <c r="C42" i="41"/>
  <c r="B42" i="41"/>
  <c r="G40" i="41"/>
  <c r="F40" i="41"/>
  <c r="E40" i="41"/>
  <c r="D40" i="41"/>
  <c r="H39" i="41"/>
  <c r="AD81" i="1" s="1"/>
  <c r="K38" i="41"/>
  <c r="H38" i="41"/>
  <c r="K37" i="41"/>
  <c r="H37" i="41"/>
  <c r="Z110" i="1" s="1"/>
  <c r="K36" i="41"/>
  <c r="H36" i="41"/>
  <c r="Z109" i="1" s="1"/>
  <c r="K35" i="41"/>
  <c r="H35" i="41"/>
  <c r="K34" i="41"/>
  <c r="H34" i="41"/>
  <c r="Z107" i="1" s="1"/>
  <c r="C30" i="41"/>
  <c r="B30" i="41"/>
  <c r="G28" i="41"/>
  <c r="F28" i="41"/>
  <c r="E28" i="41"/>
  <c r="D28" i="41"/>
  <c r="B28" i="41"/>
  <c r="B40" i="41" s="1"/>
  <c r="B52" i="41" s="1"/>
  <c r="B65" i="41" s="1"/>
  <c r="B77" i="41" s="1"/>
  <c r="H27" i="41"/>
  <c r="AD117" i="1" s="1"/>
  <c r="B27" i="41"/>
  <c r="B39" i="41" s="1"/>
  <c r="B51" i="41" s="1"/>
  <c r="B64" i="41" s="1"/>
  <c r="B76" i="41" s="1"/>
  <c r="B86" i="41" s="1"/>
  <c r="K26" i="41"/>
  <c r="H26" i="41"/>
  <c r="AD116" i="1" s="1"/>
  <c r="B26" i="41"/>
  <c r="B38" i="41" s="1"/>
  <c r="B50" i="41" s="1"/>
  <c r="B63" i="41" s="1"/>
  <c r="B75" i="41" s="1"/>
  <c r="B85" i="41" s="1"/>
  <c r="K25" i="41"/>
  <c r="H25" i="41"/>
  <c r="Z146" i="1" s="1"/>
  <c r="B25" i="41"/>
  <c r="B37" i="41" s="1"/>
  <c r="B49" i="41" s="1"/>
  <c r="B62" i="41" s="1"/>
  <c r="B74" i="41" s="1"/>
  <c r="B84" i="41" s="1"/>
  <c r="K24" i="41"/>
  <c r="H24" i="41"/>
  <c r="Z145" i="1" s="1"/>
  <c r="B24" i="41"/>
  <c r="B36" i="41" s="1"/>
  <c r="B48" i="41" s="1"/>
  <c r="B61" i="41" s="1"/>
  <c r="B73" i="41" s="1"/>
  <c r="B83" i="41" s="1"/>
  <c r="K23" i="41"/>
  <c r="H23" i="41"/>
  <c r="Z144" i="1" s="1"/>
  <c r="B23" i="41"/>
  <c r="B35" i="41" s="1"/>
  <c r="B47" i="41" s="1"/>
  <c r="B60" i="41" s="1"/>
  <c r="B72" i="41" s="1"/>
  <c r="B82" i="41" s="1"/>
  <c r="K22" i="41"/>
  <c r="H22" i="41"/>
  <c r="Z143" i="1" s="1"/>
  <c r="B22" i="41"/>
  <c r="B34" i="41" s="1"/>
  <c r="B46" i="41" s="1"/>
  <c r="B59" i="41" s="1"/>
  <c r="B71" i="41" s="1"/>
  <c r="B81" i="41" s="1"/>
  <c r="W21" i="41"/>
  <c r="W33" i="41" s="1"/>
  <c r="W45" i="41" s="1"/>
  <c r="W58" i="41" s="1"/>
  <c r="W70" i="41" s="1"/>
  <c r="T21" i="41"/>
  <c r="T33" i="41" s="1"/>
  <c r="T45" i="41" s="1"/>
  <c r="T58" i="41" s="1"/>
  <c r="T70" i="41" s="1"/>
  <c r="B21" i="41"/>
  <c r="J20" i="41"/>
  <c r="J32" i="41" s="1"/>
  <c r="J44" i="41" s="1"/>
  <c r="J57" i="41" s="1"/>
  <c r="J69" i="41" s="1"/>
  <c r="I20" i="41"/>
  <c r="I32" i="41" s="1"/>
  <c r="I44" i="41" s="1"/>
  <c r="I57" i="41" s="1"/>
  <c r="I69" i="41" s="1"/>
  <c r="H20" i="41"/>
  <c r="H32" i="41" s="1"/>
  <c r="H44" i="41" s="1"/>
  <c r="H57" i="41" s="1"/>
  <c r="H69" i="41" s="1"/>
  <c r="E20" i="41"/>
  <c r="E32" i="41" s="1"/>
  <c r="D20" i="41"/>
  <c r="D32" i="41" s="1"/>
  <c r="L19" i="41"/>
  <c r="L31" i="41" s="1"/>
  <c r="L43" i="41" s="1"/>
  <c r="L56" i="41" s="1"/>
  <c r="L68" i="41" s="1"/>
  <c r="C18" i="41"/>
  <c r="B18" i="41"/>
  <c r="G16" i="41"/>
  <c r="F16" i="41"/>
  <c r="E16" i="41"/>
  <c r="D16" i="41"/>
  <c r="H15" i="41"/>
  <c r="AD9" i="1" s="1"/>
  <c r="K14" i="41"/>
  <c r="H14" i="41"/>
  <c r="AD8" i="1" s="1"/>
  <c r="K13" i="41"/>
  <c r="H13" i="41"/>
  <c r="K12" i="41"/>
  <c r="H12" i="41"/>
  <c r="Z37" i="1" s="1"/>
  <c r="K11" i="41"/>
  <c r="H11" i="41"/>
  <c r="Z36" i="1" s="1"/>
  <c r="K10" i="41"/>
  <c r="H10" i="41"/>
  <c r="Z35" i="1" s="1"/>
  <c r="V9" i="41"/>
  <c r="V21" i="41" s="1"/>
  <c r="V33" i="41" s="1"/>
  <c r="V45" i="41" s="1"/>
  <c r="V58" i="41" s="1"/>
  <c r="V70" i="41" s="1"/>
  <c r="U9" i="41"/>
  <c r="U21" i="41" s="1"/>
  <c r="U33" i="41" s="1"/>
  <c r="U45" i="41" s="1"/>
  <c r="U58" i="41" s="1"/>
  <c r="U70" i="41" s="1"/>
  <c r="G8" i="41"/>
  <c r="F8" i="41"/>
  <c r="C6" i="41"/>
  <c r="B6" i="41"/>
  <c r="M2" i="41"/>
  <c r="G77" i="40"/>
  <c r="F77" i="40"/>
  <c r="E77" i="40"/>
  <c r="D77" i="40"/>
  <c r="H76" i="40"/>
  <c r="Z69" i="1" s="1"/>
  <c r="H75" i="40"/>
  <c r="H74" i="40"/>
  <c r="Z67" i="1" s="1"/>
  <c r="H73" i="40"/>
  <c r="Z66" i="1" s="1"/>
  <c r="H72" i="40"/>
  <c r="Z65" i="1" s="1"/>
  <c r="H71" i="40"/>
  <c r="C67" i="40"/>
  <c r="B67" i="40"/>
  <c r="G65" i="40"/>
  <c r="F65" i="40"/>
  <c r="E65" i="40"/>
  <c r="D65" i="40"/>
  <c r="H64" i="40"/>
  <c r="Z177" i="1" s="1"/>
  <c r="K63" i="40"/>
  <c r="H63" i="40"/>
  <c r="Z176" i="1" s="1"/>
  <c r="K62" i="40"/>
  <c r="H62" i="40"/>
  <c r="Z175" i="1" s="1"/>
  <c r="K61" i="40"/>
  <c r="H61" i="40"/>
  <c r="Z174" i="1" s="1"/>
  <c r="AE60" i="40"/>
  <c r="AE63" i="40" s="1"/>
  <c r="K60" i="40"/>
  <c r="H60" i="40"/>
  <c r="Z173" i="1" s="1"/>
  <c r="AG59" i="40"/>
  <c r="K59" i="40"/>
  <c r="H59" i="40"/>
  <c r="Z172" i="1" s="1"/>
  <c r="C55" i="40"/>
  <c r="B55" i="40"/>
  <c r="X54" i="40"/>
  <c r="W54" i="40"/>
  <c r="G52" i="40"/>
  <c r="F52" i="40"/>
  <c r="E52" i="40"/>
  <c r="D52" i="40"/>
  <c r="H51" i="40"/>
  <c r="K50" i="40"/>
  <c r="H50" i="40"/>
  <c r="Z212" i="1" s="1"/>
  <c r="K49" i="40"/>
  <c r="H49" i="40"/>
  <c r="Z211" i="1" s="1"/>
  <c r="K48" i="40"/>
  <c r="H48" i="40"/>
  <c r="K47" i="40"/>
  <c r="H47" i="40"/>
  <c r="Z209" i="1" s="1"/>
  <c r="K46" i="40"/>
  <c r="H46" i="40"/>
  <c r="Z208" i="1" s="1"/>
  <c r="C42" i="40"/>
  <c r="B42" i="40"/>
  <c r="G40" i="40"/>
  <c r="F40" i="40"/>
  <c r="E40" i="40"/>
  <c r="D40" i="40"/>
  <c r="H39" i="40"/>
  <c r="Z105" i="1" s="1"/>
  <c r="K38" i="40"/>
  <c r="H38" i="40"/>
  <c r="Z104" i="1" s="1"/>
  <c r="K37" i="40"/>
  <c r="H37" i="40"/>
  <c r="Z103" i="1" s="1"/>
  <c r="K36" i="40"/>
  <c r="H36" i="40"/>
  <c r="K35" i="40"/>
  <c r="H35" i="40"/>
  <c r="Z101" i="1" s="1"/>
  <c r="K34" i="40"/>
  <c r="H34" i="40"/>
  <c r="C30" i="40"/>
  <c r="B30" i="40"/>
  <c r="G28" i="40"/>
  <c r="F28" i="40"/>
  <c r="E28" i="40"/>
  <c r="D28" i="40"/>
  <c r="B28" i="40"/>
  <c r="B40" i="40" s="1"/>
  <c r="B52" i="40" s="1"/>
  <c r="B65" i="40" s="1"/>
  <c r="B77" i="40" s="1"/>
  <c r="H27" i="40"/>
  <c r="Z141" i="1" s="1"/>
  <c r="B27" i="40"/>
  <c r="B39" i="40" s="1"/>
  <c r="B51" i="40" s="1"/>
  <c r="B64" i="40" s="1"/>
  <c r="B76" i="40" s="1"/>
  <c r="B86" i="40" s="1"/>
  <c r="K26" i="40"/>
  <c r="H26" i="40"/>
  <c r="Z140" i="1" s="1"/>
  <c r="B26" i="40"/>
  <c r="B38" i="40" s="1"/>
  <c r="B50" i="40" s="1"/>
  <c r="B63" i="40" s="1"/>
  <c r="B75" i="40" s="1"/>
  <c r="B85" i="40" s="1"/>
  <c r="K25" i="40"/>
  <c r="H25" i="40"/>
  <c r="Z139" i="1" s="1"/>
  <c r="B25" i="40"/>
  <c r="B37" i="40" s="1"/>
  <c r="B49" i="40" s="1"/>
  <c r="B62" i="40" s="1"/>
  <c r="B74" i="40" s="1"/>
  <c r="B84" i="40" s="1"/>
  <c r="K24" i="40"/>
  <c r="H24" i="40"/>
  <c r="Z138" i="1" s="1"/>
  <c r="B24" i="40"/>
  <c r="B36" i="40" s="1"/>
  <c r="B48" i="40" s="1"/>
  <c r="B61" i="40" s="1"/>
  <c r="B73" i="40" s="1"/>
  <c r="B83" i="40" s="1"/>
  <c r="K23" i="40"/>
  <c r="H23" i="40"/>
  <c r="B23" i="40"/>
  <c r="B35" i="40" s="1"/>
  <c r="B47" i="40" s="1"/>
  <c r="B60" i="40" s="1"/>
  <c r="B72" i="40" s="1"/>
  <c r="B82" i="40" s="1"/>
  <c r="K22" i="40"/>
  <c r="H22" i="40"/>
  <c r="Z136" i="1" s="1"/>
  <c r="B22" i="40"/>
  <c r="B34" i="40" s="1"/>
  <c r="B46" i="40" s="1"/>
  <c r="B59" i="40" s="1"/>
  <c r="B71" i="40" s="1"/>
  <c r="B81" i="40" s="1"/>
  <c r="W21" i="40"/>
  <c r="W33" i="40" s="1"/>
  <c r="W45" i="40" s="1"/>
  <c r="W58" i="40" s="1"/>
  <c r="W70" i="40" s="1"/>
  <c r="T21" i="40"/>
  <c r="T33" i="40" s="1"/>
  <c r="T45" i="40" s="1"/>
  <c r="T58" i="40" s="1"/>
  <c r="T70" i="40" s="1"/>
  <c r="B21" i="40"/>
  <c r="J20" i="40"/>
  <c r="J32" i="40" s="1"/>
  <c r="J44" i="40" s="1"/>
  <c r="J57" i="40" s="1"/>
  <c r="J69" i="40" s="1"/>
  <c r="I20" i="40"/>
  <c r="I32" i="40" s="1"/>
  <c r="I44" i="40" s="1"/>
  <c r="I57" i="40" s="1"/>
  <c r="I69" i="40" s="1"/>
  <c r="H20" i="40"/>
  <c r="H32" i="40" s="1"/>
  <c r="H44" i="40" s="1"/>
  <c r="H57" i="40" s="1"/>
  <c r="H69" i="40" s="1"/>
  <c r="E20" i="40"/>
  <c r="E32" i="40" s="1"/>
  <c r="D20" i="40"/>
  <c r="D32" i="40" s="1"/>
  <c r="D44" i="40" s="1"/>
  <c r="D57" i="40" s="1"/>
  <c r="D69" i="40" s="1"/>
  <c r="F69" i="40" s="1"/>
  <c r="L19" i="40"/>
  <c r="L31" i="40" s="1"/>
  <c r="L43" i="40" s="1"/>
  <c r="L56" i="40" s="1"/>
  <c r="L68" i="40" s="1"/>
  <c r="C18" i="40"/>
  <c r="B18" i="40"/>
  <c r="G16" i="40"/>
  <c r="F16" i="40"/>
  <c r="E16" i="40"/>
  <c r="D16" i="40"/>
  <c r="H15" i="40"/>
  <c r="Z33" i="1" s="1"/>
  <c r="K14" i="40"/>
  <c r="H14" i="40"/>
  <c r="Z32" i="1" s="1"/>
  <c r="K13" i="40"/>
  <c r="H13" i="40"/>
  <c r="Z31" i="1" s="1"/>
  <c r="K12" i="40"/>
  <c r="H12" i="40"/>
  <c r="Z30" i="1" s="1"/>
  <c r="K11" i="40"/>
  <c r="H11" i="40"/>
  <c r="Z29" i="1" s="1"/>
  <c r="K10" i="40"/>
  <c r="H10" i="40"/>
  <c r="V9" i="40"/>
  <c r="V21" i="40" s="1"/>
  <c r="V33" i="40" s="1"/>
  <c r="V45" i="40" s="1"/>
  <c r="V58" i="40" s="1"/>
  <c r="V70" i="40" s="1"/>
  <c r="U9" i="40"/>
  <c r="U21" i="40" s="1"/>
  <c r="U33" i="40" s="1"/>
  <c r="U45" i="40" s="1"/>
  <c r="U58" i="40" s="1"/>
  <c r="U70" i="40" s="1"/>
  <c r="G8" i="40"/>
  <c r="F8" i="40"/>
  <c r="C6" i="40"/>
  <c r="B6" i="40"/>
  <c r="M2" i="40"/>
  <c r="G77" i="38"/>
  <c r="F77" i="38"/>
  <c r="E77" i="38"/>
  <c r="D77" i="38"/>
  <c r="H76" i="38"/>
  <c r="Z62" i="1" s="1"/>
  <c r="H75" i="38"/>
  <c r="Z61" i="1" s="1"/>
  <c r="H74" i="38"/>
  <c r="Z60" i="1" s="1"/>
  <c r="H73" i="38"/>
  <c r="H72" i="38"/>
  <c r="Z58" i="1" s="1"/>
  <c r="H71" i="38"/>
  <c r="Z57" i="1" s="1"/>
  <c r="C67" i="38"/>
  <c r="B67" i="38"/>
  <c r="G65" i="38"/>
  <c r="F65" i="38"/>
  <c r="E65" i="38"/>
  <c r="D65" i="38"/>
  <c r="H64" i="38"/>
  <c r="Z170" i="1" s="1"/>
  <c r="K63" i="38"/>
  <c r="H63" i="38"/>
  <c r="Z169" i="1" s="1"/>
  <c r="K62" i="38"/>
  <c r="H62" i="38"/>
  <c r="Z168" i="1" s="1"/>
  <c r="K61" i="38"/>
  <c r="H61" i="38"/>
  <c r="Z167" i="1" s="1"/>
  <c r="AE60" i="38"/>
  <c r="AE63" i="38" s="1"/>
  <c r="K60" i="38"/>
  <c r="H60" i="38"/>
  <c r="Z166" i="1" s="1"/>
  <c r="AG59" i="38"/>
  <c r="K59" i="38"/>
  <c r="H59" i="38"/>
  <c r="Z165" i="1" s="1"/>
  <c r="C55" i="38"/>
  <c r="B55" i="38"/>
  <c r="X54" i="38"/>
  <c r="W54" i="38"/>
  <c r="G52" i="38"/>
  <c r="F52" i="38"/>
  <c r="E52" i="38"/>
  <c r="D52" i="38"/>
  <c r="H51" i="38"/>
  <c r="Z206" i="1" s="1"/>
  <c r="K50" i="38"/>
  <c r="H50" i="38"/>
  <c r="Z205" i="1" s="1"/>
  <c r="K49" i="38"/>
  <c r="H49" i="38"/>
  <c r="Z204" i="1" s="1"/>
  <c r="K48" i="38"/>
  <c r="H48" i="38"/>
  <c r="Z203" i="1" s="1"/>
  <c r="K47" i="38"/>
  <c r="H47" i="38"/>
  <c r="Z202" i="1" s="1"/>
  <c r="K46" i="38"/>
  <c r="H46" i="38"/>
  <c r="Z201" i="1" s="1"/>
  <c r="C42" i="38"/>
  <c r="B42" i="38"/>
  <c r="G40" i="38"/>
  <c r="F40" i="38"/>
  <c r="E40" i="38"/>
  <c r="D40" i="38"/>
  <c r="H39" i="38"/>
  <c r="Z98" i="1" s="1"/>
  <c r="K38" i="38"/>
  <c r="H38" i="38"/>
  <c r="Z97" i="1" s="1"/>
  <c r="K37" i="38"/>
  <c r="H37" i="38"/>
  <c r="Z96" i="1" s="1"/>
  <c r="K36" i="38"/>
  <c r="H36" i="38"/>
  <c r="Z95" i="1" s="1"/>
  <c r="K35" i="38"/>
  <c r="H35" i="38"/>
  <c r="Z94" i="1" s="1"/>
  <c r="K34" i="38"/>
  <c r="H34" i="38"/>
  <c r="Z93" i="1" s="1"/>
  <c r="C30" i="38"/>
  <c r="B30" i="38"/>
  <c r="G28" i="38"/>
  <c r="F28" i="38"/>
  <c r="E28" i="38"/>
  <c r="D28" i="38"/>
  <c r="B28" i="38"/>
  <c r="B40" i="38" s="1"/>
  <c r="B52" i="38" s="1"/>
  <c r="B65" i="38" s="1"/>
  <c r="B77" i="38" s="1"/>
  <c r="H27" i="38"/>
  <c r="Z134" i="1" s="1"/>
  <c r="B27" i="38"/>
  <c r="B39" i="38" s="1"/>
  <c r="B51" i="38" s="1"/>
  <c r="B64" i="38" s="1"/>
  <c r="B76" i="38" s="1"/>
  <c r="B86" i="38" s="1"/>
  <c r="K26" i="38"/>
  <c r="H26" i="38"/>
  <c r="Z133" i="1" s="1"/>
  <c r="B26" i="38"/>
  <c r="B38" i="38" s="1"/>
  <c r="B50" i="38" s="1"/>
  <c r="B63" i="38" s="1"/>
  <c r="B75" i="38" s="1"/>
  <c r="B85" i="38" s="1"/>
  <c r="K25" i="38"/>
  <c r="H25" i="38"/>
  <c r="Z132" i="1" s="1"/>
  <c r="B25" i="38"/>
  <c r="B37" i="38" s="1"/>
  <c r="B49" i="38" s="1"/>
  <c r="B62" i="38" s="1"/>
  <c r="B74" i="38" s="1"/>
  <c r="B84" i="38" s="1"/>
  <c r="K24" i="38"/>
  <c r="H24" i="38"/>
  <c r="Z131" i="1" s="1"/>
  <c r="B24" i="38"/>
  <c r="B36" i="38" s="1"/>
  <c r="B48" i="38" s="1"/>
  <c r="B61" i="38" s="1"/>
  <c r="B73" i="38" s="1"/>
  <c r="B83" i="38" s="1"/>
  <c r="K23" i="38"/>
  <c r="H23" i="38"/>
  <c r="Z130" i="1" s="1"/>
  <c r="B23" i="38"/>
  <c r="B35" i="38" s="1"/>
  <c r="B47" i="38" s="1"/>
  <c r="B60" i="38" s="1"/>
  <c r="B72" i="38" s="1"/>
  <c r="B82" i="38" s="1"/>
  <c r="K22" i="38"/>
  <c r="H22" i="38"/>
  <c r="Z129" i="1" s="1"/>
  <c r="B22" i="38"/>
  <c r="B34" i="38" s="1"/>
  <c r="B46" i="38" s="1"/>
  <c r="B59" i="38" s="1"/>
  <c r="B71" i="38" s="1"/>
  <c r="B81" i="38" s="1"/>
  <c r="W21" i="38"/>
  <c r="W33" i="38" s="1"/>
  <c r="W45" i="38" s="1"/>
  <c r="W58" i="38" s="1"/>
  <c r="W70" i="38" s="1"/>
  <c r="T21" i="38"/>
  <c r="T33" i="38" s="1"/>
  <c r="T45" i="38" s="1"/>
  <c r="T58" i="38" s="1"/>
  <c r="T70" i="38" s="1"/>
  <c r="B21" i="38"/>
  <c r="J20" i="38"/>
  <c r="J32" i="38" s="1"/>
  <c r="J44" i="38" s="1"/>
  <c r="J57" i="38" s="1"/>
  <c r="J69" i="38" s="1"/>
  <c r="I20" i="38"/>
  <c r="I32" i="38" s="1"/>
  <c r="I44" i="38" s="1"/>
  <c r="I57" i="38" s="1"/>
  <c r="I69" i="38" s="1"/>
  <c r="H20" i="38"/>
  <c r="H32" i="38" s="1"/>
  <c r="H44" i="38" s="1"/>
  <c r="H57" i="38" s="1"/>
  <c r="H69" i="38" s="1"/>
  <c r="E20" i="38"/>
  <c r="E32" i="38" s="1"/>
  <c r="D20" i="38"/>
  <c r="D32" i="38" s="1"/>
  <c r="D44" i="38" s="1"/>
  <c r="D57" i="38" s="1"/>
  <c r="D69" i="38" s="1"/>
  <c r="F69" i="38" s="1"/>
  <c r="L19" i="38"/>
  <c r="L31" i="38" s="1"/>
  <c r="L43" i="38" s="1"/>
  <c r="L56" i="38" s="1"/>
  <c r="L68" i="38" s="1"/>
  <c r="C18" i="38"/>
  <c r="B18" i="38"/>
  <c r="F16" i="38"/>
  <c r="E16" i="38"/>
  <c r="D16" i="38"/>
  <c r="H15" i="38"/>
  <c r="Z26" i="1" s="1"/>
  <c r="K14" i="38"/>
  <c r="H14" i="38"/>
  <c r="K13" i="38"/>
  <c r="H13" i="38"/>
  <c r="Z24" i="1" s="1"/>
  <c r="K12" i="38"/>
  <c r="H12" i="38"/>
  <c r="Z23" i="1" s="1"/>
  <c r="K11" i="38"/>
  <c r="H11" i="38"/>
  <c r="K10" i="38"/>
  <c r="H10" i="38"/>
  <c r="Z21" i="1" s="1"/>
  <c r="V9" i="38"/>
  <c r="V21" i="38" s="1"/>
  <c r="V33" i="38" s="1"/>
  <c r="V45" i="38" s="1"/>
  <c r="V58" i="38" s="1"/>
  <c r="V70" i="38" s="1"/>
  <c r="U9" i="38"/>
  <c r="U21" i="38" s="1"/>
  <c r="U33" i="38" s="1"/>
  <c r="U45" i="38" s="1"/>
  <c r="U58" i="38" s="1"/>
  <c r="U70" i="38" s="1"/>
  <c r="G8" i="38"/>
  <c r="F8" i="38"/>
  <c r="C6" i="38"/>
  <c r="B6" i="38"/>
  <c r="M2" i="38"/>
  <c r="G77" i="37"/>
  <c r="F77" i="37"/>
  <c r="E77" i="37"/>
  <c r="D77" i="37"/>
  <c r="H76" i="37"/>
  <c r="Z55" i="1" s="1"/>
  <c r="H75" i="37"/>
  <c r="Z54" i="1" s="1"/>
  <c r="H74" i="37"/>
  <c r="Z53" i="1" s="1"/>
  <c r="H73" i="37"/>
  <c r="Z52" i="1" s="1"/>
  <c r="H72" i="37"/>
  <c r="Z51" i="1" s="1"/>
  <c r="H71" i="37"/>
  <c r="C67" i="37"/>
  <c r="B67" i="37"/>
  <c r="G65" i="37"/>
  <c r="F65" i="37"/>
  <c r="E65" i="37"/>
  <c r="D65" i="37"/>
  <c r="H64" i="37"/>
  <c r="Z163" i="1" s="1"/>
  <c r="K63" i="37"/>
  <c r="H63" i="37"/>
  <c r="Z162" i="1" s="1"/>
  <c r="K62" i="37"/>
  <c r="H62" i="37"/>
  <c r="Z161" i="1" s="1"/>
  <c r="K61" i="37"/>
  <c r="H61" i="37"/>
  <c r="Z160" i="1" s="1"/>
  <c r="AE60" i="37"/>
  <c r="AE63" i="37" s="1"/>
  <c r="K60" i="37"/>
  <c r="H60" i="37"/>
  <c r="Z159" i="1" s="1"/>
  <c r="AG59" i="37"/>
  <c r="K59" i="37"/>
  <c r="H59" i="37"/>
  <c r="Z158" i="1" s="1"/>
  <c r="C55" i="37"/>
  <c r="B55" i="37"/>
  <c r="X54" i="37"/>
  <c r="W54" i="37"/>
  <c r="G52" i="37"/>
  <c r="F52" i="37"/>
  <c r="E52" i="37"/>
  <c r="D52" i="37"/>
  <c r="H51" i="37"/>
  <c r="Z199" i="1" s="1"/>
  <c r="K50" i="37"/>
  <c r="H50" i="37"/>
  <c r="K49" i="37"/>
  <c r="H49" i="37"/>
  <c r="Z197" i="1" s="1"/>
  <c r="K48" i="37"/>
  <c r="H48" i="37"/>
  <c r="K47" i="37"/>
  <c r="H47" i="37"/>
  <c r="Z195" i="1" s="1"/>
  <c r="K46" i="37"/>
  <c r="H46" i="37"/>
  <c r="Z194" i="1" s="1"/>
  <c r="C42" i="37"/>
  <c r="B42" i="37"/>
  <c r="G40" i="37"/>
  <c r="F40" i="37"/>
  <c r="E40" i="37"/>
  <c r="D40" i="37"/>
  <c r="H39" i="37"/>
  <c r="Z91" i="1" s="1"/>
  <c r="K38" i="37"/>
  <c r="H38" i="37"/>
  <c r="Z90" i="1" s="1"/>
  <c r="K37" i="37"/>
  <c r="H37" i="37"/>
  <c r="Z89" i="1" s="1"/>
  <c r="K36" i="37"/>
  <c r="H36" i="37"/>
  <c r="K35" i="37"/>
  <c r="H35" i="37"/>
  <c r="Z87" i="1" s="1"/>
  <c r="K34" i="37"/>
  <c r="H34" i="37"/>
  <c r="Z86" i="1" s="1"/>
  <c r="C30" i="37"/>
  <c r="B30" i="37"/>
  <c r="G28" i="37"/>
  <c r="F28" i="37"/>
  <c r="E28" i="37"/>
  <c r="D28" i="37"/>
  <c r="B28" i="37"/>
  <c r="B40" i="37" s="1"/>
  <c r="B52" i="37" s="1"/>
  <c r="B65" i="37" s="1"/>
  <c r="B77" i="37" s="1"/>
  <c r="H27" i="37"/>
  <c r="Z127" i="1" s="1"/>
  <c r="B27" i="37"/>
  <c r="B39" i="37" s="1"/>
  <c r="B51" i="37" s="1"/>
  <c r="B64" i="37" s="1"/>
  <c r="B76" i="37" s="1"/>
  <c r="B86" i="37" s="1"/>
  <c r="K26" i="37"/>
  <c r="H26" i="37"/>
  <c r="Z126" i="1" s="1"/>
  <c r="B26" i="37"/>
  <c r="B38" i="37" s="1"/>
  <c r="B50" i="37" s="1"/>
  <c r="B63" i="37" s="1"/>
  <c r="B75" i="37" s="1"/>
  <c r="B85" i="37" s="1"/>
  <c r="K25" i="37"/>
  <c r="H25" i="37"/>
  <c r="Z125" i="1" s="1"/>
  <c r="B25" i="37"/>
  <c r="B37" i="37" s="1"/>
  <c r="B49" i="37" s="1"/>
  <c r="B62" i="37" s="1"/>
  <c r="B74" i="37" s="1"/>
  <c r="B84" i="37" s="1"/>
  <c r="K24" i="37"/>
  <c r="H24" i="37"/>
  <c r="Z124" i="1" s="1"/>
  <c r="B24" i="37"/>
  <c r="B36" i="37" s="1"/>
  <c r="B48" i="37" s="1"/>
  <c r="B61" i="37" s="1"/>
  <c r="B73" i="37" s="1"/>
  <c r="B83" i="37" s="1"/>
  <c r="K23" i="37"/>
  <c r="Z123" i="1"/>
  <c r="B23" i="37"/>
  <c r="B35" i="37" s="1"/>
  <c r="B47" i="37" s="1"/>
  <c r="B60" i="37" s="1"/>
  <c r="B72" i="37" s="1"/>
  <c r="B82" i="37" s="1"/>
  <c r="K22" i="37"/>
  <c r="H22" i="37"/>
  <c r="Z122" i="1" s="1"/>
  <c r="B22" i="37"/>
  <c r="B34" i="37" s="1"/>
  <c r="B46" i="37" s="1"/>
  <c r="B59" i="37" s="1"/>
  <c r="B71" i="37" s="1"/>
  <c r="B81" i="37" s="1"/>
  <c r="W21" i="37"/>
  <c r="W33" i="37" s="1"/>
  <c r="W45" i="37" s="1"/>
  <c r="W58" i="37" s="1"/>
  <c r="W70" i="37" s="1"/>
  <c r="T21" i="37"/>
  <c r="T33" i="37" s="1"/>
  <c r="T45" i="37" s="1"/>
  <c r="T58" i="37" s="1"/>
  <c r="T70" i="37" s="1"/>
  <c r="B21" i="37"/>
  <c r="J20" i="37"/>
  <c r="J32" i="37" s="1"/>
  <c r="J44" i="37" s="1"/>
  <c r="J57" i="37" s="1"/>
  <c r="J69" i="37" s="1"/>
  <c r="I20" i="37"/>
  <c r="I32" i="37" s="1"/>
  <c r="I44" i="37" s="1"/>
  <c r="I57" i="37" s="1"/>
  <c r="I69" i="37" s="1"/>
  <c r="H20" i="37"/>
  <c r="H32" i="37" s="1"/>
  <c r="H44" i="37" s="1"/>
  <c r="H57" i="37" s="1"/>
  <c r="H69" i="37" s="1"/>
  <c r="E20" i="37"/>
  <c r="E32" i="37" s="1"/>
  <c r="D20" i="37"/>
  <c r="D32" i="37" s="1"/>
  <c r="D44" i="37" s="1"/>
  <c r="D57" i="37" s="1"/>
  <c r="D69" i="37" s="1"/>
  <c r="F69" i="37" s="1"/>
  <c r="L19" i="37"/>
  <c r="L31" i="37" s="1"/>
  <c r="L43" i="37" s="1"/>
  <c r="L56" i="37" s="1"/>
  <c r="L68" i="37" s="1"/>
  <c r="C18" i="37"/>
  <c r="B18" i="37"/>
  <c r="G16" i="37"/>
  <c r="F16" i="37"/>
  <c r="E16" i="37"/>
  <c r="D16" i="37"/>
  <c r="H15" i="37"/>
  <c r="Z19" i="1" s="1"/>
  <c r="K14" i="37"/>
  <c r="H14" i="37"/>
  <c r="Z18" i="1" s="1"/>
  <c r="K13" i="37"/>
  <c r="H13" i="37"/>
  <c r="Z17" i="1" s="1"/>
  <c r="K12" i="37"/>
  <c r="H12" i="37"/>
  <c r="Z16" i="1" s="1"/>
  <c r="K11" i="37"/>
  <c r="H11" i="37"/>
  <c r="K10" i="37"/>
  <c r="H10" i="37"/>
  <c r="Z14" i="1" s="1"/>
  <c r="V9" i="37"/>
  <c r="V21" i="37" s="1"/>
  <c r="V33" i="37" s="1"/>
  <c r="V45" i="37" s="1"/>
  <c r="V58" i="37" s="1"/>
  <c r="V70" i="37" s="1"/>
  <c r="U9" i="37"/>
  <c r="U21" i="37" s="1"/>
  <c r="U33" i="37" s="1"/>
  <c r="U45" i="37" s="1"/>
  <c r="U58" i="37" s="1"/>
  <c r="U70" i="37" s="1"/>
  <c r="G8" i="37"/>
  <c r="F8" i="37"/>
  <c r="C6" i="37"/>
  <c r="B6" i="37"/>
  <c r="M2" i="37"/>
  <c r="G77" i="36"/>
  <c r="F77" i="36"/>
  <c r="E77" i="36"/>
  <c r="D77" i="36"/>
  <c r="H76" i="36"/>
  <c r="Z48" i="1" s="1"/>
  <c r="H75" i="36"/>
  <c r="Z47" i="1" s="1"/>
  <c r="H74" i="36"/>
  <c r="Z46" i="1" s="1"/>
  <c r="H73" i="36"/>
  <c r="Z45" i="1" s="1"/>
  <c r="H72" i="36"/>
  <c r="Z44" i="1" s="1"/>
  <c r="H71" i="36"/>
  <c r="V73" i="1" s="1"/>
  <c r="C67" i="36"/>
  <c r="B67" i="36"/>
  <c r="G65" i="36"/>
  <c r="F65" i="36"/>
  <c r="E65" i="36"/>
  <c r="D65" i="36"/>
  <c r="H64" i="36"/>
  <c r="Z156" i="1" s="1"/>
  <c r="K63" i="36"/>
  <c r="H63" i="36"/>
  <c r="Z155" i="1" s="1"/>
  <c r="K62" i="36"/>
  <c r="H62" i="36"/>
  <c r="Z154" i="1" s="1"/>
  <c r="K61" i="36"/>
  <c r="H61" i="36"/>
  <c r="Z153" i="1" s="1"/>
  <c r="AE60" i="36"/>
  <c r="AE63" i="36" s="1"/>
  <c r="K60" i="36"/>
  <c r="H60" i="36"/>
  <c r="Z152" i="1" s="1"/>
  <c r="AG59" i="36"/>
  <c r="K59" i="36"/>
  <c r="H59" i="36"/>
  <c r="V181" i="1" s="1"/>
  <c r="C55" i="36"/>
  <c r="B55" i="36"/>
  <c r="X54" i="36"/>
  <c r="W54" i="36"/>
  <c r="G52" i="36"/>
  <c r="F52" i="36"/>
  <c r="E52" i="36"/>
  <c r="D52" i="36"/>
  <c r="H51" i="36"/>
  <c r="Z192" i="1" s="1"/>
  <c r="K50" i="36"/>
  <c r="H50" i="36"/>
  <c r="Z191" i="1" s="1"/>
  <c r="K49" i="36"/>
  <c r="H49" i="36"/>
  <c r="Z190" i="1" s="1"/>
  <c r="K48" i="36"/>
  <c r="H48" i="36"/>
  <c r="Z189" i="1" s="1"/>
  <c r="K47" i="36"/>
  <c r="H47" i="36"/>
  <c r="Z188" i="1" s="1"/>
  <c r="K46" i="36"/>
  <c r="H46" i="36"/>
  <c r="V217" i="1" s="1"/>
  <c r="C42" i="36"/>
  <c r="B42" i="36"/>
  <c r="G40" i="36"/>
  <c r="F40" i="36"/>
  <c r="E40" i="36"/>
  <c r="D40" i="36"/>
  <c r="H39" i="36"/>
  <c r="Z84" i="1" s="1"/>
  <c r="K38" i="36"/>
  <c r="H38" i="36"/>
  <c r="Z83" i="1" s="1"/>
  <c r="K37" i="36"/>
  <c r="H37" i="36"/>
  <c r="Z82" i="1" s="1"/>
  <c r="K36" i="36"/>
  <c r="H36" i="36"/>
  <c r="Z81" i="1" s="1"/>
  <c r="K35" i="36"/>
  <c r="H35" i="36"/>
  <c r="Z80" i="1" s="1"/>
  <c r="K34" i="36"/>
  <c r="H34" i="36"/>
  <c r="V109" i="1" s="1"/>
  <c r="C30" i="36"/>
  <c r="B30" i="36"/>
  <c r="G28" i="36"/>
  <c r="F28" i="36"/>
  <c r="E28" i="36"/>
  <c r="D28" i="36"/>
  <c r="B28" i="36"/>
  <c r="B40" i="36" s="1"/>
  <c r="B52" i="36" s="1"/>
  <c r="B65" i="36" s="1"/>
  <c r="B77" i="36" s="1"/>
  <c r="H27" i="36"/>
  <c r="Z120" i="1" s="1"/>
  <c r="B27" i="36"/>
  <c r="B39" i="36" s="1"/>
  <c r="B51" i="36" s="1"/>
  <c r="B64" i="36" s="1"/>
  <c r="B76" i="36" s="1"/>
  <c r="B86" i="36" s="1"/>
  <c r="K26" i="36"/>
  <c r="H26" i="36"/>
  <c r="Z119" i="1" s="1"/>
  <c r="B26" i="36"/>
  <c r="B38" i="36" s="1"/>
  <c r="B50" i="36" s="1"/>
  <c r="B63" i="36" s="1"/>
  <c r="B75" i="36" s="1"/>
  <c r="B85" i="36" s="1"/>
  <c r="K25" i="36"/>
  <c r="H25" i="36"/>
  <c r="Z118" i="1" s="1"/>
  <c r="B25" i="36"/>
  <c r="B37" i="36" s="1"/>
  <c r="B49" i="36" s="1"/>
  <c r="B62" i="36" s="1"/>
  <c r="B74" i="36" s="1"/>
  <c r="B84" i="36" s="1"/>
  <c r="K24" i="36"/>
  <c r="H24" i="36"/>
  <c r="B24" i="36"/>
  <c r="B36" i="36" s="1"/>
  <c r="B48" i="36" s="1"/>
  <c r="B61" i="36" s="1"/>
  <c r="B73" i="36" s="1"/>
  <c r="B83" i="36" s="1"/>
  <c r="K23" i="36"/>
  <c r="H23" i="36"/>
  <c r="Z116" i="1" s="1"/>
  <c r="B23" i="36"/>
  <c r="B35" i="36" s="1"/>
  <c r="B47" i="36" s="1"/>
  <c r="B60" i="36" s="1"/>
  <c r="B72" i="36" s="1"/>
  <c r="B82" i="36" s="1"/>
  <c r="K22" i="36"/>
  <c r="H22" i="36"/>
  <c r="B22" i="36"/>
  <c r="B34" i="36" s="1"/>
  <c r="B46" i="36" s="1"/>
  <c r="B59" i="36" s="1"/>
  <c r="B71" i="36" s="1"/>
  <c r="B81" i="36" s="1"/>
  <c r="W21" i="36"/>
  <c r="W33" i="36" s="1"/>
  <c r="W45" i="36" s="1"/>
  <c r="W58" i="36" s="1"/>
  <c r="W70" i="36" s="1"/>
  <c r="T21" i="36"/>
  <c r="T33" i="36" s="1"/>
  <c r="T45" i="36" s="1"/>
  <c r="T58" i="36" s="1"/>
  <c r="T70" i="36" s="1"/>
  <c r="B21" i="36"/>
  <c r="J20" i="36"/>
  <c r="J32" i="36" s="1"/>
  <c r="J44" i="36" s="1"/>
  <c r="J57" i="36" s="1"/>
  <c r="J69" i="36" s="1"/>
  <c r="I20" i="36"/>
  <c r="I32" i="36" s="1"/>
  <c r="I44" i="36" s="1"/>
  <c r="I57" i="36" s="1"/>
  <c r="I69" i="36" s="1"/>
  <c r="H20" i="36"/>
  <c r="H32" i="36" s="1"/>
  <c r="H44" i="36" s="1"/>
  <c r="H57" i="36" s="1"/>
  <c r="H69" i="36" s="1"/>
  <c r="E20" i="36"/>
  <c r="E32" i="36" s="1"/>
  <c r="D20" i="36"/>
  <c r="D32" i="36" s="1"/>
  <c r="L19" i="36"/>
  <c r="L31" i="36" s="1"/>
  <c r="L43" i="36" s="1"/>
  <c r="L56" i="36" s="1"/>
  <c r="L68" i="36" s="1"/>
  <c r="C18" i="36"/>
  <c r="B18" i="36"/>
  <c r="G16" i="36"/>
  <c r="F16" i="36"/>
  <c r="E16" i="36"/>
  <c r="D16" i="36"/>
  <c r="H15" i="36"/>
  <c r="Z12" i="1" s="1"/>
  <c r="K14" i="36"/>
  <c r="H14" i="36"/>
  <c r="Z11" i="1" s="1"/>
  <c r="K13" i="36"/>
  <c r="H13" i="36"/>
  <c r="Z10" i="1" s="1"/>
  <c r="K12" i="36"/>
  <c r="H12" i="36"/>
  <c r="Z9" i="1" s="1"/>
  <c r="K11" i="36"/>
  <c r="H11" i="36"/>
  <c r="Z8" i="1" s="1"/>
  <c r="K10" i="36"/>
  <c r="H10" i="36"/>
  <c r="V37" i="1" s="1"/>
  <c r="V9" i="36"/>
  <c r="V21" i="36" s="1"/>
  <c r="V33" i="36" s="1"/>
  <c r="V45" i="36" s="1"/>
  <c r="V58" i="36" s="1"/>
  <c r="V70" i="36" s="1"/>
  <c r="U9" i="36"/>
  <c r="U21" i="36" s="1"/>
  <c r="U33" i="36" s="1"/>
  <c r="U45" i="36" s="1"/>
  <c r="U58" i="36" s="1"/>
  <c r="U70" i="36" s="1"/>
  <c r="G8" i="36"/>
  <c r="F8" i="36"/>
  <c r="C6" i="36"/>
  <c r="B6" i="36"/>
  <c r="M2" i="36"/>
  <c r="G77" i="35"/>
  <c r="F77" i="35"/>
  <c r="E77" i="35"/>
  <c r="D77" i="35"/>
  <c r="H76" i="35"/>
  <c r="V71" i="1" s="1"/>
  <c r="H75" i="35"/>
  <c r="H74" i="35"/>
  <c r="V69" i="1" s="1"/>
  <c r="V68" i="1"/>
  <c r="H72" i="35"/>
  <c r="H71" i="35"/>
  <c r="V66" i="1" s="1"/>
  <c r="C67" i="35"/>
  <c r="B67" i="35"/>
  <c r="G65" i="35"/>
  <c r="F65" i="35"/>
  <c r="E65" i="35"/>
  <c r="D65" i="35"/>
  <c r="H64" i="35"/>
  <c r="V179" i="1" s="1"/>
  <c r="K63" i="35"/>
  <c r="H63" i="35"/>
  <c r="K62" i="35"/>
  <c r="H62" i="35"/>
  <c r="V177" i="1" s="1"/>
  <c r="K61" i="35"/>
  <c r="H61" i="35"/>
  <c r="V176" i="1" s="1"/>
  <c r="AE60" i="35"/>
  <c r="AE63" i="35" s="1"/>
  <c r="K60" i="35"/>
  <c r="H60" i="35"/>
  <c r="V175" i="1" s="1"/>
  <c r="AG59" i="35"/>
  <c r="K59" i="35"/>
  <c r="H59" i="35"/>
  <c r="V174" i="1" s="1"/>
  <c r="C55" i="35"/>
  <c r="B55" i="35"/>
  <c r="X54" i="35"/>
  <c r="W54" i="35"/>
  <c r="G52" i="35"/>
  <c r="F52" i="35"/>
  <c r="E52" i="35"/>
  <c r="D52" i="35"/>
  <c r="H51" i="35"/>
  <c r="V215" i="1" s="1"/>
  <c r="K50" i="35"/>
  <c r="H50" i="35"/>
  <c r="V214" i="1" s="1"/>
  <c r="K49" i="35"/>
  <c r="H49" i="35"/>
  <c r="V213" i="1" s="1"/>
  <c r="K48" i="35"/>
  <c r="H48" i="35"/>
  <c r="V212" i="1" s="1"/>
  <c r="K47" i="35"/>
  <c r="H47" i="35"/>
  <c r="V211" i="1" s="1"/>
  <c r="K46" i="35"/>
  <c r="H46" i="35"/>
  <c r="V210" i="1" s="1"/>
  <c r="C42" i="35"/>
  <c r="B42" i="35"/>
  <c r="G40" i="35"/>
  <c r="F40" i="35"/>
  <c r="E40" i="35"/>
  <c r="D40" i="35"/>
  <c r="H39" i="35"/>
  <c r="V107" i="1" s="1"/>
  <c r="K38" i="35"/>
  <c r="H38" i="35"/>
  <c r="V106" i="1" s="1"/>
  <c r="K37" i="35"/>
  <c r="H37" i="35"/>
  <c r="V105" i="1" s="1"/>
  <c r="K36" i="35"/>
  <c r="H36" i="35"/>
  <c r="V104" i="1" s="1"/>
  <c r="K35" i="35"/>
  <c r="H35" i="35"/>
  <c r="K34" i="35"/>
  <c r="H34" i="35"/>
  <c r="V102" i="1" s="1"/>
  <c r="C30" i="35"/>
  <c r="B30" i="35"/>
  <c r="G28" i="35"/>
  <c r="F28" i="35"/>
  <c r="E28" i="35"/>
  <c r="D28" i="35"/>
  <c r="B28" i="35"/>
  <c r="B40" i="35" s="1"/>
  <c r="B52" i="35" s="1"/>
  <c r="B65" i="35" s="1"/>
  <c r="B77" i="35" s="1"/>
  <c r="H27" i="35"/>
  <c r="V143" i="1" s="1"/>
  <c r="B27" i="35"/>
  <c r="B39" i="35" s="1"/>
  <c r="B51" i="35" s="1"/>
  <c r="B64" i="35" s="1"/>
  <c r="B76" i="35" s="1"/>
  <c r="B86" i="35" s="1"/>
  <c r="K26" i="35"/>
  <c r="H26" i="35"/>
  <c r="V142" i="1" s="1"/>
  <c r="B26" i="35"/>
  <c r="B38" i="35" s="1"/>
  <c r="B50" i="35" s="1"/>
  <c r="B63" i="35" s="1"/>
  <c r="B75" i="35" s="1"/>
  <c r="B85" i="35" s="1"/>
  <c r="K25" i="35"/>
  <c r="H25" i="35"/>
  <c r="B25" i="35"/>
  <c r="B37" i="35" s="1"/>
  <c r="B49" i="35" s="1"/>
  <c r="B62" i="35" s="1"/>
  <c r="B74" i="35" s="1"/>
  <c r="B84" i="35" s="1"/>
  <c r="K24" i="35"/>
  <c r="H24" i="35"/>
  <c r="V140" i="1" s="1"/>
  <c r="B24" i="35"/>
  <c r="B36" i="35" s="1"/>
  <c r="B48" i="35" s="1"/>
  <c r="B61" i="35" s="1"/>
  <c r="B73" i="35" s="1"/>
  <c r="B83" i="35" s="1"/>
  <c r="K23" i="35"/>
  <c r="H23" i="35"/>
  <c r="V139" i="1" s="1"/>
  <c r="B23" i="35"/>
  <c r="B35" i="35" s="1"/>
  <c r="B47" i="35" s="1"/>
  <c r="B60" i="35" s="1"/>
  <c r="B72" i="35" s="1"/>
  <c r="B82" i="35" s="1"/>
  <c r="K22" i="35"/>
  <c r="H22" i="35"/>
  <c r="V138" i="1" s="1"/>
  <c r="B22" i="35"/>
  <c r="B34" i="35" s="1"/>
  <c r="B46" i="35" s="1"/>
  <c r="B59" i="35" s="1"/>
  <c r="B71" i="35" s="1"/>
  <c r="B81" i="35" s="1"/>
  <c r="W21" i="35"/>
  <c r="W33" i="35" s="1"/>
  <c r="W45" i="35" s="1"/>
  <c r="W58" i="35" s="1"/>
  <c r="W70" i="35" s="1"/>
  <c r="T21" i="35"/>
  <c r="T33" i="35" s="1"/>
  <c r="T45" i="35" s="1"/>
  <c r="T58" i="35" s="1"/>
  <c r="T70" i="35" s="1"/>
  <c r="B21" i="35"/>
  <c r="J20" i="35"/>
  <c r="J32" i="35" s="1"/>
  <c r="J44" i="35" s="1"/>
  <c r="J57" i="35" s="1"/>
  <c r="J69" i="35" s="1"/>
  <c r="I20" i="35"/>
  <c r="I32" i="35" s="1"/>
  <c r="I44" i="35" s="1"/>
  <c r="I57" i="35" s="1"/>
  <c r="I69" i="35" s="1"/>
  <c r="H20" i="35"/>
  <c r="H32" i="35" s="1"/>
  <c r="H44" i="35" s="1"/>
  <c r="H57" i="35" s="1"/>
  <c r="H69" i="35" s="1"/>
  <c r="E20" i="35"/>
  <c r="E32" i="35" s="1"/>
  <c r="D20" i="35"/>
  <c r="D32" i="35" s="1"/>
  <c r="L19" i="35"/>
  <c r="L31" i="35" s="1"/>
  <c r="L43" i="35" s="1"/>
  <c r="L56" i="35" s="1"/>
  <c r="L68" i="35" s="1"/>
  <c r="C18" i="35"/>
  <c r="B18" i="35"/>
  <c r="G16" i="35"/>
  <c r="F16" i="35"/>
  <c r="E16" i="35"/>
  <c r="D16" i="35"/>
  <c r="H15" i="35"/>
  <c r="V35" i="1" s="1"/>
  <c r="K14" i="35"/>
  <c r="H14" i="35"/>
  <c r="V34" i="1" s="1"/>
  <c r="K13" i="35"/>
  <c r="H13" i="35"/>
  <c r="K12" i="35"/>
  <c r="H12" i="35"/>
  <c r="K11" i="35"/>
  <c r="H11" i="35"/>
  <c r="V31" i="1" s="1"/>
  <c r="K10" i="35"/>
  <c r="H10" i="35"/>
  <c r="V30" i="1" s="1"/>
  <c r="V9" i="35"/>
  <c r="V21" i="35" s="1"/>
  <c r="V33" i="35" s="1"/>
  <c r="V45" i="35" s="1"/>
  <c r="V58" i="35" s="1"/>
  <c r="V70" i="35" s="1"/>
  <c r="U9" i="35"/>
  <c r="U21" i="35" s="1"/>
  <c r="U33" i="35" s="1"/>
  <c r="U45" i="35" s="1"/>
  <c r="U58" i="35" s="1"/>
  <c r="U70" i="35" s="1"/>
  <c r="G8" i="35"/>
  <c r="F8" i="35"/>
  <c r="C6" i="35"/>
  <c r="B6" i="35"/>
  <c r="M2" i="35"/>
  <c r="G77" i="34"/>
  <c r="F77" i="34"/>
  <c r="E77" i="34"/>
  <c r="D77" i="34"/>
  <c r="H76" i="34"/>
  <c r="H75" i="34"/>
  <c r="V63" i="1" s="1"/>
  <c r="H74" i="34"/>
  <c r="H73" i="34"/>
  <c r="V61" i="1" s="1"/>
  <c r="H72" i="34"/>
  <c r="V60" i="1" s="1"/>
  <c r="H71" i="34"/>
  <c r="C67" i="34"/>
  <c r="B67" i="34"/>
  <c r="G65" i="34"/>
  <c r="F65" i="34"/>
  <c r="E65" i="34"/>
  <c r="D65" i="34"/>
  <c r="H64" i="34"/>
  <c r="K63" i="34"/>
  <c r="H63" i="34"/>
  <c r="V171" i="1" s="1"/>
  <c r="K62" i="34"/>
  <c r="H62" i="34"/>
  <c r="K61" i="34"/>
  <c r="H61" i="34"/>
  <c r="V169" i="1" s="1"/>
  <c r="AE60" i="34"/>
  <c r="AE63" i="34" s="1"/>
  <c r="K60" i="34"/>
  <c r="H60" i="34"/>
  <c r="V168" i="1" s="1"/>
  <c r="AG59" i="34"/>
  <c r="K59" i="34"/>
  <c r="H59" i="34"/>
  <c r="V167" i="1" s="1"/>
  <c r="C55" i="34"/>
  <c r="B55" i="34"/>
  <c r="X54" i="34"/>
  <c r="W54" i="34"/>
  <c r="G52" i="34"/>
  <c r="F52" i="34"/>
  <c r="E52" i="34"/>
  <c r="D52" i="34"/>
  <c r="H51" i="34"/>
  <c r="V208" i="1" s="1"/>
  <c r="K50" i="34"/>
  <c r="H50" i="34"/>
  <c r="V207" i="1" s="1"/>
  <c r="K49" i="34"/>
  <c r="H49" i="34"/>
  <c r="V206" i="1" s="1"/>
  <c r="K48" i="34"/>
  <c r="H48" i="34"/>
  <c r="V205" i="1" s="1"/>
  <c r="K47" i="34"/>
  <c r="H47" i="34"/>
  <c r="V204" i="1" s="1"/>
  <c r="K46" i="34"/>
  <c r="H46" i="34"/>
  <c r="V203" i="1" s="1"/>
  <c r="C42" i="34"/>
  <c r="B42" i="34"/>
  <c r="G40" i="34"/>
  <c r="F40" i="34"/>
  <c r="E40" i="34"/>
  <c r="D40" i="34"/>
  <c r="H39" i="34"/>
  <c r="K38" i="34"/>
  <c r="H38" i="34"/>
  <c r="V99" i="1" s="1"/>
  <c r="K37" i="34"/>
  <c r="H37" i="34"/>
  <c r="V98" i="1" s="1"/>
  <c r="K36" i="34"/>
  <c r="H36" i="34"/>
  <c r="K35" i="34"/>
  <c r="H35" i="34"/>
  <c r="V96" i="1" s="1"/>
  <c r="K34" i="34"/>
  <c r="H34" i="34"/>
  <c r="C30" i="34"/>
  <c r="B30" i="34"/>
  <c r="G28" i="34"/>
  <c r="F28" i="34"/>
  <c r="E28" i="34"/>
  <c r="D28" i="34"/>
  <c r="B28" i="34"/>
  <c r="B40" i="34" s="1"/>
  <c r="B52" i="34" s="1"/>
  <c r="B65" i="34" s="1"/>
  <c r="B77" i="34" s="1"/>
  <c r="H27" i="34"/>
  <c r="V136" i="1" s="1"/>
  <c r="B27" i="34"/>
  <c r="B39" i="34" s="1"/>
  <c r="B51" i="34" s="1"/>
  <c r="B64" i="34" s="1"/>
  <c r="B76" i="34" s="1"/>
  <c r="B86" i="34" s="1"/>
  <c r="K26" i="34"/>
  <c r="H26" i="34"/>
  <c r="V135" i="1" s="1"/>
  <c r="B26" i="34"/>
  <c r="B38" i="34" s="1"/>
  <c r="B50" i="34" s="1"/>
  <c r="B63" i="34" s="1"/>
  <c r="B75" i="34" s="1"/>
  <c r="B85" i="34" s="1"/>
  <c r="K25" i="34"/>
  <c r="H25" i="34"/>
  <c r="V134" i="1" s="1"/>
  <c r="B25" i="34"/>
  <c r="B37" i="34" s="1"/>
  <c r="B49" i="34" s="1"/>
  <c r="B62" i="34" s="1"/>
  <c r="B74" i="34" s="1"/>
  <c r="B84" i="34" s="1"/>
  <c r="K24" i="34"/>
  <c r="H24" i="34"/>
  <c r="V133" i="1" s="1"/>
  <c r="B24" i="34"/>
  <c r="B36" i="34" s="1"/>
  <c r="B48" i="34" s="1"/>
  <c r="B61" i="34" s="1"/>
  <c r="B73" i="34" s="1"/>
  <c r="B83" i="34" s="1"/>
  <c r="K23" i="34"/>
  <c r="H23" i="34"/>
  <c r="V132" i="1" s="1"/>
  <c r="B23" i="34"/>
  <c r="B35" i="34" s="1"/>
  <c r="B47" i="34" s="1"/>
  <c r="B60" i="34" s="1"/>
  <c r="B72" i="34" s="1"/>
  <c r="B82" i="34" s="1"/>
  <c r="K22" i="34"/>
  <c r="H22" i="34"/>
  <c r="V131" i="1" s="1"/>
  <c r="B22" i="34"/>
  <c r="B34" i="34" s="1"/>
  <c r="B46" i="34" s="1"/>
  <c r="B59" i="34" s="1"/>
  <c r="B71" i="34" s="1"/>
  <c r="B81" i="34" s="1"/>
  <c r="W21" i="34"/>
  <c r="W33" i="34" s="1"/>
  <c r="W45" i="34" s="1"/>
  <c r="W58" i="34" s="1"/>
  <c r="W70" i="34" s="1"/>
  <c r="T21" i="34"/>
  <c r="T33" i="34" s="1"/>
  <c r="T45" i="34" s="1"/>
  <c r="T58" i="34" s="1"/>
  <c r="T70" i="34" s="1"/>
  <c r="B21" i="34"/>
  <c r="J20" i="34"/>
  <c r="J32" i="34" s="1"/>
  <c r="J44" i="34" s="1"/>
  <c r="J57" i="34" s="1"/>
  <c r="J69" i="34" s="1"/>
  <c r="I20" i="34"/>
  <c r="I32" i="34" s="1"/>
  <c r="I44" i="34" s="1"/>
  <c r="I57" i="34" s="1"/>
  <c r="I69" i="34" s="1"/>
  <c r="H20" i="34"/>
  <c r="H32" i="34" s="1"/>
  <c r="H44" i="34" s="1"/>
  <c r="H57" i="34" s="1"/>
  <c r="H69" i="34" s="1"/>
  <c r="E20" i="34"/>
  <c r="D20" i="34"/>
  <c r="D32" i="34" s="1"/>
  <c r="L19" i="34"/>
  <c r="L31" i="34" s="1"/>
  <c r="L43" i="34" s="1"/>
  <c r="L56" i="34" s="1"/>
  <c r="L68" i="34" s="1"/>
  <c r="C18" i="34"/>
  <c r="B18" i="34"/>
  <c r="G16" i="34"/>
  <c r="F16" i="34"/>
  <c r="E16" i="34"/>
  <c r="D16" i="34"/>
  <c r="H15" i="34"/>
  <c r="K14" i="34"/>
  <c r="H14" i="34"/>
  <c r="V27" i="1" s="1"/>
  <c r="K13" i="34"/>
  <c r="H13" i="34"/>
  <c r="V26" i="1" s="1"/>
  <c r="K12" i="34"/>
  <c r="H12" i="34"/>
  <c r="V25" i="1" s="1"/>
  <c r="K11" i="34"/>
  <c r="H11" i="34"/>
  <c r="K10" i="34"/>
  <c r="H10" i="34"/>
  <c r="V23" i="1" s="1"/>
  <c r="V9" i="34"/>
  <c r="V21" i="34" s="1"/>
  <c r="V33" i="34" s="1"/>
  <c r="V45" i="34" s="1"/>
  <c r="V58" i="34" s="1"/>
  <c r="V70" i="34" s="1"/>
  <c r="U9" i="34"/>
  <c r="U21" i="34" s="1"/>
  <c r="U33" i="34" s="1"/>
  <c r="U45" i="34" s="1"/>
  <c r="U58" i="34" s="1"/>
  <c r="U70" i="34" s="1"/>
  <c r="G8" i="34"/>
  <c r="F8" i="34"/>
  <c r="C6" i="34"/>
  <c r="B6" i="34"/>
  <c r="M2" i="34"/>
  <c r="G77" i="33"/>
  <c r="F77" i="33"/>
  <c r="E77" i="33"/>
  <c r="D77" i="33"/>
  <c r="H76" i="33"/>
  <c r="V57" i="1" s="1"/>
  <c r="H75" i="33"/>
  <c r="H74" i="33"/>
  <c r="V55" i="1" s="1"/>
  <c r="H73" i="33"/>
  <c r="H72" i="33"/>
  <c r="V53" i="1" s="1"/>
  <c r="H71" i="33"/>
  <c r="C67" i="33"/>
  <c r="B67" i="33"/>
  <c r="G65" i="33"/>
  <c r="F65" i="33"/>
  <c r="E65" i="33"/>
  <c r="D65" i="33"/>
  <c r="H64" i="33"/>
  <c r="V165" i="1" s="1"/>
  <c r="K63" i="33"/>
  <c r="H63" i="33"/>
  <c r="V164" i="1" s="1"/>
  <c r="K62" i="33"/>
  <c r="H62" i="33"/>
  <c r="V163" i="1" s="1"/>
  <c r="K61" i="33"/>
  <c r="H61" i="33"/>
  <c r="V162" i="1" s="1"/>
  <c r="AE60" i="33"/>
  <c r="AE63" i="33" s="1"/>
  <c r="K60" i="33"/>
  <c r="H60" i="33"/>
  <c r="V161" i="1" s="1"/>
  <c r="AG59" i="33"/>
  <c r="K59" i="33"/>
  <c r="H59" i="33"/>
  <c r="V160" i="1" s="1"/>
  <c r="C55" i="33"/>
  <c r="B55" i="33"/>
  <c r="X54" i="33"/>
  <c r="W54" i="33"/>
  <c r="G52" i="33"/>
  <c r="F52" i="33"/>
  <c r="E52" i="33"/>
  <c r="D52" i="33"/>
  <c r="H51" i="33"/>
  <c r="V201" i="1" s="1"/>
  <c r="K50" i="33"/>
  <c r="H50" i="33"/>
  <c r="V200" i="1" s="1"/>
  <c r="K49" i="33"/>
  <c r="H49" i="33"/>
  <c r="V199" i="1" s="1"/>
  <c r="K48" i="33"/>
  <c r="H48" i="33"/>
  <c r="V198" i="1" s="1"/>
  <c r="K47" i="33"/>
  <c r="H47" i="33"/>
  <c r="V197" i="1" s="1"/>
  <c r="K46" i="33"/>
  <c r="H46" i="33"/>
  <c r="V196" i="1" s="1"/>
  <c r="C42" i="33"/>
  <c r="B42" i="33"/>
  <c r="G40" i="33"/>
  <c r="F40" i="33"/>
  <c r="E40" i="33"/>
  <c r="D40" i="33"/>
  <c r="H39" i="33"/>
  <c r="K38" i="33"/>
  <c r="H38" i="33"/>
  <c r="K37" i="33"/>
  <c r="H37" i="33"/>
  <c r="V91" i="1" s="1"/>
  <c r="K36" i="33"/>
  <c r="H36" i="33"/>
  <c r="K35" i="33"/>
  <c r="H35" i="33"/>
  <c r="V89" i="1" s="1"/>
  <c r="K34" i="33"/>
  <c r="H34" i="33"/>
  <c r="V88" i="1" s="1"/>
  <c r="C30" i="33"/>
  <c r="B30" i="33"/>
  <c r="G28" i="33"/>
  <c r="F28" i="33"/>
  <c r="E28" i="33"/>
  <c r="D28" i="33"/>
  <c r="B28" i="33"/>
  <c r="B40" i="33" s="1"/>
  <c r="B52" i="33" s="1"/>
  <c r="B65" i="33" s="1"/>
  <c r="B77" i="33" s="1"/>
  <c r="H27" i="33"/>
  <c r="V129" i="1" s="1"/>
  <c r="B27" i="33"/>
  <c r="B39" i="33" s="1"/>
  <c r="B51" i="33" s="1"/>
  <c r="B64" i="33" s="1"/>
  <c r="B76" i="33" s="1"/>
  <c r="B86" i="33" s="1"/>
  <c r="K26" i="33"/>
  <c r="H26" i="33"/>
  <c r="V128" i="1" s="1"/>
  <c r="B26" i="33"/>
  <c r="B38" i="33" s="1"/>
  <c r="B50" i="33" s="1"/>
  <c r="B63" i="33" s="1"/>
  <c r="B75" i="33" s="1"/>
  <c r="B85" i="33" s="1"/>
  <c r="K25" i="33"/>
  <c r="H25" i="33"/>
  <c r="B25" i="33"/>
  <c r="B37" i="33" s="1"/>
  <c r="B49" i="33" s="1"/>
  <c r="B62" i="33" s="1"/>
  <c r="B74" i="33" s="1"/>
  <c r="B84" i="33" s="1"/>
  <c r="K24" i="33"/>
  <c r="H24" i="33"/>
  <c r="V126" i="1" s="1"/>
  <c r="B24" i="33"/>
  <c r="B36" i="33" s="1"/>
  <c r="B48" i="33" s="1"/>
  <c r="B61" i="33" s="1"/>
  <c r="B73" i="33" s="1"/>
  <c r="B83" i="33" s="1"/>
  <c r="K23" i="33"/>
  <c r="H23" i="33"/>
  <c r="V125" i="1" s="1"/>
  <c r="B23" i="33"/>
  <c r="B35" i="33" s="1"/>
  <c r="B47" i="33" s="1"/>
  <c r="B60" i="33" s="1"/>
  <c r="B72" i="33" s="1"/>
  <c r="B82" i="33" s="1"/>
  <c r="K22" i="33"/>
  <c r="H22" i="33"/>
  <c r="B22" i="33"/>
  <c r="B34" i="33" s="1"/>
  <c r="B46" i="33" s="1"/>
  <c r="B59" i="33" s="1"/>
  <c r="B71" i="33" s="1"/>
  <c r="B81" i="33" s="1"/>
  <c r="W21" i="33"/>
  <c r="W33" i="33" s="1"/>
  <c r="W45" i="33" s="1"/>
  <c r="W58" i="33" s="1"/>
  <c r="W70" i="33" s="1"/>
  <c r="T21" i="33"/>
  <c r="T33" i="33" s="1"/>
  <c r="T45" i="33" s="1"/>
  <c r="T58" i="33" s="1"/>
  <c r="T70" i="33" s="1"/>
  <c r="B21" i="33"/>
  <c r="J20" i="33"/>
  <c r="J32" i="33" s="1"/>
  <c r="J44" i="33" s="1"/>
  <c r="J57" i="33" s="1"/>
  <c r="J69" i="33" s="1"/>
  <c r="I20" i="33"/>
  <c r="I32" i="33" s="1"/>
  <c r="I44" i="33" s="1"/>
  <c r="I57" i="33" s="1"/>
  <c r="I69" i="33" s="1"/>
  <c r="H20" i="33"/>
  <c r="H32" i="33" s="1"/>
  <c r="H44" i="33" s="1"/>
  <c r="H57" i="33" s="1"/>
  <c r="H69" i="33" s="1"/>
  <c r="E20" i="33"/>
  <c r="E32" i="33" s="1"/>
  <c r="D20" i="33"/>
  <c r="D32" i="33" s="1"/>
  <c r="D44" i="33" s="1"/>
  <c r="D57" i="33" s="1"/>
  <c r="D69" i="33" s="1"/>
  <c r="F69" i="33" s="1"/>
  <c r="L19" i="33"/>
  <c r="L31" i="33" s="1"/>
  <c r="L43" i="33" s="1"/>
  <c r="L56" i="33" s="1"/>
  <c r="L68" i="33" s="1"/>
  <c r="C18" i="33"/>
  <c r="B18" i="33"/>
  <c r="G16" i="33"/>
  <c r="F16" i="33"/>
  <c r="E16" i="33"/>
  <c r="D16" i="33"/>
  <c r="H15" i="33"/>
  <c r="K14" i="33"/>
  <c r="H14" i="33"/>
  <c r="V20" i="1" s="1"/>
  <c r="K13" i="33"/>
  <c r="H13" i="33"/>
  <c r="V19" i="1" s="1"/>
  <c r="K12" i="33"/>
  <c r="H12" i="33"/>
  <c r="K11" i="33"/>
  <c r="H11" i="33"/>
  <c r="K10" i="33"/>
  <c r="H10" i="33"/>
  <c r="V16" i="1" s="1"/>
  <c r="V9" i="33"/>
  <c r="V21" i="33" s="1"/>
  <c r="V33" i="33" s="1"/>
  <c r="V45" i="33" s="1"/>
  <c r="V58" i="33" s="1"/>
  <c r="V70" i="33" s="1"/>
  <c r="U9" i="33"/>
  <c r="U21" i="33" s="1"/>
  <c r="U33" i="33" s="1"/>
  <c r="U45" i="33" s="1"/>
  <c r="U58" i="33" s="1"/>
  <c r="U70" i="33" s="1"/>
  <c r="G8" i="33"/>
  <c r="F8" i="33"/>
  <c r="C6" i="33"/>
  <c r="B6" i="33"/>
  <c r="M2" i="33"/>
  <c r="G77" i="31"/>
  <c r="F77" i="31"/>
  <c r="E77" i="31"/>
  <c r="D77" i="31"/>
  <c r="H76" i="31"/>
  <c r="V50" i="1" s="1"/>
  <c r="H75" i="31"/>
  <c r="H74" i="31"/>
  <c r="V48" i="1" s="1"/>
  <c r="H73" i="31"/>
  <c r="V47" i="1" s="1"/>
  <c r="H72" i="31"/>
  <c r="V46" i="1" s="1"/>
  <c r="H71" i="31"/>
  <c r="V45" i="1" s="1"/>
  <c r="C67" i="31"/>
  <c r="B67" i="31"/>
  <c r="G65" i="31"/>
  <c r="F65" i="31"/>
  <c r="E65" i="31"/>
  <c r="D65" i="31"/>
  <c r="H64" i="31"/>
  <c r="V158" i="1" s="1"/>
  <c r="K63" i="31"/>
  <c r="H63" i="31"/>
  <c r="V157" i="1" s="1"/>
  <c r="K62" i="31"/>
  <c r="H62" i="31"/>
  <c r="V156" i="1" s="1"/>
  <c r="K61" i="31"/>
  <c r="H61" i="31"/>
  <c r="V155" i="1" s="1"/>
  <c r="AE60" i="31"/>
  <c r="AE63" i="31" s="1"/>
  <c r="K60" i="31"/>
  <c r="H60" i="31"/>
  <c r="V154" i="1" s="1"/>
  <c r="AG59" i="31"/>
  <c r="K59" i="31"/>
  <c r="H59" i="31"/>
  <c r="V153" i="1" s="1"/>
  <c r="C55" i="31"/>
  <c r="B55" i="31"/>
  <c r="X54" i="31"/>
  <c r="W54" i="31"/>
  <c r="G52" i="31"/>
  <c r="F52" i="31"/>
  <c r="E52" i="31"/>
  <c r="D52" i="31"/>
  <c r="H51" i="31"/>
  <c r="V194" i="1" s="1"/>
  <c r="K50" i="31"/>
  <c r="H50" i="31"/>
  <c r="V193" i="1" s="1"/>
  <c r="K49" i="31"/>
  <c r="H49" i="31"/>
  <c r="K48" i="31"/>
  <c r="H48" i="31"/>
  <c r="V191" i="1" s="1"/>
  <c r="K47" i="31"/>
  <c r="H47" i="31"/>
  <c r="V190" i="1" s="1"/>
  <c r="K46" i="31"/>
  <c r="H46" i="31"/>
  <c r="C42" i="31"/>
  <c r="B42" i="31"/>
  <c r="G40" i="31"/>
  <c r="F40" i="31"/>
  <c r="E40" i="31"/>
  <c r="D40" i="31"/>
  <c r="H39" i="31"/>
  <c r="V86" i="1" s="1"/>
  <c r="K38" i="31"/>
  <c r="H38" i="31"/>
  <c r="V85" i="1" s="1"/>
  <c r="K37" i="31"/>
  <c r="H37" i="31"/>
  <c r="V84" i="1" s="1"/>
  <c r="K36" i="31"/>
  <c r="H36" i="31"/>
  <c r="V83" i="1" s="1"/>
  <c r="K35" i="31"/>
  <c r="H35" i="31"/>
  <c r="V82" i="1" s="1"/>
  <c r="K34" i="31"/>
  <c r="H34" i="31"/>
  <c r="V81" i="1" s="1"/>
  <c r="C30" i="31"/>
  <c r="B30" i="31"/>
  <c r="G28" i="31"/>
  <c r="F28" i="31"/>
  <c r="E28" i="31"/>
  <c r="D28" i="31"/>
  <c r="B28" i="31"/>
  <c r="B40" i="31" s="1"/>
  <c r="B52" i="31" s="1"/>
  <c r="B65" i="31" s="1"/>
  <c r="B77" i="31" s="1"/>
  <c r="H27" i="31"/>
  <c r="V122" i="1" s="1"/>
  <c r="B27" i="31"/>
  <c r="B39" i="31" s="1"/>
  <c r="B51" i="31" s="1"/>
  <c r="B64" i="31" s="1"/>
  <c r="B76" i="31" s="1"/>
  <c r="B86" i="31" s="1"/>
  <c r="K26" i="31"/>
  <c r="H26" i="31"/>
  <c r="V121" i="1" s="1"/>
  <c r="B26" i="31"/>
  <c r="B38" i="31" s="1"/>
  <c r="B50" i="31" s="1"/>
  <c r="B63" i="31" s="1"/>
  <c r="B75" i="31" s="1"/>
  <c r="B85" i="31" s="1"/>
  <c r="K25" i="31"/>
  <c r="H25" i="31"/>
  <c r="B25" i="31"/>
  <c r="B37" i="31" s="1"/>
  <c r="B49" i="31" s="1"/>
  <c r="B62" i="31" s="1"/>
  <c r="B74" i="31" s="1"/>
  <c r="B84" i="31" s="1"/>
  <c r="K24" i="31"/>
  <c r="H24" i="31"/>
  <c r="B24" i="31"/>
  <c r="B36" i="31" s="1"/>
  <c r="B48" i="31" s="1"/>
  <c r="B61" i="31" s="1"/>
  <c r="B73" i="31" s="1"/>
  <c r="B83" i="31" s="1"/>
  <c r="K23" i="31"/>
  <c r="H23" i="31"/>
  <c r="V118" i="1" s="1"/>
  <c r="B23" i="31"/>
  <c r="B35" i="31" s="1"/>
  <c r="B47" i="31" s="1"/>
  <c r="B60" i="31" s="1"/>
  <c r="B72" i="31" s="1"/>
  <c r="B82" i="31" s="1"/>
  <c r="K22" i="31"/>
  <c r="H22" i="31"/>
  <c r="V117" i="1" s="1"/>
  <c r="B22" i="31"/>
  <c r="B34" i="31" s="1"/>
  <c r="B46" i="31" s="1"/>
  <c r="B59" i="31" s="1"/>
  <c r="B71" i="31" s="1"/>
  <c r="B81" i="31" s="1"/>
  <c r="W21" i="31"/>
  <c r="W33" i="31" s="1"/>
  <c r="W45" i="31" s="1"/>
  <c r="W58" i="31" s="1"/>
  <c r="W70" i="31" s="1"/>
  <c r="T21" i="31"/>
  <c r="T33" i="31" s="1"/>
  <c r="T45" i="31" s="1"/>
  <c r="T58" i="31" s="1"/>
  <c r="T70" i="31" s="1"/>
  <c r="B21" i="31"/>
  <c r="J20" i="31"/>
  <c r="J32" i="31" s="1"/>
  <c r="J44" i="31" s="1"/>
  <c r="J57" i="31" s="1"/>
  <c r="J69" i="31" s="1"/>
  <c r="I20" i="31"/>
  <c r="I32" i="31" s="1"/>
  <c r="I44" i="31" s="1"/>
  <c r="I57" i="31" s="1"/>
  <c r="I69" i="31" s="1"/>
  <c r="H20" i="31"/>
  <c r="H32" i="31" s="1"/>
  <c r="H44" i="31" s="1"/>
  <c r="H57" i="31" s="1"/>
  <c r="H69" i="31" s="1"/>
  <c r="E20" i="31"/>
  <c r="E32" i="31" s="1"/>
  <c r="D20" i="31"/>
  <c r="D32" i="31" s="1"/>
  <c r="D44" i="31" s="1"/>
  <c r="D57" i="31" s="1"/>
  <c r="D69" i="31" s="1"/>
  <c r="F69" i="31" s="1"/>
  <c r="L19" i="31"/>
  <c r="L31" i="31" s="1"/>
  <c r="L43" i="31" s="1"/>
  <c r="L56" i="31" s="1"/>
  <c r="L68" i="31" s="1"/>
  <c r="C18" i="31"/>
  <c r="B18" i="31"/>
  <c r="G16" i="31"/>
  <c r="F16" i="31"/>
  <c r="E16" i="31"/>
  <c r="D16" i="31"/>
  <c r="H15" i="31"/>
  <c r="V14" i="1" s="1"/>
  <c r="K14" i="31"/>
  <c r="H14" i="31"/>
  <c r="K13" i="31"/>
  <c r="H13" i="31"/>
  <c r="V12" i="1" s="1"/>
  <c r="K12" i="31"/>
  <c r="H12" i="31"/>
  <c r="V11" i="1" s="1"/>
  <c r="K11" i="31"/>
  <c r="H11" i="31"/>
  <c r="V10" i="1" s="1"/>
  <c r="K10" i="31"/>
  <c r="H10" i="31"/>
  <c r="V9" i="1" s="1"/>
  <c r="V9" i="31"/>
  <c r="V21" i="31" s="1"/>
  <c r="V33" i="31" s="1"/>
  <c r="V45" i="31" s="1"/>
  <c r="V58" i="31" s="1"/>
  <c r="V70" i="31" s="1"/>
  <c r="U9" i="31"/>
  <c r="U21" i="31" s="1"/>
  <c r="U33" i="31" s="1"/>
  <c r="U45" i="31" s="1"/>
  <c r="U58" i="31" s="1"/>
  <c r="U70" i="31" s="1"/>
  <c r="G8" i="31"/>
  <c r="F8" i="31"/>
  <c r="C6" i="31"/>
  <c r="B6" i="31"/>
  <c r="M2" i="31"/>
  <c r="G77" i="30"/>
  <c r="F77" i="30"/>
  <c r="E77" i="30"/>
  <c r="D77" i="30"/>
  <c r="H76" i="30"/>
  <c r="R74" i="1" s="1"/>
  <c r="H75" i="30"/>
  <c r="R73" i="1" s="1"/>
  <c r="H74" i="30"/>
  <c r="R72" i="1" s="1"/>
  <c r="H73" i="30"/>
  <c r="R71" i="1" s="1"/>
  <c r="H72" i="30"/>
  <c r="H71" i="30"/>
  <c r="R69" i="1" s="1"/>
  <c r="C67" i="30"/>
  <c r="B67" i="30"/>
  <c r="G65" i="30"/>
  <c r="F65" i="30"/>
  <c r="E65" i="30"/>
  <c r="D65" i="30"/>
  <c r="H64" i="30"/>
  <c r="R182" i="1" s="1"/>
  <c r="K63" i="30"/>
  <c r="H63" i="30"/>
  <c r="R181" i="1" s="1"/>
  <c r="K62" i="30"/>
  <c r="H62" i="30"/>
  <c r="K61" i="30"/>
  <c r="H61" i="30"/>
  <c r="R179" i="1" s="1"/>
  <c r="AE60" i="30"/>
  <c r="AE63" i="30" s="1"/>
  <c r="K60" i="30"/>
  <c r="H60" i="30"/>
  <c r="R178" i="1" s="1"/>
  <c r="AG59" i="30"/>
  <c r="K59" i="30"/>
  <c r="H59" i="30"/>
  <c r="C55" i="30"/>
  <c r="B55" i="30"/>
  <c r="X54" i="30"/>
  <c r="W54" i="30"/>
  <c r="G52" i="30"/>
  <c r="F52" i="30"/>
  <c r="E52" i="30"/>
  <c r="D52" i="30"/>
  <c r="H51" i="30"/>
  <c r="K50" i="30"/>
  <c r="H50" i="30"/>
  <c r="R217" i="1" s="1"/>
  <c r="K49" i="30"/>
  <c r="H49" i="30"/>
  <c r="R216" i="1" s="1"/>
  <c r="K48" i="30"/>
  <c r="H48" i="30"/>
  <c r="R215" i="1" s="1"/>
  <c r="K47" i="30"/>
  <c r="H47" i="30"/>
  <c r="R214" i="1" s="1"/>
  <c r="K46" i="30"/>
  <c r="H46" i="30"/>
  <c r="R213" i="1" s="1"/>
  <c r="C42" i="30"/>
  <c r="B42" i="30"/>
  <c r="G40" i="30"/>
  <c r="F40" i="30"/>
  <c r="E40" i="30"/>
  <c r="D40" i="30"/>
  <c r="H39" i="30"/>
  <c r="K38" i="30"/>
  <c r="H38" i="30"/>
  <c r="R109" i="1" s="1"/>
  <c r="K37" i="30"/>
  <c r="H37" i="30"/>
  <c r="R108" i="1" s="1"/>
  <c r="K36" i="30"/>
  <c r="H36" i="30"/>
  <c r="R107" i="1" s="1"/>
  <c r="K35" i="30"/>
  <c r="H35" i="30"/>
  <c r="R106" i="1" s="1"/>
  <c r="K34" i="30"/>
  <c r="H34" i="30"/>
  <c r="R105" i="1" s="1"/>
  <c r="C30" i="30"/>
  <c r="B30" i="30"/>
  <c r="G28" i="30"/>
  <c r="F28" i="30"/>
  <c r="E28" i="30"/>
  <c r="D28" i="30"/>
  <c r="B28" i="30"/>
  <c r="B40" i="30" s="1"/>
  <c r="B52" i="30" s="1"/>
  <c r="B65" i="30" s="1"/>
  <c r="B77" i="30" s="1"/>
  <c r="H27" i="30"/>
  <c r="B27" i="30"/>
  <c r="B39" i="30" s="1"/>
  <c r="B51" i="30" s="1"/>
  <c r="B64" i="30" s="1"/>
  <c r="B76" i="30" s="1"/>
  <c r="B86" i="30" s="1"/>
  <c r="K26" i="30"/>
  <c r="H26" i="30"/>
  <c r="R145" i="1" s="1"/>
  <c r="B26" i="30"/>
  <c r="B38" i="30" s="1"/>
  <c r="B50" i="30" s="1"/>
  <c r="B63" i="30" s="1"/>
  <c r="B75" i="30" s="1"/>
  <c r="B85" i="30" s="1"/>
  <c r="K25" i="30"/>
  <c r="H25" i="30"/>
  <c r="R144" i="1" s="1"/>
  <c r="B25" i="30"/>
  <c r="B37" i="30" s="1"/>
  <c r="B49" i="30" s="1"/>
  <c r="B62" i="30" s="1"/>
  <c r="B74" i="30" s="1"/>
  <c r="B84" i="30" s="1"/>
  <c r="K24" i="30"/>
  <c r="H24" i="30"/>
  <c r="R143" i="1" s="1"/>
  <c r="B24" i="30"/>
  <c r="B36" i="30" s="1"/>
  <c r="B48" i="30" s="1"/>
  <c r="B61" i="30" s="1"/>
  <c r="B73" i="30" s="1"/>
  <c r="B83" i="30" s="1"/>
  <c r="K23" i="30"/>
  <c r="H23" i="30"/>
  <c r="R142" i="1" s="1"/>
  <c r="B23" i="30"/>
  <c r="B35" i="30" s="1"/>
  <c r="B47" i="30" s="1"/>
  <c r="B60" i="30" s="1"/>
  <c r="B72" i="30" s="1"/>
  <c r="B82" i="30" s="1"/>
  <c r="K22" i="30"/>
  <c r="H22" i="30"/>
  <c r="B22" i="30"/>
  <c r="B34" i="30" s="1"/>
  <c r="B46" i="30" s="1"/>
  <c r="B59" i="30" s="1"/>
  <c r="B71" i="30" s="1"/>
  <c r="B81" i="30" s="1"/>
  <c r="W21" i="30"/>
  <c r="W33" i="30" s="1"/>
  <c r="W45" i="30" s="1"/>
  <c r="W58" i="30" s="1"/>
  <c r="W70" i="30" s="1"/>
  <c r="T21" i="30"/>
  <c r="T33" i="30" s="1"/>
  <c r="T45" i="30" s="1"/>
  <c r="T58" i="30" s="1"/>
  <c r="T70" i="30" s="1"/>
  <c r="B21" i="30"/>
  <c r="J20" i="30"/>
  <c r="J32" i="30" s="1"/>
  <c r="J44" i="30" s="1"/>
  <c r="J57" i="30" s="1"/>
  <c r="J69" i="30" s="1"/>
  <c r="I20" i="30"/>
  <c r="I32" i="30" s="1"/>
  <c r="I44" i="30" s="1"/>
  <c r="I57" i="30" s="1"/>
  <c r="I69" i="30" s="1"/>
  <c r="H20" i="30"/>
  <c r="H32" i="30" s="1"/>
  <c r="H44" i="30" s="1"/>
  <c r="H57" i="30" s="1"/>
  <c r="H69" i="30" s="1"/>
  <c r="E20" i="30"/>
  <c r="E32" i="30" s="1"/>
  <c r="D20" i="30"/>
  <c r="D32" i="30" s="1"/>
  <c r="D44" i="30" s="1"/>
  <c r="D57" i="30" s="1"/>
  <c r="D69" i="30" s="1"/>
  <c r="F69" i="30" s="1"/>
  <c r="L19" i="30"/>
  <c r="L31" i="30" s="1"/>
  <c r="L43" i="30" s="1"/>
  <c r="L56" i="30" s="1"/>
  <c r="L68" i="30" s="1"/>
  <c r="C18" i="30"/>
  <c r="B18" i="30"/>
  <c r="G16" i="30"/>
  <c r="F16" i="30"/>
  <c r="E16" i="30"/>
  <c r="D16" i="30"/>
  <c r="H15" i="30"/>
  <c r="R38" i="1" s="1"/>
  <c r="K14" i="30"/>
  <c r="H14" i="30"/>
  <c r="R37" i="1" s="1"/>
  <c r="K13" i="30"/>
  <c r="H13" i="30"/>
  <c r="R36" i="1" s="1"/>
  <c r="K12" i="30"/>
  <c r="H12" i="30"/>
  <c r="K11" i="30"/>
  <c r="H11" i="30"/>
  <c r="K10" i="30"/>
  <c r="H10" i="30"/>
  <c r="R33" i="1" s="1"/>
  <c r="V9" i="30"/>
  <c r="V21" i="30" s="1"/>
  <c r="V33" i="30" s="1"/>
  <c r="V45" i="30" s="1"/>
  <c r="V58" i="30" s="1"/>
  <c r="V70" i="30" s="1"/>
  <c r="U9" i="30"/>
  <c r="U21" i="30" s="1"/>
  <c r="U33" i="30" s="1"/>
  <c r="U45" i="30" s="1"/>
  <c r="U58" i="30" s="1"/>
  <c r="U70" i="30" s="1"/>
  <c r="G8" i="30"/>
  <c r="F8" i="30"/>
  <c r="C6" i="30"/>
  <c r="B6" i="30"/>
  <c r="M2" i="30"/>
  <c r="G77" i="29"/>
  <c r="F77" i="29"/>
  <c r="E77" i="29"/>
  <c r="D77" i="29"/>
  <c r="H76" i="29"/>
  <c r="R67" i="1" s="1"/>
  <c r="H75" i="29"/>
  <c r="R66" i="1" s="1"/>
  <c r="H74" i="29"/>
  <c r="R65" i="1" s="1"/>
  <c r="H73" i="29"/>
  <c r="R64" i="1" s="1"/>
  <c r="H72" i="29"/>
  <c r="R63" i="1" s="1"/>
  <c r="H71" i="29"/>
  <c r="R62" i="1" s="1"/>
  <c r="C67" i="29"/>
  <c r="B67" i="29"/>
  <c r="G65" i="29"/>
  <c r="F65" i="29"/>
  <c r="E65" i="29"/>
  <c r="D65" i="29"/>
  <c r="H64" i="29"/>
  <c r="R175" i="1" s="1"/>
  <c r="K63" i="29"/>
  <c r="H63" i="29"/>
  <c r="K62" i="29"/>
  <c r="H62" i="29"/>
  <c r="R173" i="1" s="1"/>
  <c r="K61" i="29"/>
  <c r="H61" i="29"/>
  <c r="R172" i="1" s="1"/>
  <c r="AE60" i="29"/>
  <c r="AE63" i="29" s="1"/>
  <c r="K60" i="29"/>
  <c r="H60" i="29"/>
  <c r="R171" i="1" s="1"/>
  <c r="AG59" i="29"/>
  <c r="K59" i="29"/>
  <c r="H59" i="29"/>
  <c r="R170" i="1" s="1"/>
  <c r="C55" i="29"/>
  <c r="B55" i="29"/>
  <c r="X54" i="29"/>
  <c r="W54" i="29"/>
  <c r="G52" i="29"/>
  <c r="F52" i="29"/>
  <c r="E52" i="29"/>
  <c r="D52" i="29"/>
  <c r="H51" i="29"/>
  <c r="R211" i="1" s="1"/>
  <c r="K50" i="29"/>
  <c r="H50" i="29"/>
  <c r="R210" i="1" s="1"/>
  <c r="K49" i="29"/>
  <c r="H49" i="29"/>
  <c r="R209" i="1" s="1"/>
  <c r="K48" i="29"/>
  <c r="H48" i="29"/>
  <c r="R208" i="1" s="1"/>
  <c r="K47" i="29"/>
  <c r="H47" i="29"/>
  <c r="R207" i="1" s="1"/>
  <c r="K46" i="29"/>
  <c r="H46" i="29"/>
  <c r="R206" i="1" s="1"/>
  <c r="C42" i="29"/>
  <c r="B42" i="29"/>
  <c r="G40" i="29"/>
  <c r="F40" i="29"/>
  <c r="E40" i="29"/>
  <c r="D40" i="29"/>
  <c r="H39" i="29"/>
  <c r="R103" i="1" s="1"/>
  <c r="K38" i="29"/>
  <c r="H38" i="29"/>
  <c r="R102" i="1" s="1"/>
  <c r="K37" i="29"/>
  <c r="H37" i="29"/>
  <c r="R101" i="1" s="1"/>
  <c r="K36" i="29"/>
  <c r="H36" i="29"/>
  <c r="R100" i="1" s="1"/>
  <c r="K35" i="29"/>
  <c r="H35" i="29"/>
  <c r="K34" i="29"/>
  <c r="H34" i="29"/>
  <c r="R98" i="1" s="1"/>
  <c r="C30" i="29"/>
  <c r="B30" i="29"/>
  <c r="G28" i="29"/>
  <c r="F28" i="29"/>
  <c r="E28" i="29"/>
  <c r="D28" i="29"/>
  <c r="B28" i="29"/>
  <c r="B40" i="29" s="1"/>
  <c r="B52" i="29" s="1"/>
  <c r="B65" i="29" s="1"/>
  <c r="B77" i="29" s="1"/>
  <c r="H27" i="29"/>
  <c r="R139" i="1" s="1"/>
  <c r="B27" i="29"/>
  <c r="B39" i="29" s="1"/>
  <c r="B51" i="29" s="1"/>
  <c r="B64" i="29" s="1"/>
  <c r="B76" i="29" s="1"/>
  <c r="B86" i="29" s="1"/>
  <c r="K26" i="29"/>
  <c r="H26" i="29"/>
  <c r="R138" i="1" s="1"/>
  <c r="B26" i="29"/>
  <c r="B38" i="29" s="1"/>
  <c r="B50" i="29" s="1"/>
  <c r="B63" i="29" s="1"/>
  <c r="B75" i="29" s="1"/>
  <c r="B85" i="29" s="1"/>
  <c r="K25" i="29"/>
  <c r="H25" i="29"/>
  <c r="B25" i="29"/>
  <c r="B37" i="29" s="1"/>
  <c r="B49" i="29" s="1"/>
  <c r="B62" i="29" s="1"/>
  <c r="B74" i="29" s="1"/>
  <c r="B84" i="29" s="1"/>
  <c r="K24" i="29"/>
  <c r="H24" i="29"/>
  <c r="R136" i="1" s="1"/>
  <c r="B24" i="29"/>
  <c r="B36" i="29" s="1"/>
  <c r="B48" i="29" s="1"/>
  <c r="B61" i="29" s="1"/>
  <c r="B73" i="29" s="1"/>
  <c r="B83" i="29" s="1"/>
  <c r="K23" i="29"/>
  <c r="H23" i="29"/>
  <c r="R135" i="1" s="1"/>
  <c r="B23" i="29"/>
  <c r="B35" i="29" s="1"/>
  <c r="B47" i="29" s="1"/>
  <c r="B60" i="29" s="1"/>
  <c r="B72" i="29" s="1"/>
  <c r="B82" i="29" s="1"/>
  <c r="K22" i="29"/>
  <c r="H22" i="29"/>
  <c r="R134" i="1" s="1"/>
  <c r="B22" i="29"/>
  <c r="B34" i="29" s="1"/>
  <c r="B46" i="29" s="1"/>
  <c r="B59" i="29" s="1"/>
  <c r="B71" i="29" s="1"/>
  <c r="B81" i="29" s="1"/>
  <c r="W21" i="29"/>
  <c r="W33" i="29" s="1"/>
  <c r="W45" i="29" s="1"/>
  <c r="W58" i="29" s="1"/>
  <c r="W70" i="29" s="1"/>
  <c r="T21" i="29"/>
  <c r="T33" i="29" s="1"/>
  <c r="T45" i="29" s="1"/>
  <c r="T58" i="29" s="1"/>
  <c r="T70" i="29" s="1"/>
  <c r="B21" i="29"/>
  <c r="J20" i="29"/>
  <c r="J32" i="29" s="1"/>
  <c r="J44" i="29" s="1"/>
  <c r="J57" i="29" s="1"/>
  <c r="J69" i="29" s="1"/>
  <c r="I20" i="29"/>
  <c r="I32" i="29" s="1"/>
  <c r="I44" i="29" s="1"/>
  <c r="I57" i="29" s="1"/>
  <c r="I69" i="29" s="1"/>
  <c r="H20" i="29"/>
  <c r="H32" i="29" s="1"/>
  <c r="H44" i="29" s="1"/>
  <c r="H57" i="29" s="1"/>
  <c r="H69" i="29" s="1"/>
  <c r="E20" i="29"/>
  <c r="E32" i="29" s="1"/>
  <c r="D20" i="29"/>
  <c r="D32" i="29" s="1"/>
  <c r="L19" i="29"/>
  <c r="L31" i="29" s="1"/>
  <c r="L43" i="29" s="1"/>
  <c r="L56" i="29" s="1"/>
  <c r="L68" i="29" s="1"/>
  <c r="C18" i="29"/>
  <c r="B18" i="29"/>
  <c r="G16" i="29"/>
  <c r="F16" i="29"/>
  <c r="E16" i="29"/>
  <c r="D16" i="29"/>
  <c r="H15" i="29"/>
  <c r="R31" i="1" s="1"/>
  <c r="K14" i="29"/>
  <c r="H14" i="29"/>
  <c r="R30" i="1" s="1"/>
  <c r="K13" i="29"/>
  <c r="H13" i="29"/>
  <c r="K12" i="29"/>
  <c r="H12" i="29"/>
  <c r="R28" i="1" s="1"/>
  <c r="K11" i="29"/>
  <c r="H11" i="29"/>
  <c r="K10" i="29"/>
  <c r="H10" i="29"/>
  <c r="R26" i="1" s="1"/>
  <c r="V9" i="29"/>
  <c r="V21" i="29" s="1"/>
  <c r="V33" i="29" s="1"/>
  <c r="V45" i="29" s="1"/>
  <c r="V58" i="29" s="1"/>
  <c r="V70" i="29" s="1"/>
  <c r="U9" i="29"/>
  <c r="U21" i="29" s="1"/>
  <c r="U33" i="29" s="1"/>
  <c r="U45" i="29" s="1"/>
  <c r="U58" i="29" s="1"/>
  <c r="U70" i="29" s="1"/>
  <c r="G8" i="29"/>
  <c r="F8" i="29"/>
  <c r="C6" i="29"/>
  <c r="B6" i="29"/>
  <c r="M2" i="29"/>
  <c r="G77" i="28"/>
  <c r="F77" i="28"/>
  <c r="E77" i="28"/>
  <c r="D77" i="28"/>
  <c r="H76" i="28"/>
  <c r="R60" i="1" s="1"/>
  <c r="H75" i="28"/>
  <c r="R59" i="1" s="1"/>
  <c r="H74" i="28"/>
  <c r="R58" i="1" s="1"/>
  <c r="H73" i="28"/>
  <c r="R57" i="1" s="1"/>
  <c r="H72" i="28"/>
  <c r="H71" i="28"/>
  <c r="R55" i="1" s="1"/>
  <c r="C67" i="28"/>
  <c r="B67" i="28"/>
  <c r="G65" i="28"/>
  <c r="F65" i="28"/>
  <c r="E65" i="28"/>
  <c r="D65" i="28"/>
  <c r="H64" i="28"/>
  <c r="R168" i="1" s="1"/>
  <c r="K63" i="28"/>
  <c r="H63" i="28"/>
  <c r="R167" i="1" s="1"/>
  <c r="K62" i="28"/>
  <c r="H62" i="28"/>
  <c r="R166" i="1" s="1"/>
  <c r="K61" i="28"/>
  <c r="H61" i="28"/>
  <c r="R165" i="1" s="1"/>
  <c r="AE60" i="28"/>
  <c r="AE63" i="28" s="1"/>
  <c r="K60" i="28"/>
  <c r="H60" i="28"/>
  <c r="R164" i="1" s="1"/>
  <c r="AG59" i="28"/>
  <c r="K59" i="28"/>
  <c r="H59" i="28"/>
  <c r="R163" i="1" s="1"/>
  <c r="C55" i="28"/>
  <c r="B55" i="28"/>
  <c r="X54" i="28"/>
  <c r="W54" i="28"/>
  <c r="G52" i="28"/>
  <c r="F52" i="28"/>
  <c r="E52" i="28"/>
  <c r="D52" i="28"/>
  <c r="H51" i="28"/>
  <c r="R204" i="1" s="1"/>
  <c r="K50" i="28"/>
  <c r="H50" i="28"/>
  <c r="R203" i="1" s="1"/>
  <c r="K49" i="28"/>
  <c r="H49" i="28"/>
  <c r="R202" i="1" s="1"/>
  <c r="K48" i="28"/>
  <c r="H48" i="28"/>
  <c r="R201" i="1" s="1"/>
  <c r="K47" i="28"/>
  <c r="H47" i="28"/>
  <c r="R200" i="1" s="1"/>
  <c r="K46" i="28"/>
  <c r="H46" i="28"/>
  <c r="R199" i="1" s="1"/>
  <c r="C42" i="28"/>
  <c r="B42" i="28"/>
  <c r="G40" i="28"/>
  <c r="F40" i="28"/>
  <c r="E40" i="28"/>
  <c r="D40" i="28"/>
  <c r="H39" i="28"/>
  <c r="R96" i="1" s="1"/>
  <c r="K38" i="28"/>
  <c r="H38" i="28"/>
  <c r="K37" i="28"/>
  <c r="H37" i="28"/>
  <c r="R94" i="1" s="1"/>
  <c r="K36" i="28"/>
  <c r="H36" i="28"/>
  <c r="R93" i="1" s="1"/>
  <c r="K35" i="28"/>
  <c r="H35" i="28"/>
  <c r="R92" i="1" s="1"/>
  <c r="K34" i="28"/>
  <c r="H34" i="28"/>
  <c r="R91" i="1" s="1"/>
  <c r="C30" i="28"/>
  <c r="B30" i="28"/>
  <c r="G28" i="28"/>
  <c r="F28" i="28"/>
  <c r="E28" i="28"/>
  <c r="D28" i="28"/>
  <c r="B28" i="28"/>
  <c r="B40" i="28" s="1"/>
  <c r="B52" i="28" s="1"/>
  <c r="B65" i="28" s="1"/>
  <c r="B77" i="28" s="1"/>
  <c r="H27" i="28"/>
  <c r="R132" i="1" s="1"/>
  <c r="B27" i="28"/>
  <c r="B39" i="28" s="1"/>
  <c r="B51" i="28" s="1"/>
  <c r="B64" i="28" s="1"/>
  <c r="B76" i="28" s="1"/>
  <c r="B86" i="28" s="1"/>
  <c r="K26" i="28"/>
  <c r="H26" i="28"/>
  <c r="R131" i="1" s="1"/>
  <c r="B26" i="28"/>
  <c r="B38" i="28" s="1"/>
  <c r="B50" i="28" s="1"/>
  <c r="B63" i="28" s="1"/>
  <c r="B75" i="28" s="1"/>
  <c r="B85" i="28" s="1"/>
  <c r="K25" i="28"/>
  <c r="H25" i="28"/>
  <c r="R130" i="1" s="1"/>
  <c r="B25" i="28"/>
  <c r="B37" i="28" s="1"/>
  <c r="B49" i="28" s="1"/>
  <c r="B62" i="28" s="1"/>
  <c r="B74" i="28" s="1"/>
  <c r="B84" i="28" s="1"/>
  <c r="K24" i="28"/>
  <c r="H24" i="28"/>
  <c r="R129" i="1" s="1"/>
  <c r="B24" i="28"/>
  <c r="B36" i="28" s="1"/>
  <c r="B48" i="28" s="1"/>
  <c r="B61" i="28" s="1"/>
  <c r="B73" i="28" s="1"/>
  <c r="B83" i="28" s="1"/>
  <c r="K23" i="28"/>
  <c r="H23" i="28"/>
  <c r="R128" i="1" s="1"/>
  <c r="B23" i="28"/>
  <c r="B35" i="28" s="1"/>
  <c r="B47" i="28" s="1"/>
  <c r="B60" i="28" s="1"/>
  <c r="B72" i="28" s="1"/>
  <c r="B82" i="28" s="1"/>
  <c r="K22" i="28"/>
  <c r="H22" i="28"/>
  <c r="R127" i="1" s="1"/>
  <c r="B22" i="28"/>
  <c r="B34" i="28" s="1"/>
  <c r="B46" i="28" s="1"/>
  <c r="B59" i="28" s="1"/>
  <c r="B71" i="28" s="1"/>
  <c r="B81" i="28" s="1"/>
  <c r="W21" i="28"/>
  <c r="W33" i="28" s="1"/>
  <c r="W45" i="28" s="1"/>
  <c r="W58" i="28" s="1"/>
  <c r="W70" i="28" s="1"/>
  <c r="T21" i="28"/>
  <c r="T33" i="28" s="1"/>
  <c r="T45" i="28" s="1"/>
  <c r="T58" i="28" s="1"/>
  <c r="T70" i="28" s="1"/>
  <c r="B21" i="28"/>
  <c r="J20" i="28"/>
  <c r="J32" i="28" s="1"/>
  <c r="J44" i="28" s="1"/>
  <c r="J57" i="28" s="1"/>
  <c r="J69" i="28" s="1"/>
  <c r="I20" i="28"/>
  <c r="I32" i="28" s="1"/>
  <c r="I44" i="28" s="1"/>
  <c r="I57" i="28" s="1"/>
  <c r="I69" i="28" s="1"/>
  <c r="H20" i="28"/>
  <c r="H32" i="28" s="1"/>
  <c r="H44" i="28" s="1"/>
  <c r="H57" i="28" s="1"/>
  <c r="H69" i="28" s="1"/>
  <c r="E20" i="28"/>
  <c r="E32" i="28" s="1"/>
  <c r="D20" i="28"/>
  <c r="D32" i="28" s="1"/>
  <c r="D44" i="28" s="1"/>
  <c r="D57" i="28" s="1"/>
  <c r="D69" i="28" s="1"/>
  <c r="F69" i="28" s="1"/>
  <c r="L19" i="28"/>
  <c r="L31" i="28" s="1"/>
  <c r="L43" i="28" s="1"/>
  <c r="L56" i="28" s="1"/>
  <c r="L68" i="28" s="1"/>
  <c r="C18" i="28"/>
  <c r="B18" i="28"/>
  <c r="G16" i="28"/>
  <c r="F16" i="28"/>
  <c r="E16" i="28"/>
  <c r="D16" i="28"/>
  <c r="H15" i="28"/>
  <c r="R24" i="1" s="1"/>
  <c r="K14" i="28"/>
  <c r="H14" i="28"/>
  <c r="R23" i="1" s="1"/>
  <c r="K13" i="28"/>
  <c r="H13" i="28"/>
  <c r="R22" i="1" s="1"/>
  <c r="K12" i="28"/>
  <c r="H12" i="28"/>
  <c r="R21" i="1" s="1"/>
  <c r="K11" i="28"/>
  <c r="H11" i="28"/>
  <c r="K10" i="28"/>
  <c r="H10" i="28"/>
  <c r="R19" i="1" s="1"/>
  <c r="V9" i="28"/>
  <c r="V21" i="28" s="1"/>
  <c r="V33" i="28" s="1"/>
  <c r="V45" i="28" s="1"/>
  <c r="V58" i="28" s="1"/>
  <c r="V70" i="28" s="1"/>
  <c r="U9" i="28"/>
  <c r="U21" i="28" s="1"/>
  <c r="U33" i="28" s="1"/>
  <c r="U45" i="28" s="1"/>
  <c r="U58" i="28" s="1"/>
  <c r="U70" i="28" s="1"/>
  <c r="G8" i="28"/>
  <c r="F8" i="28"/>
  <c r="C6" i="28"/>
  <c r="B6" i="28"/>
  <c r="M2" i="28"/>
  <c r="G77" i="27"/>
  <c r="F77" i="27"/>
  <c r="E77" i="27"/>
  <c r="D77" i="27"/>
  <c r="H76" i="27"/>
  <c r="R53" i="1" s="1"/>
  <c r="H75" i="27"/>
  <c r="R52" i="1" s="1"/>
  <c r="H74" i="27"/>
  <c r="R51" i="1" s="1"/>
  <c r="H73" i="27"/>
  <c r="R50" i="1" s="1"/>
  <c r="H72" i="27"/>
  <c r="R49" i="1" s="1"/>
  <c r="H71" i="27"/>
  <c r="R48" i="1" s="1"/>
  <c r="C67" i="27"/>
  <c r="B67" i="27"/>
  <c r="G65" i="27"/>
  <c r="F65" i="27"/>
  <c r="E65" i="27"/>
  <c r="D65" i="27"/>
  <c r="H64" i="27"/>
  <c r="R161" i="1" s="1"/>
  <c r="K63" i="27"/>
  <c r="H63" i="27"/>
  <c r="R160" i="1" s="1"/>
  <c r="K62" i="27"/>
  <c r="H62" i="27"/>
  <c r="R159" i="1" s="1"/>
  <c r="K61" i="27"/>
  <c r="H61" i="27"/>
  <c r="AE60" i="27"/>
  <c r="AE63" i="27" s="1"/>
  <c r="K60" i="27"/>
  <c r="H60" i="27"/>
  <c r="AG59" i="27"/>
  <c r="K59" i="27"/>
  <c r="H59" i="27"/>
  <c r="C55" i="27"/>
  <c r="B55" i="27"/>
  <c r="X54" i="27"/>
  <c r="W54" i="27"/>
  <c r="G52" i="27"/>
  <c r="F52" i="27"/>
  <c r="E52" i="27"/>
  <c r="D52" i="27"/>
  <c r="H51" i="27"/>
  <c r="R197" i="1" s="1"/>
  <c r="K50" i="27"/>
  <c r="H50" i="27"/>
  <c r="K49" i="27"/>
  <c r="H49" i="27"/>
  <c r="K48" i="27"/>
  <c r="H48" i="27"/>
  <c r="K47" i="27"/>
  <c r="H47" i="27"/>
  <c r="R193" i="1" s="1"/>
  <c r="K46" i="27"/>
  <c r="H46" i="27"/>
  <c r="R192" i="1" s="1"/>
  <c r="C42" i="27"/>
  <c r="B42" i="27"/>
  <c r="G40" i="27"/>
  <c r="F40" i="27"/>
  <c r="E40" i="27"/>
  <c r="D40" i="27"/>
  <c r="H39" i="27"/>
  <c r="R89" i="1" s="1"/>
  <c r="K38" i="27"/>
  <c r="H38" i="27"/>
  <c r="R88" i="1" s="1"/>
  <c r="K37" i="27"/>
  <c r="H37" i="27"/>
  <c r="K36" i="27"/>
  <c r="H36" i="27"/>
  <c r="R86" i="1" s="1"/>
  <c r="K35" i="27"/>
  <c r="H35" i="27"/>
  <c r="R85" i="1" s="1"/>
  <c r="K34" i="27"/>
  <c r="H34" i="27"/>
  <c r="R84" i="1" s="1"/>
  <c r="C30" i="27"/>
  <c r="B30" i="27"/>
  <c r="G28" i="27"/>
  <c r="F28" i="27"/>
  <c r="E28" i="27"/>
  <c r="D28" i="27"/>
  <c r="B28" i="27"/>
  <c r="B40" i="27" s="1"/>
  <c r="B52" i="27" s="1"/>
  <c r="B65" i="27" s="1"/>
  <c r="B77" i="27" s="1"/>
  <c r="H27" i="27"/>
  <c r="B27" i="27"/>
  <c r="B39" i="27" s="1"/>
  <c r="B51" i="27" s="1"/>
  <c r="B64" i="27" s="1"/>
  <c r="B76" i="27" s="1"/>
  <c r="B86" i="27" s="1"/>
  <c r="K26" i="27"/>
  <c r="H26" i="27"/>
  <c r="R124" i="1" s="1"/>
  <c r="B26" i="27"/>
  <c r="B38" i="27" s="1"/>
  <c r="B50" i="27" s="1"/>
  <c r="B63" i="27" s="1"/>
  <c r="B75" i="27" s="1"/>
  <c r="B85" i="27" s="1"/>
  <c r="K25" i="27"/>
  <c r="H25" i="27"/>
  <c r="B25" i="27"/>
  <c r="B37" i="27" s="1"/>
  <c r="B49" i="27" s="1"/>
  <c r="B62" i="27" s="1"/>
  <c r="B74" i="27" s="1"/>
  <c r="B84" i="27" s="1"/>
  <c r="K24" i="27"/>
  <c r="H24" i="27"/>
  <c r="R122" i="1" s="1"/>
  <c r="B24" i="27"/>
  <c r="B36" i="27" s="1"/>
  <c r="B48" i="27" s="1"/>
  <c r="B61" i="27" s="1"/>
  <c r="B73" i="27" s="1"/>
  <c r="B83" i="27" s="1"/>
  <c r="K23" i="27"/>
  <c r="H23" i="27"/>
  <c r="R121" i="1" s="1"/>
  <c r="B23" i="27"/>
  <c r="B35" i="27" s="1"/>
  <c r="B47" i="27" s="1"/>
  <c r="B60" i="27" s="1"/>
  <c r="B72" i="27" s="1"/>
  <c r="B82" i="27" s="1"/>
  <c r="K22" i="27"/>
  <c r="H22" i="27"/>
  <c r="R120" i="1" s="1"/>
  <c r="B22" i="27"/>
  <c r="B34" i="27" s="1"/>
  <c r="B46" i="27" s="1"/>
  <c r="B59" i="27" s="1"/>
  <c r="B71" i="27" s="1"/>
  <c r="B81" i="27" s="1"/>
  <c r="W21" i="27"/>
  <c r="W33" i="27" s="1"/>
  <c r="W45" i="27" s="1"/>
  <c r="W58" i="27" s="1"/>
  <c r="W70" i="27" s="1"/>
  <c r="T21" i="27"/>
  <c r="T33" i="27" s="1"/>
  <c r="T45" i="27" s="1"/>
  <c r="T58" i="27" s="1"/>
  <c r="T70" i="27" s="1"/>
  <c r="B21" i="27"/>
  <c r="J20" i="27"/>
  <c r="J32" i="27" s="1"/>
  <c r="J44" i="27" s="1"/>
  <c r="J57" i="27" s="1"/>
  <c r="J69" i="27" s="1"/>
  <c r="I20" i="27"/>
  <c r="I32" i="27" s="1"/>
  <c r="I44" i="27" s="1"/>
  <c r="I57" i="27" s="1"/>
  <c r="I69" i="27" s="1"/>
  <c r="H20" i="27"/>
  <c r="H32" i="27" s="1"/>
  <c r="H44" i="27" s="1"/>
  <c r="H57" i="27" s="1"/>
  <c r="H69" i="27" s="1"/>
  <c r="E20" i="27"/>
  <c r="G20" i="27" s="1"/>
  <c r="D20" i="27"/>
  <c r="D32" i="27" s="1"/>
  <c r="D44" i="27" s="1"/>
  <c r="D57" i="27" s="1"/>
  <c r="D69" i="27" s="1"/>
  <c r="F69" i="27" s="1"/>
  <c r="L19" i="27"/>
  <c r="L31" i="27" s="1"/>
  <c r="L43" i="27" s="1"/>
  <c r="L56" i="27" s="1"/>
  <c r="L68" i="27" s="1"/>
  <c r="C18" i="27"/>
  <c r="B18" i="27"/>
  <c r="G16" i="27"/>
  <c r="F16" i="27"/>
  <c r="E16" i="27"/>
  <c r="D16" i="27"/>
  <c r="H15" i="27"/>
  <c r="R17" i="1" s="1"/>
  <c r="K14" i="27"/>
  <c r="H14" i="27"/>
  <c r="K13" i="27"/>
  <c r="H13" i="27"/>
  <c r="R15" i="1" s="1"/>
  <c r="K12" i="27"/>
  <c r="H12" i="27"/>
  <c r="R14" i="1" s="1"/>
  <c r="K11" i="27"/>
  <c r="H11" i="27"/>
  <c r="R13" i="1" s="1"/>
  <c r="K10" i="27"/>
  <c r="H10" i="27"/>
  <c r="R12" i="1" s="1"/>
  <c r="V9" i="27"/>
  <c r="V21" i="27" s="1"/>
  <c r="V33" i="27" s="1"/>
  <c r="V45" i="27" s="1"/>
  <c r="V58" i="27" s="1"/>
  <c r="V70" i="27" s="1"/>
  <c r="U9" i="27"/>
  <c r="U21" i="27" s="1"/>
  <c r="U33" i="27" s="1"/>
  <c r="U45" i="27" s="1"/>
  <c r="U58" i="27" s="1"/>
  <c r="U70" i="27" s="1"/>
  <c r="G8" i="27"/>
  <c r="F8" i="27"/>
  <c r="C6" i="27"/>
  <c r="B6" i="27"/>
  <c r="M2" i="27"/>
  <c r="N73" i="1"/>
  <c r="N71" i="1"/>
  <c r="R154" i="1"/>
  <c r="N181" i="1"/>
  <c r="AE60" i="26"/>
  <c r="AE63" i="26" s="1"/>
  <c r="N180" i="1"/>
  <c r="AG59" i="26"/>
  <c r="N179" i="1"/>
  <c r="X54" i="26"/>
  <c r="W54" i="26"/>
  <c r="R188" i="1"/>
  <c r="N217" i="1"/>
  <c r="N216" i="1"/>
  <c r="N215" i="1"/>
  <c r="R82" i="1"/>
  <c r="R80" i="1"/>
  <c r="N109" i="1"/>
  <c r="N108" i="1"/>
  <c r="N107" i="1"/>
  <c r="R117" i="1"/>
  <c r="R116" i="1"/>
  <c r="N145" i="1"/>
  <c r="N144" i="1"/>
  <c r="N143" i="1"/>
  <c r="W21" i="26"/>
  <c r="W33" i="26" s="1"/>
  <c r="W45" i="26" s="1"/>
  <c r="W58" i="26" s="1"/>
  <c r="W70" i="26" s="1"/>
  <c r="T21" i="26"/>
  <c r="T33" i="26" s="1"/>
  <c r="T45" i="26" s="1"/>
  <c r="T58" i="26" s="1"/>
  <c r="T70" i="26" s="1"/>
  <c r="R10" i="1"/>
  <c r="R9" i="1"/>
  <c r="R8" i="1"/>
  <c r="N37" i="1"/>
  <c r="N36" i="1"/>
  <c r="N35" i="1"/>
  <c r="V9" i="26"/>
  <c r="V21" i="26" s="1"/>
  <c r="V33" i="26" s="1"/>
  <c r="V45" i="26" s="1"/>
  <c r="V58" i="26" s="1"/>
  <c r="V70" i="26" s="1"/>
  <c r="U9" i="26"/>
  <c r="U21" i="26" s="1"/>
  <c r="U33" i="26" s="1"/>
  <c r="U45" i="26" s="1"/>
  <c r="U58" i="26" s="1"/>
  <c r="U70" i="26" s="1"/>
  <c r="M2" i="26"/>
  <c r="G77" i="24"/>
  <c r="F77" i="24"/>
  <c r="E77" i="24"/>
  <c r="D77" i="24"/>
  <c r="H76" i="24"/>
  <c r="N69" i="1" s="1"/>
  <c r="H75" i="24"/>
  <c r="H74" i="24"/>
  <c r="N67" i="1" s="1"/>
  <c r="H73" i="24"/>
  <c r="H72" i="24"/>
  <c r="N65" i="1" s="1"/>
  <c r="H71" i="24"/>
  <c r="N64" i="1" s="1"/>
  <c r="C67" i="24"/>
  <c r="B67" i="24"/>
  <c r="G65" i="24"/>
  <c r="F65" i="24"/>
  <c r="E65" i="24"/>
  <c r="D65" i="24"/>
  <c r="H64" i="24"/>
  <c r="N177" i="1" s="1"/>
  <c r="K63" i="24"/>
  <c r="H63" i="24"/>
  <c r="N176" i="1" s="1"/>
  <c r="K62" i="24"/>
  <c r="H62" i="24"/>
  <c r="N175" i="1" s="1"/>
  <c r="K61" i="24"/>
  <c r="H61" i="24"/>
  <c r="N174" i="1" s="1"/>
  <c r="AE60" i="24"/>
  <c r="AE63" i="24" s="1"/>
  <c r="K60" i="24"/>
  <c r="H60" i="24"/>
  <c r="N173" i="1" s="1"/>
  <c r="AG59" i="24"/>
  <c r="K59" i="24"/>
  <c r="H59" i="24"/>
  <c r="N172" i="1" s="1"/>
  <c r="C55" i="24"/>
  <c r="B55" i="24"/>
  <c r="X54" i="24"/>
  <c r="W54" i="24"/>
  <c r="G52" i="24"/>
  <c r="F52" i="24"/>
  <c r="E52" i="24"/>
  <c r="D52" i="24"/>
  <c r="H51" i="24"/>
  <c r="N213" i="1" s="1"/>
  <c r="K50" i="24"/>
  <c r="H50" i="24"/>
  <c r="N212" i="1" s="1"/>
  <c r="K49" i="24"/>
  <c r="H49" i="24"/>
  <c r="N211" i="1" s="1"/>
  <c r="K48" i="24"/>
  <c r="H48" i="24"/>
  <c r="K47" i="24"/>
  <c r="H47" i="24"/>
  <c r="N209" i="1" s="1"/>
  <c r="K46" i="24"/>
  <c r="H46" i="24"/>
  <c r="N208" i="1" s="1"/>
  <c r="C42" i="24"/>
  <c r="B42" i="24"/>
  <c r="G40" i="24"/>
  <c r="F40" i="24"/>
  <c r="E40" i="24"/>
  <c r="D40" i="24"/>
  <c r="H39" i="24"/>
  <c r="K38" i="24"/>
  <c r="H38" i="24"/>
  <c r="N104" i="1" s="1"/>
  <c r="K37" i="24"/>
  <c r="H37" i="24"/>
  <c r="N103" i="1" s="1"/>
  <c r="K36" i="24"/>
  <c r="H36" i="24"/>
  <c r="N102" i="1" s="1"/>
  <c r="K35" i="24"/>
  <c r="H35" i="24"/>
  <c r="N101" i="1" s="1"/>
  <c r="K34" i="24"/>
  <c r="H34" i="24"/>
  <c r="N100" i="1" s="1"/>
  <c r="C30" i="24"/>
  <c r="B30" i="24"/>
  <c r="G28" i="24"/>
  <c r="F28" i="24"/>
  <c r="E28" i="24"/>
  <c r="D28" i="24"/>
  <c r="B28" i="24"/>
  <c r="B40" i="24" s="1"/>
  <c r="B52" i="24" s="1"/>
  <c r="B65" i="24" s="1"/>
  <c r="B77" i="24" s="1"/>
  <c r="H27" i="24"/>
  <c r="N141" i="1" s="1"/>
  <c r="B27" i="24"/>
  <c r="B39" i="24" s="1"/>
  <c r="B51" i="24" s="1"/>
  <c r="B64" i="24" s="1"/>
  <c r="B76" i="24" s="1"/>
  <c r="B86" i="24" s="1"/>
  <c r="K26" i="24"/>
  <c r="H26" i="24"/>
  <c r="N140" i="1" s="1"/>
  <c r="B26" i="24"/>
  <c r="B38" i="24" s="1"/>
  <c r="B50" i="24" s="1"/>
  <c r="B63" i="24" s="1"/>
  <c r="B75" i="24" s="1"/>
  <c r="B85" i="24" s="1"/>
  <c r="K25" i="24"/>
  <c r="H25" i="24"/>
  <c r="N139" i="1" s="1"/>
  <c r="B25" i="24"/>
  <c r="B37" i="24" s="1"/>
  <c r="B49" i="24" s="1"/>
  <c r="B62" i="24" s="1"/>
  <c r="B74" i="24" s="1"/>
  <c r="B84" i="24" s="1"/>
  <c r="K24" i="24"/>
  <c r="H24" i="24"/>
  <c r="N138" i="1" s="1"/>
  <c r="B24" i="24"/>
  <c r="B36" i="24" s="1"/>
  <c r="B48" i="24" s="1"/>
  <c r="B61" i="24" s="1"/>
  <c r="B73" i="24" s="1"/>
  <c r="B83" i="24" s="1"/>
  <c r="K23" i="24"/>
  <c r="H23" i="24"/>
  <c r="N137" i="1" s="1"/>
  <c r="B23" i="24"/>
  <c r="B35" i="24" s="1"/>
  <c r="B47" i="24" s="1"/>
  <c r="B60" i="24" s="1"/>
  <c r="B72" i="24" s="1"/>
  <c r="B82" i="24" s="1"/>
  <c r="K22" i="24"/>
  <c r="H22" i="24"/>
  <c r="N136" i="1" s="1"/>
  <c r="B22" i="24"/>
  <c r="B34" i="24" s="1"/>
  <c r="B46" i="24" s="1"/>
  <c r="B59" i="24" s="1"/>
  <c r="B71" i="24" s="1"/>
  <c r="B81" i="24" s="1"/>
  <c r="W21" i="24"/>
  <c r="W33" i="24" s="1"/>
  <c r="W45" i="24" s="1"/>
  <c r="W58" i="24" s="1"/>
  <c r="W70" i="24" s="1"/>
  <c r="T21" i="24"/>
  <c r="T33" i="24" s="1"/>
  <c r="T45" i="24" s="1"/>
  <c r="T58" i="24" s="1"/>
  <c r="T70" i="24" s="1"/>
  <c r="B21" i="24"/>
  <c r="J20" i="24"/>
  <c r="J32" i="24" s="1"/>
  <c r="J44" i="24" s="1"/>
  <c r="J57" i="24" s="1"/>
  <c r="J69" i="24" s="1"/>
  <c r="I20" i="24"/>
  <c r="I32" i="24" s="1"/>
  <c r="I44" i="24" s="1"/>
  <c r="I57" i="24" s="1"/>
  <c r="I69" i="24" s="1"/>
  <c r="H20" i="24"/>
  <c r="H32" i="24" s="1"/>
  <c r="H44" i="24" s="1"/>
  <c r="H57" i="24" s="1"/>
  <c r="H69" i="24" s="1"/>
  <c r="E20" i="24"/>
  <c r="E32" i="24" s="1"/>
  <c r="D20" i="24"/>
  <c r="F20" i="24" s="1"/>
  <c r="L19" i="24"/>
  <c r="L31" i="24" s="1"/>
  <c r="L43" i="24" s="1"/>
  <c r="L56" i="24" s="1"/>
  <c r="L68" i="24" s="1"/>
  <c r="C18" i="24"/>
  <c r="B18" i="24"/>
  <c r="G16" i="24"/>
  <c r="F16" i="24"/>
  <c r="E16" i="24"/>
  <c r="D16" i="24"/>
  <c r="H15" i="24"/>
  <c r="N33" i="1" s="1"/>
  <c r="K14" i="24"/>
  <c r="H14" i="24"/>
  <c r="N32" i="1" s="1"/>
  <c r="K13" i="24"/>
  <c r="H13" i="24"/>
  <c r="N31" i="1" s="1"/>
  <c r="K12" i="24"/>
  <c r="H12" i="24"/>
  <c r="N30" i="1" s="1"/>
  <c r="K11" i="24"/>
  <c r="H11" i="24"/>
  <c r="N29" i="1" s="1"/>
  <c r="K10" i="24"/>
  <c r="H10" i="24"/>
  <c r="N28" i="1" s="1"/>
  <c r="V9" i="24"/>
  <c r="V21" i="24" s="1"/>
  <c r="V33" i="24" s="1"/>
  <c r="V45" i="24" s="1"/>
  <c r="V58" i="24" s="1"/>
  <c r="V70" i="24" s="1"/>
  <c r="U9" i="24"/>
  <c r="U21" i="24" s="1"/>
  <c r="U33" i="24" s="1"/>
  <c r="U45" i="24" s="1"/>
  <c r="U58" i="24" s="1"/>
  <c r="U70" i="24" s="1"/>
  <c r="G8" i="24"/>
  <c r="F8" i="24"/>
  <c r="C6" i="24"/>
  <c r="B6" i="24"/>
  <c r="M2" i="24"/>
  <c r="G77" i="23"/>
  <c r="F77" i="23"/>
  <c r="E77" i="23"/>
  <c r="D77" i="23"/>
  <c r="H76" i="23"/>
  <c r="N62" i="1" s="1"/>
  <c r="H75" i="23"/>
  <c r="H74" i="23"/>
  <c r="N60" i="1" s="1"/>
  <c r="H73" i="23"/>
  <c r="H72" i="23"/>
  <c r="N58" i="1" s="1"/>
  <c r="H71" i="23"/>
  <c r="C67" i="23"/>
  <c r="B67" i="23"/>
  <c r="G65" i="23"/>
  <c r="F65" i="23"/>
  <c r="E65" i="23"/>
  <c r="D65" i="23"/>
  <c r="H64" i="23"/>
  <c r="N170" i="1" s="1"/>
  <c r="K63" i="23"/>
  <c r="H63" i="23"/>
  <c r="N169" i="1" s="1"/>
  <c r="K62" i="23"/>
  <c r="H62" i="23"/>
  <c r="N168" i="1" s="1"/>
  <c r="K61" i="23"/>
  <c r="H61" i="23"/>
  <c r="N167" i="1" s="1"/>
  <c r="AE60" i="23"/>
  <c r="AE63" i="23" s="1"/>
  <c r="K60" i="23"/>
  <c r="H60" i="23"/>
  <c r="N166" i="1" s="1"/>
  <c r="AG59" i="23"/>
  <c r="K59" i="23"/>
  <c r="H59" i="23"/>
  <c r="N165" i="1" s="1"/>
  <c r="C55" i="23"/>
  <c r="B55" i="23"/>
  <c r="X54" i="23"/>
  <c r="W54" i="23"/>
  <c r="G52" i="23"/>
  <c r="F52" i="23"/>
  <c r="E52" i="23"/>
  <c r="D52" i="23"/>
  <c r="H51" i="23"/>
  <c r="N206" i="1" s="1"/>
  <c r="K50" i="23"/>
  <c r="H50" i="23"/>
  <c r="N205" i="1" s="1"/>
  <c r="K49" i="23"/>
  <c r="H49" i="23"/>
  <c r="N204" i="1" s="1"/>
  <c r="K48" i="23"/>
  <c r="H48" i="23"/>
  <c r="N203" i="1" s="1"/>
  <c r="K47" i="23"/>
  <c r="H47" i="23"/>
  <c r="N202" i="1" s="1"/>
  <c r="K46" i="23"/>
  <c r="H46" i="23"/>
  <c r="N201" i="1" s="1"/>
  <c r="C42" i="23"/>
  <c r="B42" i="23"/>
  <c r="G40" i="23"/>
  <c r="F40" i="23"/>
  <c r="E40" i="23"/>
  <c r="D40" i="23"/>
  <c r="H39" i="23"/>
  <c r="N98" i="1" s="1"/>
  <c r="K38" i="23"/>
  <c r="H38" i="23"/>
  <c r="N97" i="1" s="1"/>
  <c r="K37" i="23"/>
  <c r="H37" i="23"/>
  <c r="N96" i="1" s="1"/>
  <c r="K36" i="23"/>
  <c r="H36" i="23"/>
  <c r="K35" i="23"/>
  <c r="H35" i="23"/>
  <c r="N94" i="1" s="1"/>
  <c r="K34" i="23"/>
  <c r="H34" i="23"/>
  <c r="N93" i="1" s="1"/>
  <c r="C30" i="23"/>
  <c r="B30" i="23"/>
  <c r="G28" i="23"/>
  <c r="F28" i="23"/>
  <c r="E28" i="23"/>
  <c r="D28" i="23"/>
  <c r="B28" i="23"/>
  <c r="B40" i="23" s="1"/>
  <c r="B52" i="23" s="1"/>
  <c r="B65" i="23" s="1"/>
  <c r="B77" i="23" s="1"/>
  <c r="H27" i="23"/>
  <c r="N134" i="1" s="1"/>
  <c r="B27" i="23"/>
  <c r="B39" i="23" s="1"/>
  <c r="B51" i="23" s="1"/>
  <c r="B64" i="23" s="1"/>
  <c r="B76" i="23" s="1"/>
  <c r="B86" i="23" s="1"/>
  <c r="K26" i="23"/>
  <c r="H26" i="23"/>
  <c r="N133" i="1" s="1"/>
  <c r="B26" i="23"/>
  <c r="B38" i="23" s="1"/>
  <c r="B50" i="23" s="1"/>
  <c r="B63" i="23" s="1"/>
  <c r="B75" i="23" s="1"/>
  <c r="B85" i="23" s="1"/>
  <c r="K25" i="23"/>
  <c r="H25" i="23"/>
  <c r="N132" i="1" s="1"/>
  <c r="B25" i="23"/>
  <c r="B37" i="23" s="1"/>
  <c r="B49" i="23" s="1"/>
  <c r="B62" i="23" s="1"/>
  <c r="B74" i="23" s="1"/>
  <c r="B84" i="23" s="1"/>
  <c r="K24" i="23"/>
  <c r="H24" i="23"/>
  <c r="N131" i="1" s="1"/>
  <c r="B24" i="23"/>
  <c r="B36" i="23" s="1"/>
  <c r="B48" i="23" s="1"/>
  <c r="B61" i="23" s="1"/>
  <c r="B73" i="23" s="1"/>
  <c r="B83" i="23" s="1"/>
  <c r="K23" i="23"/>
  <c r="H23" i="23"/>
  <c r="N130" i="1" s="1"/>
  <c r="B23" i="23"/>
  <c r="B35" i="23" s="1"/>
  <c r="B47" i="23" s="1"/>
  <c r="B60" i="23" s="1"/>
  <c r="B72" i="23" s="1"/>
  <c r="B82" i="23" s="1"/>
  <c r="K22" i="23"/>
  <c r="H22" i="23"/>
  <c r="N129" i="1" s="1"/>
  <c r="B22" i="23"/>
  <c r="B34" i="23" s="1"/>
  <c r="B46" i="23" s="1"/>
  <c r="B59" i="23" s="1"/>
  <c r="B71" i="23" s="1"/>
  <c r="B81" i="23" s="1"/>
  <c r="W21" i="23"/>
  <c r="W33" i="23" s="1"/>
  <c r="W45" i="23" s="1"/>
  <c r="W58" i="23" s="1"/>
  <c r="W70" i="23" s="1"/>
  <c r="T21" i="23"/>
  <c r="T33" i="23" s="1"/>
  <c r="T45" i="23" s="1"/>
  <c r="T58" i="23" s="1"/>
  <c r="T70" i="23" s="1"/>
  <c r="B21" i="23"/>
  <c r="J20" i="23"/>
  <c r="J32" i="23" s="1"/>
  <c r="J44" i="23" s="1"/>
  <c r="J57" i="23" s="1"/>
  <c r="J69" i="23" s="1"/>
  <c r="I20" i="23"/>
  <c r="I32" i="23" s="1"/>
  <c r="I44" i="23" s="1"/>
  <c r="I57" i="23" s="1"/>
  <c r="I69" i="23" s="1"/>
  <c r="H20" i="23"/>
  <c r="H32" i="23" s="1"/>
  <c r="H44" i="23" s="1"/>
  <c r="H57" i="23" s="1"/>
  <c r="H69" i="23" s="1"/>
  <c r="E20" i="23"/>
  <c r="E32" i="23" s="1"/>
  <c r="D20" i="23"/>
  <c r="D32" i="23" s="1"/>
  <c r="D44" i="23" s="1"/>
  <c r="D57" i="23" s="1"/>
  <c r="D69" i="23" s="1"/>
  <c r="F69" i="23" s="1"/>
  <c r="L19" i="23"/>
  <c r="L31" i="23" s="1"/>
  <c r="L43" i="23" s="1"/>
  <c r="L56" i="23" s="1"/>
  <c r="L68" i="23" s="1"/>
  <c r="C18" i="23"/>
  <c r="B18" i="23"/>
  <c r="G16" i="23"/>
  <c r="F16" i="23"/>
  <c r="E16" i="23"/>
  <c r="D16" i="23"/>
  <c r="H15" i="23"/>
  <c r="N26" i="1" s="1"/>
  <c r="K14" i="23"/>
  <c r="H14" i="23"/>
  <c r="N25" i="1" s="1"/>
  <c r="K13" i="23"/>
  <c r="H13" i="23"/>
  <c r="N24" i="1" s="1"/>
  <c r="K12" i="23"/>
  <c r="H12" i="23"/>
  <c r="N23" i="1" s="1"/>
  <c r="K11" i="23"/>
  <c r="H11" i="23"/>
  <c r="N22" i="1" s="1"/>
  <c r="K10" i="23"/>
  <c r="H10" i="23"/>
  <c r="N21" i="1" s="1"/>
  <c r="V9" i="23"/>
  <c r="V21" i="23" s="1"/>
  <c r="V33" i="23" s="1"/>
  <c r="V45" i="23" s="1"/>
  <c r="V58" i="23" s="1"/>
  <c r="V70" i="23" s="1"/>
  <c r="U9" i="23"/>
  <c r="U21" i="23" s="1"/>
  <c r="U33" i="23" s="1"/>
  <c r="U45" i="23" s="1"/>
  <c r="U58" i="23" s="1"/>
  <c r="U70" i="23" s="1"/>
  <c r="G8" i="23"/>
  <c r="F8" i="23"/>
  <c r="C6" i="23"/>
  <c r="B6" i="23"/>
  <c r="M2" i="23"/>
  <c r="H77" i="22"/>
  <c r="H76" i="22"/>
  <c r="N55" i="1" s="1"/>
  <c r="H75" i="22"/>
  <c r="H74" i="22"/>
  <c r="N53" i="1" s="1"/>
  <c r="H73" i="22"/>
  <c r="H72" i="22"/>
  <c r="N51" i="1" s="1"/>
  <c r="H71" i="22"/>
  <c r="C67" i="22"/>
  <c r="B67" i="22"/>
  <c r="G65" i="22"/>
  <c r="F65" i="22"/>
  <c r="D65" i="22"/>
  <c r="H64" i="22"/>
  <c r="N163" i="1" s="1"/>
  <c r="K63" i="22"/>
  <c r="H63" i="22"/>
  <c r="N162" i="1" s="1"/>
  <c r="K62" i="22"/>
  <c r="H62" i="22"/>
  <c r="N161" i="1" s="1"/>
  <c r="K61" i="22"/>
  <c r="H61" i="22"/>
  <c r="N160" i="1" s="1"/>
  <c r="AE60" i="22"/>
  <c r="AE63" i="22" s="1"/>
  <c r="K60" i="22"/>
  <c r="H60" i="22"/>
  <c r="N159" i="1" s="1"/>
  <c r="AG59" i="22"/>
  <c r="K59" i="22"/>
  <c r="H59" i="22"/>
  <c r="N158" i="1" s="1"/>
  <c r="C55" i="22"/>
  <c r="B55" i="22"/>
  <c r="X54" i="22"/>
  <c r="W54" i="22"/>
  <c r="G52" i="22"/>
  <c r="F52" i="22"/>
  <c r="E52" i="22"/>
  <c r="D52" i="22"/>
  <c r="H51" i="22"/>
  <c r="N199" i="1" s="1"/>
  <c r="K50" i="22"/>
  <c r="H50" i="22"/>
  <c r="N198" i="1" s="1"/>
  <c r="K49" i="22"/>
  <c r="H49" i="22"/>
  <c r="N197" i="1" s="1"/>
  <c r="K48" i="22"/>
  <c r="H48" i="22"/>
  <c r="K47" i="22"/>
  <c r="H47" i="22"/>
  <c r="N195" i="1" s="1"/>
  <c r="K46" i="22"/>
  <c r="H46" i="22"/>
  <c r="N194" i="1" s="1"/>
  <c r="C42" i="22"/>
  <c r="B42" i="22"/>
  <c r="G40" i="22"/>
  <c r="F40" i="22"/>
  <c r="E40" i="22"/>
  <c r="D40" i="22"/>
  <c r="H39" i="22"/>
  <c r="N91" i="1" s="1"/>
  <c r="K38" i="22"/>
  <c r="H38" i="22"/>
  <c r="N90" i="1" s="1"/>
  <c r="K37" i="22"/>
  <c r="H37" i="22"/>
  <c r="N89" i="1" s="1"/>
  <c r="K36" i="22"/>
  <c r="H36" i="22"/>
  <c r="N88" i="1" s="1"/>
  <c r="K35" i="22"/>
  <c r="H35" i="22"/>
  <c r="N87" i="1" s="1"/>
  <c r="K34" i="22"/>
  <c r="H34" i="22"/>
  <c r="N86" i="1" s="1"/>
  <c r="C30" i="22"/>
  <c r="B30" i="22"/>
  <c r="G28" i="22"/>
  <c r="F28" i="22"/>
  <c r="E28" i="22"/>
  <c r="D28" i="22"/>
  <c r="B28" i="22"/>
  <c r="B40" i="22" s="1"/>
  <c r="B52" i="22" s="1"/>
  <c r="B65" i="22" s="1"/>
  <c r="B77" i="22" s="1"/>
  <c r="H27" i="22"/>
  <c r="N127" i="1" s="1"/>
  <c r="B27" i="22"/>
  <c r="B39" i="22" s="1"/>
  <c r="B51" i="22" s="1"/>
  <c r="B64" i="22" s="1"/>
  <c r="B76" i="22" s="1"/>
  <c r="B86" i="22" s="1"/>
  <c r="K26" i="22"/>
  <c r="H26" i="22"/>
  <c r="N126" i="1" s="1"/>
  <c r="B26" i="22"/>
  <c r="B38" i="22" s="1"/>
  <c r="B50" i="22" s="1"/>
  <c r="B63" i="22" s="1"/>
  <c r="B75" i="22" s="1"/>
  <c r="B85" i="22" s="1"/>
  <c r="K25" i="22"/>
  <c r="H25" i="22"/>
  <c r="N125" i="1" s="1"/>
  <c r="B25" i="22"/>
  <c r="B37" i="22" s="1"/>
  <c r="B49" i="22" s="1"/>
  <c r="B62" i="22" s="1"/>
  <c r="B74" i="22" s="1"/>
  <c r="B84" i="22" s="1"/>
  <c r="K24" i="22"/>
  <c r="H24" i="22"/>
  <c r="N124" i="1" s="1"/>
  <c r="B24" i="22"/>
  <c r="B36" i="22" s="1"/>
  <c r="B48" i="22" s="1"/>
  <c r="B61" i="22" s="1"/>
  <c r="B73" i="22" s="1"/>
  <c r="B83" i="22" s="1"/>
  <c r="K23" i="22"/>
  <c r="H23" i="22"/>
  <c r="N123" i="1" s="1"/>
  <c r="B23" i="22"/>
  <c r="B35" i="22" s="1"/>
  <c r="B47" i="22" s="1"/>
  <c r="B60" i="22" s="1"/>
  <c r="B72" i="22" s="1"/>
  <c r="B82" i="22" s="1"/>
  <c r="K22" i="22"/>
  <c r="H22" i="22"/>
  <c r="N122" i="1" s="1"/>
  <c r="B22" i="22"/>
  <c r="B34" i="22" s="1"/>
  <c r="B46" i="22" s="1"/>
  <c r="B59" i="22" s="1"/>
  <c r="B71" i="22" s="1"/>
  <c r="B81" i="22" s="1"/>
  <c r="W21" i="22"/>
  <c r="W33" i="22" s="1"/>
  <c r="W45" i="22" s="1"/>
  <c r="W58" i="22" s="1"/>
  <c r="W70" i="22" s="1"/>
  <c r="T21" i="22"/>
  <c r="T33" i="22" s="1"/>
  <c r="T45" i="22" s="1"/>
  <c r="T58" i="22" s="1"/>
  <c r="T70" i="22" s="1"/>
  <c r="B21" i="22"/>
  <c r="J20" i="22"/>
  <c r="J32" i="22" s="1"/>
  <c r="J44" i="22" s="1"/>
  <c r="J57" i="22" s="1"/>
  <c r="J69" i="22" s="1"/>
  <c r="I20" i="22"/>
  <c r="I32" i="22" s="1"/>
  <c r="I44" i="22" s="1"/>
  <c r="I57" i="22" s="1"/>
  <c r="I69" i="22" s="1"/>
  <c r="H20" i="22"/>
  <c r="H32" i="22" s="1"/>
  <c r="H44" i="22" s="1"/>
  <c r="H57" i="22" s="1"/>
  <c r="H69" i="22" s="1"/>
  <c r="E20" i="22"/>
  <c r="E32" i="22" s="1"/>
  <c r="D20" i="22"/>
  <c r="D32" i="22" s="1"/>
  <c r="D44" i="22" s="1"/>
  <c r="D57" i="22" s="1"/>
  <c r="D69" i="22" s="1"/>
  <c r="F69" i="22" s="1"/>
  <c r="L19" i="22"/>
  <c r="L31" i="22" s="1"/>
  <c r="L43" i="22" s="1"/>
  <c r="L56" i="22" s="1"/>
  <c r="L68" i="22" s="1"/>
  <c r="C18" i="22"/>
  <c r="B18" i="22"/>
  <c r="G16" i="22"/>
  <c r="F16" i="22"/>
  <c r="E16" i="22"/>
  <c r="D16" i="22"/>
  <c r="H15" i="22"/>
  <c r="N19" i="1" s="1"/>
  <c r="K14" i="22"/>
  <c r="H14" i="22"/>
  <c r="N18" i="1" s="1"/>
  <c r="K13" i="22"/>
  <c r="H13" i="22"/>
  <c r="N17" i="1" s="1"/>
  <c r="K12" i="22"/>
  <c r="H12" i="22"/>
  <c r="N16" i="1" s="1"/>
  <c r="K11" i="22"/>
  <c r="H11" i="22"/>
  <c r="N15" i="1" s="1"/>
  <c r="K10" i="22"/>
  <c r="H10" i="22"/>
  <c r="N14" i="1" s="1"/>
  <c r="V9" i="22"/>
  <c r="V21" i="22" s="1"/>
  <c r="V33" i="22" s="1"/>
  <c r="V45" i="22" s="1"/>
  <c r="V58" i="22" s="1"/>
  <c r="V70" i="22" s="1"/>
  <c r="U9" i="22"/>
  <c r="U21" i="22" s="1"/>
  <c r="U33" i="22" s="1"/>
  <c r="U45" i="22" s="1"/>
  <c r="U58" i="22" s="1"/>
  <c r="U70" i="22" s="1"/>
  <c r="G8" i="22"/>
  <c r="F8" i="22"/>
  <c r="C6" i="22"/>
  <c r="B6" i="22"/>
  <c r="M2" i="22"/>
  <c r="G77" i="21"/>
  <c r="F77" i="21"/>
  <c r="E77" i="21"/>
  <c r="D77" i="21"/>
  <c r="H76" i="21"/>
  <c r="N48" i="1" s="1"/>
  <c r="H75" i="21"/>
  <c r="H74" i="21"/>
  <c r="N46" i="1" s="1"/>
  <c r="H73" i="21"/>
  <c r="N45" i="1" s="1"/>
  <c r="H72" i="21"/>
  <c r="N44" i="1" s="1"/>
  <c r="H71" i="21"/>
  <c r="J74" i="1" s="1"/>
  <c r="C67" i="21"/>
  <c r="B67" i="21"/>
  <c r="G65" i="21"/>
  <c r="F65" i="21"/>
  <c r="E65" i="21"/>
  <c r="D65" i="21"/>
  <c r="H64" i="21"/>
  <c r="N156" i="1" s="1"/>
  <c r="K63" i="21"/>
  <c r="H63" i="21"/>
  <c r="N155" i="1" s="1"/>
  <c r="K62" i="21"/>
  <c r="H62" i="21"/>
  <c r="K61" i="21"/>
  <c r="H61" i="21"/>
  <c r="N153" i="1" s="1"/>
  <c r="AE60" i="21"/>
  <c r="AE63" i="21" s="1"/>
  <c r="K60" i="21"/>
  <c r="H60" i="21"/>
  <c r="N152" i="1" s="1"/>
  <c r="AG59" i="21"/>
  <c r="K59" i="21"/>
  <c r="H59" i="21"/>
  <c r="J182" i="1" s="1"/>
  <c r="C55" i="21"/>
  <c r="B55" i="21"/>
  <c r="X54" i="21"/>
  <c r="W54" i="21"/>
  <c r="G52" i="21"/>
  <c r="F52" i="21"/>
  <c r="E52" i="21"/>
  <c r="D52" i="21"/>
  <c r="H51" i="21"/>
  <c r="K50" i="21"/>
  <c r="H50" i="21"/>
  <c r="N191" i="1" s="1"/>
  <c r="K49" i="21"/>
  <c r="H49" i="21"/>
  <c r="N190" i="1" s="1"/>
  <c r="K48" i="21"/>
  <c r="H48" i="21"/>
  <c r="N189" i="1" s="1"/>
  <c r="K47" i="21"/>
  <c r="H47" i="21"/>
  <c r="N188" i="1" s="1"/>
  <c r="K46" i="21"/>
  <c r="H46" i="21"/>
  <c r="C42" i="21"/>
  <c r="B42" i="21"/>
  <c r="G40" i="21"/>
  <c r="F40" i="21"/>
  <c r="E40" i="21"/>
  <c r="D40" i="21"/>
  <c r="H39" i="21"/>
  <c r="N84" i="1" s="1"/>
  <c r="K38" i="21"/>
  <c r="H38" i="21"/>
  <c r="N83" i="1" s="1"/>
  <c r="K37" i="21"/>
  <c r="H37" i="21"/>
  <c r="K36" i="21"/>
  <c r="H36" i="21"/>
  <c r="N81" i="1" s="1"/>
  <c r="K35" i="21"/>
  <c r="H35" i="21"/>
  <c r="N80" i="1" s="1"/>
  <c r="K34" i="21"/>
  <c r="H34" i="21"/>
  <c r="J110" i="1" s="1"/>
  <c r="C30" i="21"/>
  <c r="B30" i="21"/>
  <c r="G28" i="21"/>
  <c r="F28" i="21"/>
  <c r="E28" i="21"/>
  <c r="D28" i="21"/>
  <c r="B28" i="21"/>
  <c r="B40" i="21" s="1"/>
  <c r="B52" i="21" s="1"/>
  <c r="B65" i="21" s="1"/>
  <c r="B77" i="21" s="1"/>
  <c r="H27" i="21"/>
  <c r="N120" i="1" s="1"/>
  <c r="B27" i="21"/>
  <c r="B39" i="21" s="1"/>
  <c r="B51" i="21" s="1"/>
  <c r="B64" i="21" s="1"/>
  <c r="B76" i="21" s="1"/>
  <c r="B86" i="21" s="1"/>
  <c r="K26" i="21"/>
  <c r="H26" i="21"/>
  <c r="N119" i="1" s="1"/>
  <c r="B26" i="21"/>
  <c r="B38" i="21" s="1"/>
  <c r="B50" i="21" s="1"/>
  <c r="B63" i="21" s="1"/>
  <c r="B75" i="21" s="1"/>
  <c r="B85" i="21" s="1"/>
  <c r="K25" i="21"/>
  <c r="H25" i="21"/>
  <c r="N118" i="1" s="1"/>
  <c r="B25" i="21"/>
  <c r="B37" i="21" s="1"/>
  <c r="B49" i="21" s="1"/>
  <c r="B62" i="21" s="1"/>
  <c r="B74" i="21" s="1"/>
  <c r="B84" i="21" s="1"/>
  <c r="K24" i="21"/>
  <c r="H24" i="21"/>
  <c r="N117" i="1" s="1"/>
  <c r="B24" i="21"/>
  <c r="B36" i="21" s="1"/>
  <c r="B48" i="21" s="1"/>
  <c r="B61" i="21" s="1"/>
  <c r="B73" i="21" s="1"/>
  <c r="B83" i="21" s="1"/>
  <c r="K23" i="21"/>
  <c r="H23" i="21"/>
  <c r="B23" i="21"/>
  <c r="B35" i="21" s="1"/>
  <c r="B47" i="21" s="1"/>
  <c r="B60" i="21" s="1"/>
  <c r="B72" i="21" s="1"/>
  <c r="B82" i="21" s="1"/>
  <c r="K22" i="21"/>
  <c r="H22" i="21"/>
  <c r="J146" i="1" s="1"/>
  <c r="B22" i="21"/>
  <c r="B34" i="21" s="1"/>
  <c r="B46" i="21" s="1"/>
  <c r="B59" i="21" s="1"/>
  <c r="B71" i="21" s="1"/>
  <c r="B81" i="21" s="1"/>
  <c r="W21" i="21"/>
  <c r="W33" i="21" s="1"/>
  <c r="W45" i="21" s="1"/>
  <c r="W58" i="21" s="1"/>
  <c r="W70" i="21" s="1"/>
  <c r="T21" i="21"/>
  <c r="T33" i="21" s="1"/>
  <c r="T45" i="21" s="1"/>
  <c r="T58" i="21" s="1"/>
  <c r="T70" i="21" s="1"/>
  <c r="B21" i="21"/>
  <c r="J20" i="21"/>
  <c r="J32" i="21" s="1"/>
  <c r="J44" i="21" s="1"/>
  <c r="J57" i="21" s="1"/>
  <c r="J69" i="21" s="1"/>
  <c r="I20" i="21"/>
  <c r="I32" i="21" s="1"/>
  <c r="I44" i="21" s="1"/>
  <c r="I57" i="21" s="1"/>
  <c r="I69" i="21" s="1"/>
  <c r="H20" i="21"/>
  <c r="H32" i="21" s="1"/>
  <c r="H44" i="21" s="1"/>
  <c r="H57" i="21" s="1"/>
  <c r="H69" i="21" s="1"/>
  <c r="E20" i="21"/>
  <c r="E32" i="21" s="1"/>
  <c r="D20" i="21"/>
  <c r="D32" i="21" s="1"/>
  <c r="D44" i="21" s="1"/>
  <c r="D57" i="21" s="1"/>
  <c r="D69" i="21" s="1"/>
  <c r="F69" i="21" s="1"/>
  <c r="L19" i="21"/>
  <c r="L31" i="21" s="1"/>
  <c r="L43" i="21" s="1"/>
  <c r="L56" i="21" s="1"/>
  <c r="L68" i="21" s="1"/>
  <c r="C18" i="21"/>
  <c r="B18" i="21"/>
  <c r="G16" i="21"/>
  <c r="F16" i="21"/>
  <c r="E16" i="21"/>
  <c r="D16" i="21"/>
  <c r="H15" i="21"/>
  <c r="N12" i="1" s="1"/>
  <c r="K14" i="21"/>
  <c r="H14" i="21"/>
  <c r="N11" i="1" s="1"/>
  <c r="K13" i="21"/>
  <c r="H13" i="21"/>
  <c r="N10" i="1" s="1"/>
  <c r="K12" i="21"/>
  <c r="H12" i="21"/>
  <c r="N9" i="1" s="1"/>
  <c r="K11" i="21"/>
  <c r="H11" i="21"/>
  <c r="N8" i="1" s="1"/>
  <c r="K10" i="21"/>
  <c r="H10" i="21"/>
  <c r="J38" i="1" s="1"/>
  <c r="V9" i="21"/>
  <c r="V21" i="21" s="1"/>
  <c r="V33" i="21" s="1"/>
  <c r="V45" i="21" s="1"/>
  <c r="V58" i="21" s="1"/>
  <c r="V70" i="21" s="1"/>
  <c r="U9" i="21"/>
  <c r="U21" i="21" s="1"/>
  <c r="U33" i="21" s="1"/>
  <c r="U45" i="21" s="1"/>
  <c r="U58" i="21" s="1"/>
  <c r="U70" i="21" s="1"/>
  <c r="G8" i="21"/>
  <c r="F8" i="21"/>
  <c r="C6" i="21"/>
  <c r="B6" i="21"/>
  <c r="M2" i="21"/>
  <c r="G77" i="20"/>
  <c r="F77" i="20"/>
  <c r="E77" i="20"/>
  <c r="D77" i="20"/>
  <c r="H76" i="20"/>
  <c r="J72" i="1" s="1"/>
  <c r="H75" i="20"/>
  <c r="J71" i="1" s="1"/>
  <c r="H74" i="20"/>
  <c r="J70" i="1" s="1"/>
  <c r="H73" i="20"/>
  <c r="J69" i="1" s="1"/>
  <c r="H72" i="20"/>
  <c r="J68" i="1" s="1"/>
  <c r="H71" i="20"/>
  <c r="J67" i="1" s="1"/>
  <c r="C67" i="20"/>
  <c r="B67" i="20"/>
  <c r="G65" i="20"/>
  <c r="F65" i="20"/>
  <c r="E65" i="20"/>
  <c r="D65" i="20"/>
  <c r="H64" i="20"/>
  <c r="J180" i="1" s="1"/>
  <c r="K63" i="20"/>
  <c r="H63" i="20"/>
  <c r="J179" i="1" s="1"/>
  <c r="K62" i="20"/>
  <c r="H62" i="20"/>
  <c r="J178" i="1" s="1"/>
  <c r="K61" i="20"/>
  <c r="H61" i="20"/>
  <c r="J177" i="1" s="1"/>
  <c r="AE60" i="20"/>
  <c r="AE63" i="20" s="1"/>
  <c r="K60" i="20"/>
  <c r="H60" i="20"/>
  <c r="J176" i="1" s="1"/>
  <c r="AG59" i="20"/>
  <c r="K59" i="20"/>
  <c r="H59" i="20"/>
  <c r="J175" i="1" s="1"/>
  <c r="C55" i="20"/>
  <c r="B55" i="20"/>
  <c r="X54" i="20"/>
  <c r="W54" i="20"/>
  <c r="G52" i="20"/>
  <c r="F52" i="20"/>
  <c r="E52" i="20"/>
  <c r="D52" i="20"/>
  <c r="H51" i="20"/>
  <c r="J216" i="1" s="1"/>
  <c r="K50" i="20"/>
  <c r="H50" i="20"/>
  <c r="J215" i="1" s="1"/>
  <c r="K49" i="20"/>
  <c r="H49" i="20"/>
  <c r="J214" i="1" s="1"/>
  <c r="K48" i="20"/>
  <c r="H48" i="20"/>
  <c r="K47" i="20"/>
  <c r="K46" i="20"/>
  <c r="H46" i="20"/>
  <c r="C42" i="20"/>
  <c r="B42" i="20"/>
  <c r="G40" i="20"/>
  <c r="F40" i="20"/>
  <c r="E40" i="20"/>
  <c r="D40" i="20"/>
  <c r="H39" i="20"/>
  <c r="J108" i="1" s="1"/>
  <c r="K38" i="20"/>
  <c r="H38" i="20"/>
  <c r="J107" i="1" s="1"/>
  <c r="K37" i="20"/>
  <c r="H37" i="20"/>
  <c r="J106" i="1" s="1"/>
  <c r="K36" i="20"/>
  <c r="H36" i="20"/>
  <c r="J105" i="1" s="1"/>
  <c r="K35" i="20"/>
  <c r="H35" i="20"/>
  <c r="J104" i="1" s="1"/>
  <c r="K34" i="20"/>
  <c r="H34" i="20"/>
  <c r="C30" i="20"/>
  <c r="B30" i="20"/>
  <c r="G28" i="20"/>
  <c r="F28" i="20"/>
  <c r="E28" i="20"/>
  <c r="D28" i="20"/>
  <c r="B28" i="20"/>
  <c r="B40" i="20" s="1"/>
  <c r="B52" i="20" s="1"/>
  <c r="B65" i="20" s="1"/>
  <c r="B77" i="20" s="1"/>
  <c r="H27" i="20"/>
  <c r="J144" i="1" s="1"/>
  <c r="B27" i="20"/>
  <c r="B39" i="20" s="1"/>
  <c r="B51" i="20" s="1"/>
  <c r="B64" i="20" s="1"/>
  <c r="B76" i="20" s="1"/>
  <c r="B86" i="20" s="1"/>
  <c r="K26" i="20"/>
  <c r="H26" i="20"/>
  <c r="J143" i="1" s="1"/>
  <c r="B26" i="20"/>
  <c r="B38" i="20" s="1"/>
  <c r="B50" i="20" s="1"/>
  <c r="B63" i="20" s="1"/>
  <c r="B75" i="20" s="1"/>
  <c r="B85" i="20" s="1"/>
  <c r="K25" i="20"/>
  <c r="H25" i="20"/>
  <c r="J142" i="1" s="1"/>
  <c r="B25" i="20"/>
  <c r="B37" i="20" s="1"/>
  <c r="B49" i="20" s="1"/>
  <c r="B62" i="20" s="1"/>
  <c r="B74" i="20" s="1"/>
  <c r="B84" i="20" s="1"/>
  <c r="K24" i="20"/>
  <c r="H24" i="20"/>
  <c r="B24" i="20"/>
  <c r="B36" i="20" s="1"/>
  <c r="B48" i="20" s="1"/>
  <c r="B61" i="20" s="1"/>
  <c r="B73" i="20" s="1"/>
  <c r="B83" i="20" s="1"/>
  <c r="K23" i="20"/>
  <c r="H23" i="20"/>
  <c r="J140" i="1" s="1"/>
  <c r="B23" i="20"/>
  <c r="B35" i="20" s="1"/>
  <c r="B47" i="20" s="1"/>
  <c r="B60" i="20" s="1"/>
  <c r="B72" i="20" s="1"/>
  <c r="B82" i="20" s="1"/>
  <c r="K22" i="20"/>
  <c r="H22" i="20"/>
  <c r="B22" i="20"/>
  <c r="B34" i="20" s="1"/>
  <c r="B46" i="20" s="1"/>
  <c r="B59" i="20" s="1"/>
  <c r="B71" i="20" s="1"/>
  <c r="B81" i="20" s="1"/>
  <c r="W21" i="20"/>
  <c r="W33" i="20" s="1"/>
  <c r="W45" i="20" s="1"/>
  <c r="W58" i="20" s="1"/>
  <c r="W70" i="20" s="1"/>
  <c r="T21" i="20"/>
  <c r="T33" i="20" s="1"/>
  <c r="T45" i="20" s="1"/>
  <c r="T58" i="20" s="1"/>
  <c r="T70" i="20" s="1"/>
  <c r="B21" i="20"/>
  <c r="J20" i="20"/>
  <c r="J32" i="20" s="1"/>
  <c r="J44" i="20" s="1"/>
  <c r="J57" i="20" s="1"/>
  <c r="J69" i="20" s="1"/>
  <c r="I20" i="20"/>
  <c r="I32" i="20" s="1"/>
  <c r="I44" i="20" s="1"/>
  <c r="I57" i="20" s="1"/>
  <c r="I69" i="20" s="1"/>
  <c r="H20" i="20"/>
  <c r="H32" i="20" s="1"/>
  <c r="H44" i="20" s="1"/>
  <c r="H57" i="20" s="1"/>
  <c r="H69" i="20" s="1"/>
  <c r="E20" i="20"/>
  <c r="E32" i="20" s="1"/>
  <c r="D20" i="20"/>
  <c r="D32" i="20" s="1"/>
  <c r="L19" i="20"/>
  <c r="L31" i="20" s="1"/>
  <c r="L43" i="20" s="1"/>
  <c r="L56" i="20" s="1"/>
  <c r="L68" i="20" s="1"/>
  <c r="C18" i="20"/>
  <c r="B18" i="20"/>
  <c r="G16" i="20"/>
  <c r="F16" i="20"/>
  <c r="E16" i="20"/>
  <c r="D16" i="20"/>
  <c r="H15" i="20"/>
  <c r="J36" i="1" s="1"/>
  <c r="K14" i="20"/>
  <c r="H14" i="20"/>
  <c r="K13" i="20"/>
  <c r="H13" i="20"/>
  <c r="J34" i="1" s="1"/>
  <c r="K12" i="20"/>
  <c r="H12" i="20"/>
  <c r="J33" i="1" s="1"/>
  <c r="K11" i="20"/>
  <c r="H11" i="20"/>
  <c r="K10" i="20"/>
  <c r="H10" i="20"/>
  <c r="J31" i="1" s="1"/>
  <c r="V9" i="20"/>
  <c r="V21" i="20" s="1"/>
  <c r="V33" i="20" s="1"/>
  <c r="V45" i="20" s="1"/>
  <c r="V58" i="20" s="1"/>
  <c r="V70" i="20" s="1"/>
  <c r="U9" i="20"/>
  <c r="U21" i="20" s="1"/>
  <c r="U33" i="20" s="1"/>
  <c r="U45" i="20" s="1"/>
  <c r="U58" i="20" s="1"/>
  <c r="U70" i="20" s="1"/>
  <c r="G8" i="20"/>
  <c r="F8" i="20"/>
  <c r="C6" i="20"/>
  <c r="B6" i="20"/>
  <c r="M2" i="20"/>
  <c r="G77" i="19"/>
  <c r="F77" i="19"/>
  <c r="E77" i="19"/>
  <c r="D77" i="19"/>
  <c r="H76" i="19"/>
  <c r="J65" i="1" s="1"/>
  <c r="H75" i="19"/>
  <c r="J64" i="1" s="1"/>
  <c r="H74" i="19"/>
  <c r="J63" i="1" s="1"/>
  <c r="H73" i="19"/>
  <c r="J62" i="1" s="1"/>
  <c r="H72" i="19"/>
  <c r="J61" i="1" s="1"/>
  <c r="H71" i="19"/>
  <c r="J60" i="1" s="1"/>
  <c r="C67" i="19"/>
  <c r="B67" i="19"/>
  <c r="G65" i="19"/>
  <c r="F65" i="19"/>
  <c r="E65" i="19"/>
  <c r="D65" i="19"/>
  <c r="H64" i="19"/>
  <c r="J173" i="1" s="1"/>
  <c r="K63" i="19"/>
  <c r="H63" i="19"/>
  <c r="J172" i="1" s="1"/>
  <c r="K62" i="19"/>
  <c r="H62" i="19"/>
  <c r="J171" i="1" s="1"/>
  <c r="K61" i="19"/>
  <c r="H61" i="19"/>
  <c r="AE60" i="19"/>
  <c r="AE63" i="19" s="1"/>
  <c r="K60" i="19"/>
  <c r="H60" i="19"/>
  <c r="AG59" i="19"/>
  <c r="K59" i="19"/>
  <c r="H59" i="19"/>
  <c r="C55" i="19"/>
  <c r="B55" i="19"/>
  <c r="X54" i="19"/>
  <c r="W54" i="19"/>
  <c r="G52" i="19"/>
  <c r="F52" i="19"/>
  <c r="E52" i="19"/>
  <c r="D52" i="19"/>
  <c r="H51" i="19"/>
  <c r="J209" i="1" s="1"/>
  <c r="K50" i="19"/>
  <c r="H50" i="19"/>
  <c r="K49" i="19"/>
  <c r="H49" i="19"/>
  <c r="J207" i="1" s="1"/>
  <c r="K48" i="19"/>
  <c r="H48" i="19"/>
  <c r="K47" i="19"/>
  <c r="H47" i="19"/>
  <c r="J205" i="1" s="1"/>
  <c r="K46" i="19"/>
  <c r="H46" i="19"/>
  <c r="C42" i="19"/>
  <c r="B42" i="19"/>
  <c r="G40" i="19"/>
  <c r="F40" i="19"/>
  <c r="E40" i="19"/>
  <c r="D40" i="19"/>
  <c r="H39" i="19"/>
  <c r="J101" i="1" s="1"/>
  <c r="K38" i="19"/>
  <c r="H38" i="19"/>
  <c r="J100" i="1" s="1"/>
  <c r="K37" i="19"/>
  <c r="H37" i="19"/>
  <c r="J99" i="1" s="1"/>
  <c r="K36" i="19"/>
  <c r="H36" i="19"/>
  <c r="J98" i="1" s="1"/>
  <c r="K35" i="19"/>
  <c r="H35" i="19"/>
  <c r="J97" i="1" s="1"/>
  <c r="K34" i="19"/>
  <c r="H34" i="19"/>
  <c r="J96" i="1" s="1"/>
  <c r="C30" i="19"/>
  <c r="B30" i="19"/>
  <c r="G28" i="19"/>
  <c r="F28" i="19"/>
  <c r="E28" i="19"/>
  <c r="D28" i="19"/>
  <c r="B28" i="19"/>
  <c r="B40" i="19" s="1"/>
  <c r="B52" i="19" s="1"/>
  <c r="B65" i="19" s="1"/>
  <c r="B77" i="19" s="1"/>
  <c r="H27" i="19"/>
  <c r="J137" i="1" s="1"/>
  <c r="B27" i="19"/>
  <c r="B39" i="19" s="1"/>
  <c r="B51" i="19" s="1"/>
  <c r="B64" i="19" s="1"/>
  <c r="B76" i="19" s="1"/>
  <c r="B86" i="19" s="1"/>
  <c r="K26" i="19"/>
  <c r="H26" i="19"/>
  <c r="J136" i="1" s="1"/>
  <c r="B26" i="19"/>
  <c r="B38" i="19" s="1"/>
  <c r="B50" i="19" s="1"/>
  <c r="B63" i="19" s="1"/>
  <c r="B75" i="19" s="1"/>
  <c r="B85" i="19" s="1"/>
  <c r="K25" i="19"/>
  <c r="H25" i="19"/>
  <c r="J135" i="1" s="1"/>
  <c r="B25" i="19"/>
  <c r="B37" i="19" s="1"/>
  <c r="B49" i="19" s="1"/>
  <c r="B62" i="19" s="1"/>
  <c r="B74" i="19" s="1"/>
  <c r="B84" i="19" s="1"/>
  <c r="K24" i="19"/>
  <c r="H24" i="19"/>
  <c r="J134" i="1" s="1"/>
  <c r="B24" i="19"/>
  <c r="B36" i="19" s="1"/>
  <c r="B48" i="19" s="1"/>
  <c r="B61" i="19" s="1"/>
  <c r="B73" i="19" s="1"/>
  <c r="B83" i="19" s="1"/>
  <c r="K23" i="19"/>
  <c r="H23" i="19"/>
  <c r="B23" i="19"/>
  <c r="B35" i="19" s="1"/>
  <c r="B47" i="19" s="1"/>
  <c r="B60" i="19" s="1"/>
  <c r="B72" i="19" s="1"/>
  <c r="B82" i="19" s="1"/>
  <c r="K22" i="19"/>
  <c r="H22" i="19"/>
  <c r="J132" i="1" s="1"/>
  <c r="B22" i="19"/>
  <c r="B34" i="19" s="1"/>
  <c r="B46" i="19" s="1"/>
  <c r="B59" i="19" s="1"/>
  <c r="B71" i="19" s="1"/>
  <c r="B81" i="19" s="1"/>
  <c r="W21" i="19"/>
  <c r="W33" i="19" s="1"/>
  <c r="W45" i="19" s="1"/>
  <c r="W58" i="19" s="1"/>
  <c r="W70" i="19" s="1"/>
  <c r="T21" i="19"/>
  <c r="T33" i="19" s="1"/>
  <c r="T45" i="19" s="1"/>
  <c r="T58" i="19" s="1"/>
  <c r="T70" i="19" s="1"/>
  <c r="B21" i="19"/>
  <c r="J20" i="19"/>
  <c r="J32" i="19" s="1"/>
  <c r="J44" i="19" s="1"/>
  <c r="J57" i="19" s="1"/>
  <c r="J69" i="19" s="1"/>
  <c r="I20" i="19"/>
  <c r="I32" i="19" s="1"/>
  <c r="I44" i="19" s="1"/>
  <c r="I57" i="19" s="1"/>
  <c r="I69" i="19" s="1"/>
  <c r="H20" i="19"/>
  <c r="H32" i="19" s="1"/>
  <c r="H44" i="19" s="1"/>
  <c r="H57" i="19" s="1"/>
  <c r="H69" i="19" s="1"/>
  <c r="E20" i="19"/>
  <c r="E32" i="19" s="1"/>
  <c r="D20" i="19"/>
  <c r="D32" i="19" s="1"/>
  <c r="D44" i="19" s="1"/>
  <c r="D57" i="19" s="1"/>
  <c r="D69" i="19" s="1"/>
  <c r="F69" i="19" s="1"/>
  <c r="L19" i="19"/>
  <c r="L31" i="19" s="1"/>
  <c r="L43" i="19" s="1"/>
  <c r="L56" i="19" s="1"/>
  <c r="L68" i="19" s="1"/>
  <c r="C18" i="19"/>
  <c r="B18" i="19"/>
  <c r="G16" i="19"/>
  <c r="F16" i="19"/>
  <c r="E16" i="19"/>
  <c r="D16" i="19"/>
  <c r="H15" i="19"/>
  <c r="J29" i="1" s="1"/>
  <c r="K14" i="19"/>
  <c r="H14" i="19"/>
  <c r="J28" i="1" s="1"/>
  <c r="K13" i="19"/>
  <c r="H13" i="19"/>
  <c r="J27" i="1" s="1"/>
  <c r="K12" i="19"/>
  <c r="H12" i="19"/>
  <c r="J26" i="1" s="1"/>
  <c r="K11" i="19"/>
  <c r="H11" i="19"/>
  <c r="J25" i="1" s="1"/>
  <c r="K10" i="19"/>
  <c r="H10" i="19"/>
  <c r="V9" i="19"/>
  <c r="V21" i="19" s="1"/>
  <c r="V33" i="19" s="1"/>
  <c r="V45" i="19" s="1"/>
  <c r="V58" i="19" s="1"/>
  <c r="V70" i="19" s="1"/>
  <c r="U9" i="19"/>
  <c r="U21" i="19" s="1"/>
  <c r="U33" i="19" s="1"/>
  <c r="U45" i="19" s="1"/>
  <c r="U58" i="19" s="1"/>
  <c r="U70" i="19" s="1"/>
  <c r="G8" i="19"/>
  <c r="F8" i="19"/>
  <c r="C6" i="19"/>
  <c r="B6" i="19"/>
  <c r="M2" i="19"/>
  <c r="G77" i="17"/>
  <c r="E77" i="17"/>
  <c r="H76" i="17"/>
  <c r="J58" i="1" s="1"/>
  <c r="H75" i="17"/>
  <c r="J57" i="1" s="1"/>
  <c r="H74" i="17"/>
  <c r="J56" i="1" s="1"/>
  <c r="H73" i="17"/>
  <c r="J55" i="1" s="1"/>
  <c r="H72" i="17"/>
  <c r="J54" i="1" s="1"/>
  <c r="H71" i="17"/>
  <c r="J53" i="1" s="1"/>
  <c r="C67" i="17"/>
  <c r="B67" i="17"/>
  <c r="G65" i="17"/>
  <c r="F65" i="17"/>
  <c r="E65" i="17"/>
  <c r="D65" i="17"/>
  <c r="H64" i="17"/>
  <c r="J166" i="1" s="1"/>
  <c r="K63" i="17"/>
  <c r="H63" i="17"/>
  <c r="J165" i="1" s="1"/>
  <c r="K62" i="17"/>
  <c r="H62" i="17"/>
  <c r="J164" i="1" s="1"/>
  <c r="K61" i="17"/>
  <c r="H61" i="17"/>
  <c r="J163" i="1" s="1"/>
  <c r="AE60" i="17"/>
  <c r="AE63" i="17" s="1"/>
  <c r="K60" i="17"/>
  <c r="H60" i="17"/>
  <c r="J162" i="1" s="1"/>
  <c r="AG59" i="17"/>
  <c r="K59" i="17"/>
  <c r="H59" i="17"/>
  <c r="J161" i="1" s="1"/>
  <c r="C55" i="17"/>
  <c r="B55" i="17"/>
  <c r="G52" i="17"/>
  <c r="F52" i="17"/>
  <c r="E52" i="17"/>
  <c r="D52" i="17"/>
  <c r="H51" i="17"/>
  <c r="J202" i="1" s="1"/>
  <c r="K50" i="17"/>
  <c r="H50" i="17"/>
  <c r="J201" i="1" s="1"/>
  <c r="K49" i="17"/>
  <c r="H49" i="17"/>
  <c r="J200" i="1" s="1"/>
  <c r="K48" i="17"/>
  <c r="H48" i="17"/>
  <c r="J199" i="1" s="1"/>
  <c r="K47" i="17"/>
  <c r="H47" i="17"/>
  <c r="J198" i="1" s="1"/>
  <c r="K46" i="17"/>
  <c r="H46" i="17"/>
  <c r="C42" i="17"/>
  <c r="B42" i="17"/>
  <c r="G40" i="17"/>
  <c r="F40" i="17"/>
  <c r="E40" i="17"/>
  <c r="D40" i="17"/>
  <c r="H39" i="17"/>
  <c r="J94" i="1" s="1"/>
  <c r="K38" i="17"/>
  <c r="H38" i="17"/>
  <c r="J93" i="1" s="1"/>
  <c r="K37" i="17"/>
  <c r="H37" i="17"/>
  <c r="J92" i="1" s="1"/>
  <c r="K36" i="17"/>
  <c r="H36" i="17"/>
  <c r="J91" i="1" s="1"/>
  <c r="K35" i="17"/>
  <c r="H35" i="17"/>
  <c r="J90" i="1" s="1"/>
  <c r="K34" i="17"/>
  <c r="H34" i="17"/>
  <c r="J89" i="1" s="1"/>
  <c r="C30" i="17"/>
  <c r="B30" i="17"/>
  <c r="G28" i="17"/>
  <c r="F28" i="17"/>
  <c r="E28" i="17"/>
  <c r="D28" i="17"/>
  <c r="B28" i="17"/>
  <c r="B40" i="17" s="1"/>
  <c r="B52" i="17" s="1"/>
  <c r="B65" i="17" s="1"/>
  <c r="B77" i="17" s="1"/>
  <c r="H27" i="17"/>
  <c r="J130" i="1" s="1"/>
  <c r="B27" i="17"/>
  <c r="B39" i="17" s="1"/>
  <c r="B51" i="17" s="1"/>
  <c r="B64" i="17" s="1"/>
  <c r="B76" i="17" s="1"/>
  <c r="B86" i="17" s="1"/>
  <c r="K26" i="17"/>
  <c r="H26" i="17"/>
  <c r="J129" i="1" s="1"/>
  <c r="B26" i="17"/>
  <c r="B38" i="17" s="1"/>
  <c r="B50" i="17" s="1"/>
  <c r="B63" i="17" s="1"/>
  <c r="B75" i="17" s="1"/>
  <c r="B85" i="17" s="1"/>
  <c r="K25" i="17"/>
  <c r="H25" i="17"/>
  <c r="J128" i="1" s="1"/>
  <c r="B25" i="17"/>
  <c r="B37" i="17" s="1"/>
  <c r="B49" i="17" s="1"/>
  <c r="B62" i="17" s="1"/>
  <c r="B74" i="17" s="1"/>
  <c r="B84" i="17" s="1"/>
  <c r="K24" i="17"/>
  <c r="H24" i="17"/>
  <c r="J127" i="1" s="1"/>
  <c r="B24" i="17"/>
  <c r="B36" i="17" s="1"/>
  <c r="B48" i="17" s="1"/>
  <c r="B61" i="17" s="1"/>
  <c r="B73" i="17" s="1"/>
  <c r="B83" i="17" s="1"/>
  <c r="K23" i="17"/>
  <c r="H23" i="17"/>
  <c r="J126" i="1" s="1"/>
  <c r="B23" i="17"/>
  <c r="B35" i="17" s="1"/>
  <c r="B47" i="17" s="1"/>
  <c r="B60" i="17" s="1"/>
  <c r="B72" i="17" s="1"/>
  <c r="B82" i="17" s="1"/>
  <c r="K22" i="17"/>
  <c r="H22" i="17"/>
  <c r="J125" i="1" s="1"/>
  <c r="B22" i="17"/>
  <c r="B34" i="17" s="1"/>
  <c r="B46" i="17" s="1"/>
  <c r="B59" i="17" s="1"/>
  <c r="B71" i="17" s="1"/>
  <c r="B81" i="17" s="1"/>
  <c r="W21" i="17"/>
  <c r="W33" i="17" s="1"/>
  <c r="W45" i="17" s="1"/>
  <c r="W58" i="17" s="1"/>
  <c r="W70" i="17" s="1"/>
  <c r="T21" i="17"/>
  <c r="T33" i="17" s="1"/>
  <c r="T45" i="17" s="1"/>
  <c r="T58" i="17" s="1"/>
  <c r="T70" i="17" s="1"/>
  <c r="B21" i="17"/>
  <c r="J20" i="17"/>
  <c r="J32" i="17" s="1"/>
  <c r="J44" i="17" s="1"/>
  <c r="J57" i="17" s="1"/>
  <c r="J69" i="17" s="1"/>
  <c r="I20" i="17"/>
  <c r="I32" i="17" s="1"/>
  <c r="I44" i="17" s="1"/>
  <c r="I57" i="17" s="1"/>
  <c r="I69" i="17" s="1"/>
  <c r="H20" i="17"/>
  <c r="H32" i="17" s="1"/>
  <c r="H44" i="17" s="1"/>
  <c r="H57" i="17" s="1"/>
  <c r="H69" i="17" s="1"/>
  <c r="E20" i="17"/>
  <c r="E32" i="17" s="1"/>
  <c r="D20" i="17"/>
  <c r="F20" i="17" s="1"/>
  <c r="L19" i="17"/>
  <c r="L31" i="17" s="1"/>
  <c r="L43" i="17" s="1"/>
  <c r="L56" i="17" s="1"/>
  <c r="L68" i="17" s="1"/>
  <c r="C18" i="17"/>
  <c r="B18" i="17"/>
  <c r="G16" i="17"/>
  <c r="F16" i="17"/>
  <c r="E16" i="17"/>
  <c r="D16" i="17"/>
  <c r="H15" i="17"/>
  <c r="J22" i="1" s="1"/>
  <c r="K14" i="17"/>
  <c r="H14" i="17"/>
  <c r="J21" i="1" s="1"/>
  <c r="K13" i="17"/>
  <c r="H13" i="17"/>
  <c r="J20" i="1" s="1"/>
  <c r="K12" i="17"/>
  <c r="H12" i="17"/>
  <c r="J19" i="1" s="1"/>
  <c r="K11" i="17"/>
  <c r="H11" i="17"/>
  <c r="J18" i="1" s="1"/>
  <c r="K10" i="17"/>
  <c r="H10" i="17"/>
  <c r="V9" i="17"/>
  <c r="V21" i="17" s="1"/>
  <c r="V33" i="17" s="1"/>
  <c r="V45" i="17" s="1"/>
  <c r="V58" i="17" s="1"/>
  <c r="V70" i="17" s="1"/>
  <c r="U9" i="17"/>
  <c r="U21" i="17" s="1"/>
  <c r="U33" i="17" s="1"/>
  <c r="U45" i="17" s="1"/>
  <c r="U58" i="17" s="1"/>
  <c r="U70" i="17" s="1"/>
  <c r="G8" i="17"/>
  <c r="F8" i="17"/>
  <c r="C6" i="17"/>
  <c r="B6" i="17"/>
  <c r="M2" i="17"/>
  <c r="G77" i="16"/>
  <c r="F77" i="16"/>
  <c r="E77" i="16"/>
  <c r="D77" i="16"/>
  <c r="H76" i="16"/>
  <c r="J51" i="1" s="1"/>
  <c r="H75" i="16"/>
  <c r="J50" i="1" s="1"/>
  <c r="H74" i="16"/>
  <c r="J49" i="1" s="1"/>
  <c r="H73" i="16"/>
  <c r="J48" i="1" s="1"/>
  <c r="H72" i="16"/>
  <c r="J47" i="1" s="1"/>
  <c r="H71" i="16"/>
  <c r="J46" i="1" s="1"/>
  <c r="C67" i="16"/>
  <c r="B67" i="16"/>
  <c r="G65" i="16"/>
  <c r="F65" i="16"/>
  <c r="E65" i="16"/>
  <c r="D65" i="16"/>
  <c r="H64" i="16"/>
  <c r="J159" i="1" s="1"/>
  <c r="K63" i="16"/>
  <c r="H63" i="16"/>
  <c r="J158" i="1" s="1"/>
  <c r="K62" i="16"/>
  <c r="H62" i="16"/>
  <c r="J157" i="1" s="1"/>
  <c r="K61" i="16"/>
  <c r="H61" i="16"/>
  <c r="J156" i="1" s="1"/>
  <c r="AE60" i="16"/>
  <c r="AE63" i="16" s="1"/>
  <c r="K60" i="16"/>
  <c r="H60" i="16"/>
  <c r="J155" i="1" s="1"/>
  <c r="AG59" i="16"/>
  <c r="K59" i="16"/>
  <c r="H59" i="16"/>
  <c r="J154" i="1" s="1"/>
  <c r="C55" i="16"/>
  <c r="B55" i="16"/>
  <c r="X54" i="16"/>
  <c r="W54" i="16"/>
  <c r="G52" i="16"/>
  <c r="F52" i="16"/>
  <c r="E52" i="16"/>
  <c r="D52" i="16"/>
  <c r="H51" i="16"/>
  <c r="J195" i="1" s="1"/>
  <c r="K50" i="16"/>
  <c r="H50" i="16"/>
  <c r="J194" i="1" s="1"/>
  <c r="K49" i="16"/>
  <c r="H49" i="16"/>
  <c r="J193" i="1" s="1"/>
  <c r="K48" i="16"/>
  <c r="H48" i="16"/>
  <c r="K47" i="16"/>
  <c r="H47" i="16"/>
  <c r="J191" i="1" s="1"/>
  <c r="K46" i="16"/>
  <c r="H46" i="16"/>
  <c r="J190" i="1" s="1"/>
  <c r="C42" i="16"/>
  <c r="B42" i="16"/>
  <c r="G40" i="16"/>
  <c r="F40" i="16"/>
  <c r="E40" i="16"/>
  <c r="D40" i="16"/>
  <c r="H39" i="16"/>
  <c r="J87" i="1" s="1"/>
  <c r="K38" i="16"/>
  <c r="H38" i="16"/>
  <c r="J86" i="1" s="1"/>
  <c r="K37" i="16"/>
  <c r="H37" i="16"/>
  <c r="J85" i="1" s="1"/>
  <c r="K36" i="16"/>
  <c r="H36" i="16"/>
  <c r="J84" i="1" s="1"/>
  <c r="K35" i="16"/>
  <c r="H35" i="16"/>
  <c r="J83" i="1" s="1"/>
  <c r="K34" i="16"/>
  <c r="H34" i="16"/>
  <c r="J82" i="1" s="1"/>
  <c r="C30" i="16"/>
  <c r="B30" i="16"/>
  <c r="G28" i="16"/>
  <c r="F28" i="16"/>
  <c r="E28" i="16"/>
  <c r="D28" i="16"/>
  <c r="B28" i="16"/>
  <c r="B40" i="16" s="1"/>
  <c r="B52" i="16" s="1"/>
  <c r="B65" i="16" s="1"/>
  <c r="B77" i="16" s="1"/>
  <c r="H27" i="16"/>
  <c r="B27" i="16"/>
  <c r="B39" i="16" s="1"/>
  <c r="B51" i="16" s="1"/>
  <c r="B64" i="16" s="1"/>
  <c r="B76" i="16" s="1"/>
  <c r="B86" i="16" s="1"/>
  <c r="K26" i="16"/>
  <c r="H26" i="16"/>
  <c r="J122" i="1" s="1"/>
  <c r="B26" i="16"/>
  <c r="B38" i="16" s="1"/>
  <c r="B50" i="16" s="1"/>
  <c r="B63" i="16" s="1"/>
  <c r="B75" i="16" s="1"/>
  <c r="B85" i="16" s="1"/>
  <c r="K25" i="16"/>
  <c r="H25" i="16"/>
  <c r="J121" i="1" s="1"/>
  <c r="B25" i="16"/>
  <c r="B37" i="16" s="1"/>
  <c r="B49" i="16" s="1"/>
  <c r="B62" i="16" s="1"/>
  <c r="B74" i="16" s="1"/>
  <c r="B84" i="16" s="1"/>
  <c r="K24" i="16"/>
  <c r="H24" i="16"/>
  <c r="J120" i="1" s="1"/>
  <c r="B24" i="16"/>
  <c r="B36" i="16" s="1"/>
  <c r="B48" i="16" s="1"/>
  <c r="B61" i="16" s="1"/>
  <c r="B73" i="16" s="1"/>
  <c r="B83" i="16" s="1"/>
  <c r="K23" i="16"/>
  <c r="H23" i="16"/>
  <c r="B23" i="16"/>
  <c r="B35" i="16" s="1"/>
  <c r="B47" i="16" s="1"/>
  <c r="B60" i="16" s="1"/>
  <c r="B72" i="16" s="1"/>
  <c r="B82" i="16" s="1"/>
  <c r="K22" i="16"/>
  <c r="H22" i="16"/>
  <c r="J118" i="1" s="1"/>
  <c r="B22" i="16"/>
  <c r="B34" i="16" s="1"/>
  <c r="B46" i="16" s="1"/>
  <c r="B59" i="16" s="1"/>
  <c r="B71" i="16" s="1"/>
  <c r="B81" i="16" s="1"/>
  <c r="W21" i="16"/>
  <c r="W33" i="16" s="1"/>
  <c r="W45" i="16" s="1"/>
  <c r="W58" i="16" s="1"/>
  <c r="W70" i="16" s="1"/>
  <c r="T21" i="16"/>
  <c r="T33" i="16" s="1"/>
  <c r="T45" i="16" s="1"/>
  <c r="T58" i="16" s="1"/>
  <c r="T70" i="16" s="1"/>
  <c r="B21" i="16"/>
  <c r="J20" i="16"/>
  <c r="J32" i="16" s="1"/>
  <c r="J44" i="16" s="1"/>
  <c r="J57" i="16" s="1"/>
  <c r="J69" i="16" s="1"/>
  <c r="I20" i="16"/>
  <c r="I32" i="16" s="1"/>
  <c r="I44" i="16" s="1"/>
  <c r="I57" i="16" s="1"/>
  <c r="I69" i="16" s="1"/>
  <c r="H20" i="16"/>
  <c r="H32" i="16" s="1"/>
  <c r="H44" i="16" s="1"/>
  <c r="H57" i="16" s="1"/>
  <c r="H69" i="16" s="1"/>
  <c r="E20" i="16"/>
  <c r="E32" i="16" s="1"/>
  <c r="D20" i="16"/>
  <c r="F20" i="16" s="1"/>
  <c r="L19" i="16"/>
  <c r="L31" i="16" s="1"/>
  <c r="L43" i="16" s="1"/>
  <c r="L56" i="16" s="1"/>
  <c r="L68" i="16" s="1"/>
  <c r="C18" i="16"/>
  <c r="B18" i="16"/>
  <c r="G16" i="16"/>
  <c r="F16" i="16"/>
  <c r="E16" i="16"/>
  <c r="D16" i="16"/>
  <c r="H15" i="16"/>
  <c r="J15" i="1" s="1"/>
  <c r="K14" i="16"/>
  <c r="H14" i="16"/>
  <c r="J14" i="1" s="1"/>
  <c r="K13" i="16"/>
  <c r="H13" i="16"/>
  <c r="J13" i="1" s="1"/>
  <c r="K12" i="16"/>
  <c r="H12" i="16"/>
  <c r="K11" i="16"/>
  <c r="H11" i="16"/>
  <c r="J11" i="1" s="1"/>
  <c r="K10" i="16"/>
  <c r="H10" i="16"/>
  <c r="V9" i="16"/>
  <c r="V21" i="16" s="1"/>
  <c r="V33" i="16" s="1"/>
  <c r="V45" i="16" s="1"/>
  <c r="V58" i="16" s="1"/>
  <c r="V70" i="16" s="1"/>
  <c r="U9" i="16"/>
  <c r="U21" i="16" s="1"/>
  <c r="U33" i="16" s="1"/>
  <c r="U45" i="16" s="1"/>
  <c r="U58" i="16" s="1"/>
  <c r="U70" i="16" s="1"/>
  <c r="G8" i="16"/>
  <c r="F8" i="16"/>
  <c r="C6" i="16"/>
  <c r="B6" i="16"/>
  <c r="M2" i="16"/>
  <c r="G77" i="15"/>
  <c r="F77" i="15"/>
  <c r="E77" i="15"/>
  <c r="D77" i="15"/>
  <c r="H76" i="15"/>
  <c r="J44" i="1" s="1"/>
  <c r="H75" i="15"/>
  <c r="H74" i="15"/>
  <c r="H73" i="15"/>
  <c r="H72" i="15"/>
  <c r="H71" i="15"/>
  <c r="C67" i="15"/>
  <c r="B67" i="15"/>
  <c r="G65" i="15"/>
  <c r="F65" i="15"/>
  <c r="E65" i="15"/>
  <c r="D65" i="15"/>
  <c r="H64" i="15"/>
  <c r="J152" i="1" s="1"/>
  <c r="K63" i="15"/>
  <c r="H63" i="15"/>
  <c r="K62" i="15"/>
  <c r="H62" i="15"/>
  <c r="U62" i="15" s="1"/>
  <c r="K61" i="15"/>
  <c r="H61" i="15"/>
  <c r="AE60" i="15"/>
  <c r="AE63" i="15" s="1"/>
  <c r="K60" i="15"/>
  <c r="H60" i="15"/>
  <c r="AG59" i="15"/>
  <c r="K59" i="15"/>
  <c r="H59" i="15"/>
  <c r="C55" i="15"/>
  <c r="B55" i="15"/>
  <c r="X54" i="15"/>
  <c r="W54" i="15"/>
  <c r="G52" i="15"/>
  <c r="F52" i="15"/>
  <c r="E52" i="15"/>
  <c r="D52" i="15"/>
  <c r="H51" i="15"/>
  <c r="K50" i="15"/>
  <c r="H50" i="15"/>
  <c r="K49" i="15"/>
  <c r="H49" i="15"/>
  <c r="K48" i="15"/>
  <c r="H48" i="15"/>
  <c r="U48" i="15" s="1"/>
  <c r="K47" i="15"/>
  <c r="H47" i="15"/>
  <c r="K46" i="15"/>
  <c r="H46" i="15"/>
  <c r="C42" i="15"/>
  <c r="B42" i="15"/>
  <c r="G40" i="15"/>
  <c r="F40" i="15"/>
  <c r="E40" i="15"/>
  <c r="D40" i="15"/>
  <c r="H39" i="15"/>
  <c r="K38" i="15"/>
  <c r="H38" i="15"/>
  <c r="F107" i="1" s="1"/>
  <c r="K37" i="15"/>
  <c r="H37" i="15"/>
  <c r="F106" i="1" s="1"/>
  <c r="K36" i="15"/>
  <c r="H36" i="15"/>
  <c r="K35" i="15"/>
  <c r="H35" i="15"/>
  <c r="F104" i="1" s="1"/>
  <c r="K34" i="15"/>
  <c r="H34" i="15"/>
  <c r="C30" i="15"/>
  <c r="B30" i="15"/>
  <c r="G28" i="15"/>
  <c r="F28" i="15"/>
  <c r="E28" i="15"/>
  <c r="D28" i="15"/>
  <c r="B28" i="15"/>
  <c r="B40" i="15" s="1"/>
  <c r="B52" i="15" s="1"/>
  <c r="B65" i="15" s="1"/>
  <c r="B77" i="15" s="1"/>
  <c r="H27" i="15"/>
  <c r="B27" i="15"/>
  <c r="B39" i="15" s="1"/>
  <c r="B51" i="15" s="1"/>
  <c r="B64" i="15" s="1"/>
  <c r="B76" i="15" s="1"/>
  <c r="B86" i="15" s="1"/>
  <c r="K26" i="15"/>
  <c r="H26" i="15"/>
  <c r="B26" i="15"/>
  <c r="B38" i="15" s="1"/>
  <c r="B50" i="15" s="1"/>
  <c r="B63" i="15" s="1"/>
  <c r="B75" i="15" s="1"/>
  <c r="B85" i="15" s="1"/>
  <c r="K25" i="15"/>
  <c r="H25" i="15"/>
  <c r="B25" i="15"/>
  <c r="B37" i="15" s="1"/>
  <c r="B49" i="15" s="1"/>
  <c r="B62" i="15" s="1"/>
  <c r="B74" i="15" s="1"/>
  <c r="B84" i="15" s="1"/>
  <c r="K24" i="15"/>
  <c r="H24" i="15"/>
  <c r="B24" i="15"/>
  <c r="B36" i="15" s="1"/>
  <c r="B48" i="15" s="1"/>
  <c r="B61" i="15" s="1"/>
  <c r="B73" i="15" s="1"/>
  <c r="B83" i="15" s="1"/>
  <c r="K23" i="15"/>
  <c r="H23" i="15"/>
  <c r="B23" i="15"/>
  <c r="B35" i="15" s="1"/>
  <c r="B47" i="15" s="1"/>
  <c r="B60" i="15" s="1"/>
  <c r="B72" i="15" s="1"/>
  <c r="B82" i="15" s="1"/>
  <c r="K22" i="15"/>
  <c r="H22" i="15"/>
  <c r="B22" i="15"/>
  <c r="B34" i="15" s="1"/>
  <c r="B46" i="15" s="1"/>
  <c r="B59" i="15" s="1"/>
  <c r="B71" i="15" s="1"/>
  <c r="B81" i="15" s="1"/>
  <c r="W21" i="15"/>
  <c r="W33" i="15" s="1"/>
  <c r="W45" i="15" s="1"/>
  <c r="W58" i="15" s="1"/>
  <c r="W70" i="15" s="1"/>
  <c r="T21" i="15"/>
  <c r="T33" i="15" s="1"/>
  <c r="T45" i="15" s="1"/>
  <c r="T58" i="15" s="1"/>
  <c r="T70" i="15" s="1"/>
  <c r="B21" i="15"/>
  <c r="J20" i="15"/>
  <c r="J32" i="15" s="1"/>
  <c r="J44" i="15" s="1"/>
  <c r="J57" i="15" s="1"/>
  <c r="J69" i="15" s="1"/>
  <c r="I20" i="15"/>
  <c r="I32" i="15" s="1"/>
  <c r="I44" i="15" s="1"/>
  <c r="I57" i="15" s="1"/>
  <c r="I69" i="15" s="1"/>
  <c r="H20" i="15"/>
  <c r="H32" i="15" s="1"/>
  <c r="H44" i="15" s="1"/>
  <c r="H57" i="15" s="1"/>
  <c r="H69" i="15" s="1"/>
  <c r="E20" i="15"/>
  <c r="G20" i="15" s="1"/>
  <c r="D20" i="15"/>
  <c r="D32" i="15" s="1"/>
  <c r="D44" i="15" s="1"/>
  <c r="D57" i="15" s="1"/>
  <c r="D69" i="15" s="1"/>
  <c r="F69" i="15" s="1"/>
  <c r="L19" i="15"/>
  <c r="L31" i="15" s="1"/>
  <c r="L43" i="15" s="1"/>
  <c r="L56" i="15" s="1"/>
  <c r="L68" i="15" s="1"/>
  <c r="C18" i="15"/>
  <c r="B18" i="15"/>
  <c r="G16" i="15"/>
  <c r="F16" i="15"/>
  <c r="E16" i="15"/>
  <c r="D16" i="15"/>
  <c r="H15" i="15"/>
  <c r="K14" i="15"/>
  <c r="H14" i="15"/>
  <c r="F35" i="1" s="1"/>
  <c r="K13" i="15"/>
  <c r="H13" i="15"/>
  <c r="F34" i="1" s="1"/>
  <c r="K12" i="15"/>
  <c r="H12" i="15"/>
  <c r="K11" i="15"/>
  <c r="H11" i="15"/>
  <c r="F32" i="1" s="1"/>
  <c r="K10" i="15"/>
  <c r="H10" i="15"/>
  <c r="F31" i="1" s="1"/>
  <c r="V9" i="15"/>
  <c r="V21" i="15" s="1"/>
  <c r="V33" i="15" s="1"/>
  <c r="V45" i="15" s="1"/>
  <c r="V58" i="15" s="1"/>
  <c r="V70" i="15" s="1"/>
  <c r="U9" i="15"/>
  <c r="U21" i="15" s="1"/>
  <c r="U33" i="15" s="1"/>
  <c r="U45" i="15" s="1"/>
  <c r="U58" i="15" s="1"/>
  <c r="U70" i="15" s="1"/>
  <c r="G8" i="15"/>
  <c r="F8" i="15"/>
  <c r="C6" i="15"/>
  <c r="B6" i="15"/>
  <c r="M2" i="15"/>
  <c r="G77" i="14"/>
  <c r="F77" i="14"/>
  <c r="E77" i="14"/>
  <c r="D77" i="14"/>
  <c r="H76" i="14"/>
  <c r="H75" i="14"/>
  <c r="H74" i="14"/>
  <c r="H73" i="14"/>
  <c r="H72" i="14"/>
  <c r="H71" i="14"/>
  <c r="C67" i="14"/>
  <c r="B67" i="14"/>
  <c r="G65" i="14"/>
  <c r="F65" i="14"/>
  <c r="E65" i="14"/>
  <c r="D65" i="14"/>
  <c r="H64" i="14"/>
  <c r="K63" i="14"/>
  <c r="I63" i="14"/>
  <c r="G172" i="1" s="1"/>
  <c r="K62" i="14"/>
  <c r="H62" i="14"/>
  <c r="K61" i="14"/>
  <c r="H61" i="14"/>
  <c r="AE60" i="14"/>
  <c r="AE63" i="14" s="1"/>
  <c r="K60" i="14"/>
  <c r="H60" i="14"/>
  <c r="AG59" i="14"/>
  <c r="K59" i="14"/>
  <c r="H59" i="14"/>
  <c r="C55" i="14"/>
  <c r="B55" i="14"/>
  <c r="X54" i="14"/>
  <c r="W54" i="14"/>
  <c r="G52" i="14"/>
  <c r="F52" i="14"/>
  <c r="E52" i="14"/>
  <c r="D52" i="14"/>
  <c r="H51" i="14"/>
  <c r="F209" i="1" s="1"/>
  <c r="K50" i="14"/>
  <c r="H50" i="14"/>
  <c r="F208" i="1" s="1"/>
  <c r="K49" i="14"/>
  <c r="H49" i="14"/>
  <c r="F207" i="1" s="1"/>
  <c r="K48" i="14"/>
  <c r="H48" i="14"/>
  <c r="F206" i="1" s="1"/>
  <c r="K47" i="14"/>
  <c r="H47" i="14"/>
  <c r="F205" i="1" s="1"/>
  <c r="K46" i="14"/>
  <c r="H46" i="14"/>
  <c r="F204" i="1" s="1"/>
  <c r="C42" i="14"/>
  <c r="B42" i="14"/>
  <c r="G40" i="14"/>
  <c r="F40" i="14"/>
  <c r="E40" i="14"/>
  <c r="D40" i="14"/>
  <c r="H39" i="14"/>
  <c r="K38" i="14"/>
  <c r="H38" i="14"/>
  <c r="F100" i="1" s="1"/>
  <c r="K37" i="14"/>
  <c r="H37" i="14"/>
  <c r="F99" i="1" s="1"/>
  <c r="K36" i="14"/>
  <c r="H36" i="14"/>
  <c r="F98" i="1" s="1"/>
  <c r="K35" i="14"/>
  <c r="H35" i="14"/>
  <c r="K34" i="14"/>
  <c r="H34" i="14"/>
  <c r="F96" i="1" s="1"/>
  <c r="C30" i="14"/>
  <c r="B30" i="14"/>
  <c r="G28" i="14"/>
  <c r="F28" i="14"/>
  <c r="E28" i="14"/>
  <c r="D28" i="14"/>
  <c r="B28" i="14"/>
  <c r="B40" i="14" s="1"/>
  <c r="B52" i="14" s="1"/>
  <c r="B65" i="14" s="1"/>
  <c r="B77" i="14" s="1"/>
  <c r="H27" i="14"/>
  <c r="B27" i="14"/>
  <c r="B39" i="14" s="1"/>
  <c r="B51" i="14" s="1"/>
  <c r="B64" i="14" s="1"/>
  <c r="B76" i="14" s="1"/>
  <c r="B86" i="14" s="1"/>
  <c r="K26" i="14"/>
  <c r="H26" i="14"/>
  <c r="F136" i="1" s="1"/>
  <c r="B26" i="14"/>
  <c r="B38" i="14" s="1"/>
  <c r="B50" i="14" s="1"/>
  <c r="B63" i="14" s="1"/>
  <c r="B75" i="14" s="1"/>
  <c r="B85" i="14" s="1"/>
  <c r="K25" i="14"/>
  <c r="H25" i="14"/>
  <c r="F135" i="1" s="1"/>
  <c r="B25" i="14"/>
  <c r="B37" i="14" s="1"/>
  <c r="B49" i="14" s="1"/>
  <c r="B62" i="14" s="1"/>
  <c r="B74" i="14" s="1"/>
  <c r="B84" i="14" s="1"/>
  <c r="K24" i="14"/>
  <c r="H24" i="14"/>
  <c r="F134" i="1" s="1"/>
  <c r="B24" i="14"/>
  <c r="B36" i="14" s="1"/>
  <c r="B48" i="14" s="1"/>
  <c r="B61" i="14" s="1"/>
  <c r="B73" i="14" s="1"/>
  <c r="B83" i="14" s="1"/>
  <c r="K23" i="14"/>
  <c r="H23" i="14"/>
  <c r="F133" i="1" s="1"/>
  <c r="B23" i="14"/>
  <c r="B35" i="14" s="1"/>
  <c r="B47" i="14" s="1"/>
  <c r="B60" i="14" s="1"/>
  <c r="B72" i="14" s="1"/>
  <c r="B82" i="14" s="1"/>
  <c r="K22" i="14"/>
  <c r="H22" i="14"/>
  <c r="F132" i="1" s="1"/>
  <c r="B22" i="14"/>
  <c r="B34" i="14" s="1"/>
  <c r="B46" i="14" s="1"/>
  <c r="B59" i="14" s="1"/>
  <c r="B71" i="14" s="1"/>
  <c r="B81" i="14" s="1"/>
  <c r="W21" i="14"/>
  <c r="W33" i="14" s="1"/>
  <c r="W45" i="14" s="1"/>
  <c r="W58" i="14" s="1"/>
  <c r="W70" i="14" s="1"/>
  <c r="T21" i="14"/>
  <c r="T33" i="14" s="1"/>
  <c r="T45" i="14" s="1"/>
  <c r="T58" i="14" s="1"/>
  <c r="T70" i="14" s="1"/>
  <c r="B21" i="14"/>
  <c r="J20" i="14"/>
  <c r="J32" i="14" s="1"/>
  <c r="J44" i="14" s="1"/>
  <c r="J57" i="14" s="1"/>
  <c r="J69" i="14" s="1"/>
  <c r="I20" i="14"/>
  <c r="I32" i="14" s="1"/>
  <c r="I44" i="14" s="1"/>
  <c r="I57" i="14" s="1"/>
  <c r="I69" i="14" s="1"/>
  <c r="H20" i="14"/>
  <c r="H32" i="14" s="1"/>
  <c r="H44" i="14" s="1"/>
  <c r="H57" i="14" s="1"/>
  <c r="H69" i="14" s="1"/>
  <c r="E20" i="14"/>
  <c r="E32" i="14" s="1"/>
  <c r="G32" i="14" s="1"/>
  <c r="G44" i="14" s="1"/>
  <c r="G57" i="14" s="1"/>
  <c r="D20" i="14"/>
  <c r="D32" i="14" s="1"/>
  <c r="D44" i="14" s="1"/>
  <c r="D57" i="14" s="1"/>
  <c r="D69" i="14" s="1"/>
  <c r="F69" i="14" s="1"/>
  <c r="L19" i="14"/>
  <c r="L31" i="14" s="1"/>
  <c r="L43" i="14" s="1"/>
  <c r="L56" i="14" s="1"/>
  <c r="L68" i="14" s="1"/>
  <c r="C18" i="14"/>
  <c r="B18" i="14"/>
  <c r="G16" i="14"/>
  <c r="F16" i="14"/>
  <c r="E16" i="14"/>
  <c r="D16" i="14"/>
  <c r="H15" i="14"/>
  <c r="K14" i="14"/>
  <c r="H14" i="14"/>
  <c r="F28" i="1" s="1"/>
  <c r="K13" i="14"/>
  <c r="H13" i="14"/>
  <c r="F27" i="1" s="1"/>
  <c r="K12" i="14"/>
  <c r="H12" i="14"/>
  <c r="K11" i="14"/>
  <c r="H11" i="14"/>
  <c r="F25" i="1" s="1"/>
  <c r="K10" i="14"/>
  <c r="H10" i="14"/>
  <c r="F24" i="1" s="1"/>
  <c r="V9" i="14"/>
  <c r="V21" i="14" s="1"/>
  <c r="V33" i="14" s="1"/>
  <c r="V45" i="14" s="1"/>
  <c r="V58" i="14" s="1"/>
  <c r="V70" i="14" s="1"/>
  <c r="U9" i="14"/>
  <c r="U21" i="14" s="1"/>
  <c r="U33" i="14" s="1"/>
  <c r="U45" i="14" s="1"/>
  <c r="U58" i="14" s="1"/>
  <c r="U70" i="14" s="1"/>
  <c r="G8" i="14"/>
  <c r="F8" i="14"/>
  <c r="C6" i="14"/>
  <c r="B6" i="14"/>
  <c r="M2" i="14"/>
  <c r="G77" i="13"/>
  <c r="F77" i="13"/>
  <c r="E77" i="13"/>
  <c r="D77" i="13"/>
  <c r="H76" i="13"/>
  <c r="H75" i="13"/>
  <c r="H74" i="13"/>
  <c r="H73" i="13"/>
  <c r="H72" i="13"/>
  <c r="H71" i="13"/>
  <c r="C67" i="13"/>
  <c r="B67" i="13"/>
  <c r="G65" i="13"/>
  <c r="F65" i="13"/>
  <c r="E65" i="13"/>
  <c r="D65" i="13"/>
  <c r="H64" i="13"/>
  <c r="F166" i="1" s="1"/>
  <c r="K63" i="13"/>
  <c r="H63" i="13"/>
  <c r="F165" i="1" s="1"/>
  <c r="K62" i="13"/>
  <c r="H62" i="13"/>
  <c r="F164" i="1" s="1"/>
  <c r="K61" i="13"/>
  <c r="H61" i="13"/>
  <c r="F163" i="1" s="1"/>
  <c r="AE60" i="13"/>
  <c r="AE63" i="13" s="1"/>
  <c r="K60" i="13"/>
  <c r="H60" i="13"/>
  <c r="F162" i="1" s="1"/>
  <c r="AG59" i="13"/>
  <c r="K59" i="13"/>
  <c r="H59" i="13"/>
  <c r="F161" i="1" s="1"/>
  <c r="C55" i="13"/>
  <c r="B55" i="13"/>
  <c r="X54" i="13"/>
  <c r="W54" i="13"/>
  <c r="G52" i="13"/>
  <c r="F52" i="13"/>
  <c r="E52" i="13"/>
  <c r="D52" i="13"/>
  <c r="H51" i="13"/>
  <c r="F202" i="1" s="1"/>
  <c r="K50" i="13"/>
  <c r="H50" i="13"/>
  <c r="F201" i="1" s="1"/>
  <c r="K49" i="13"/>
  <c r="H49" i="13"/>
  <c r="K48" i="13"/>
  <c r="H48" i="13"/>
  <c r="F199" i="1" s="1"/>
  <c r="K47" i="13"/>
  <c r="H47" i="13"/>
  <c r="F198" i="1" s="1"/>
  <c r="K46" i="13"/>
  <c r="H46" i="13"/>
  <c r="C42" i="13"/>
  <c r="B42" i="13"/>
  <c r="G40" i="13"/>
  <c r="F40" i="13"/>
  <c r="E40" i="13"/>
  <c r="D40" i="13"/>
  <c r="H39" i="13"/>
  <c r="F94" i="1" s="1"/>
  <c r="K38" i="13"/>
  <c r="H38" i="13"/>
  <c r="F93" i="1" s="1"/>
  <c r="K37" i="13"/>
  <c r="H37" i="13"/>
  <c r="F92" i="1" s="1"/>
  <c r="K36" i="13"/>
  <c r="H36" i="13"/>
  <c r="K35" i="13"/>
  <c r="H35" i="13"/>
  <c r="F90" i="1" s="1"/>
  <c r="K34" i="13"/>
  <c r="H34" i="13"/>
  <c r="F89" i="1" s="1"/>
  <c r="C30" i="13"/>
  <c r="B30" i="13"/>
  <c r="G28" i="13"/>
  <c r="F28" i="13"/>
  <c r="E28" i="13"/>
  <c r="D28" i="13"/>
  <c r="B28" i="13"/>
  <c r="B40" i="13" s="1"/>
  <c r="B52" i="13" s="1"/>
  <c r="B65" i="13" s="1"/>
  <c r="B77" i="13" s="1"/>
  <c r="H27" i="13"/>
  <c r="F130" i="1" s="1"/>
  <c r="B27" i="13"/>
  <c r="B39" i="13" s="1"/>
  <c r="B51" i="13" s="1"/>
  <c r="B64" i="13" s="1"/>
  <c r="B76" i="13" s="1"/>
  <c r="B86" i="13" s="1"/>
  <c r="K26" i="13"/>
  <c r="H26" i="13"/>
  <c r="B26" i="13"/>
  <c r="B38" i="13" s="1"/>
  <c r="B50" i="13" s="1"/>
  <c r="B63" i="13" s="1"/>
  <c r="B75" i="13" s="1"/>
  <c r="B85" i="13" s="1"/>
  <c r="K25" i="13"/>
  <c r="H25" i="13"/>
  <c r="F128" i="1" s="1"/>
  <c r="B25" i="13"/>
  <c r="B37" i="13" s="1"/>
  <c r="B49" i="13" s="1"/>
  <c r="B62" i="13" s="1"/>
  <c r="B74" i="13" s="1"/>
  <c r="B84" i="13" s="1"/>
  <c r="K24" i="13"/>
  <c r="H24" i="13"/>
  <c r="F127" i="1" s="1"/>
  <c r="B24" i="13"/>
  <c r="B36" i="13" s="1"/>
  <c r="B48" i="13" s="1"/>
  <c r="B61" i="13" s="1"/>
  <c r="B73" i="13" s="1"/>
  <c r="B83" i="13" s="1"/>
  <c r="K23" i="13"/>
  <c r="H23" i="13"/>
  <c r="B23" i="13"/>
  <c r="B35" i="13" s="1"/>
  <c r="B47" i="13" s="1"/>
  <c r="B60" i="13" s="1"/>
  <c r="B72" i="13" s="1"/>
  <c r="B82" i="13" s="1"/>
  <c r="K22" i="13"/>
  <c r="H22" i="13"/>
  <c r="F125" i="1" s="1"/>
  <c r="B22" i="13"/>
  <c r="B34" i="13" s="1"/>
  <c r="B46" i="13" s="1"/>
  <c r="B59" i="13" s="1"/>
  <c r="B71" i="13" s="1"/>
  <c r="B81" i="13" s="1"/>
  <c r="W21" i="13"/>
  <c r="W33" i="13" s="1"/>
  <c r="W45" i="13" s="1"/>
  <c r="W58" i="13" s="1"/>
  <c r="W70" i="13" s="1"/>
  <c r="T21" i="13"/>
  <c r="T33" i="13" s="1"/>
  <c r="T45" i="13" s="1"/>
  <c r="T58" i="13" s="1"/>
  <c r="T70" i="13" s="1"/>
  <c r="B21" i="13"/>
  <c r="J20" i="13"/>
  <c r="J32" i="13" s="1"/>
  <c r="J44" i="13" s="1"/>
  <c r="J57" i="13" s="1"/>
  <c r="J69" i="13" s="1"/>
  <c r="I20" i="13"/>
  <c r="I32" i="13" s="1"/>
  <c r="I44" i="13" s="1"/>
  <c r="I57" i="13" s="1"/>
  <c r="I69" i="13" s="1"/>
  <c r="H20" i="13"/>
  <c r="H32" i="13" s="1"/>
  <c r="H44" i="13" s="1"/>
  <c r="H57" i="13" s="1"/>
  <c r="H69" i="13" s="1"/>
  <c r="E20" i="13"/>
  <c r="E32" i="13" s="1"/>
  <c r="D20" i="13"/>
  <c r="D32" i="13" s="1"/>
  <c r="D44" i="13" s="1"/>
  <c r="D57" i="13" s="1"/>
  <c r="D69" i="13" s="1"/>
  <c r="F69" i="13" s="1"/>
  <c r="L19" i="13"/>
  <c r="L31" i="13" s="1"/>
  <c r="L43" i="13" s="1"/>
  <c r="L56" i="13" s="1"/>
  <c r="L68" i="13" s="1"/>
  <c r="C18" i="13"/>
  <c r="B18" i="13"/>
  <c r="G16" i="13"/>
  <c r="F16" i="13"/>
  <c r="E16" i="13"/>
  <c r="D16" i="13"/>
  <c r="H15" i="13"/>
  <c r="F22" i="1" s="1"/>
  <c r="K14" i="13"/>
  <c r="H14" i="13"/>
  <c r="F21" i="1" s="1"/>
  <c r="K13" i="13"/>
  <c r="H13" i="13"/>
  <c r="F20" i="1" s="1"/>
  <c r="K12" i="13"/>
  <c r="H12" i="13"/>
  <c r="F19" i="1" s="1"/>
  <c r="K11" i="13"/>
  <c r="H11" i="13"/>
  <c r="F18" i="1" s="1"/>
  <c r="K10" i="13"/>
  <c r="H10" i="13"/>
  <c r="V9" i="13"/>
  <c r="V21" i="13" s="1"/>
  <c r="V33" i="13" s="1"/>
  <c r="V45" i="13" s="1"/>
  <c r="V58" i="13" s="1"/>
  <c r="V70" i="13" s="1"/>
  <c r="U9" i="13"/>
  <c r="U21" i="13" s="1"/>
  <c r="U33" i="13" s="1"/>
  <c r="U45" i="13" s="1"/>
  <c r="U58" i="13" s="1"/>
  <c r="U70" i="13" s="1"/>
  <c r="G8" i="13"/>
  <c r="F8" i="13"/>
  <c r="C6" i="13"/>
  <c r="B6" i="13"/>
  <c r="M2" i="13"/>
  <c r="G77" i="7"/>
  <c r="F77" i="7"/>
  <c r="E77" i="7"/>
  <c r="D77" i="7"/>
  <c r="H76" i="7"/>
  <c r="H75" i="7"/>
  <c r="H74" i="7"/>
  <c r="H73" i="7"/>
  <c r="H72" i="7"/>
  <c r="H71" i="7"/>
  <c r="C67" i="7"/>
  <c r="B67" i="7"/>
  <c r="G65" i="7"/>
  <c r="F65" i="7"/>
  <c r="E65" i="7"/>
  <c r="D65" i="7"/>
  <c r="H64" i="7"/>
  <c r="F159" i="1" s="1"/>
  <c r="K63" i="7"/>
  <c r="H63" i="7"/>
  <c r="F158" i="1" s="1"/>
  <c r="K62" i="7"/>
  <c r="H62" i="7"/>
  <c r="F157" i="1" s="1"/>
  <c r="K61" i="7"/>
  <c r="H61" i="7"/>
  <c r="F156" i="1" s="1"/>
  <c r="AE60" i="7"/>
  <c r="AE63" i="7" s="1"/>
  <c r="K60" i="7"/>
  <c r="H60" i="7"/>
  <c r="F155" i="1" s="1"/>
  <c r="AG59" i="7"/>
  <c r="K59" i="7"/>
  <c r="H59" i="7"/>
  <c r="F154" i="1" s="1"/>
  <c r="C55" i="7"/>
  <c r="B55" i="7"/>
  <c r="X54" i="7"/>
  <c r="W54" i="7"/>
  <c r="G52" i="7"/>
  <c r="F52" i="7"/>
  <c r="E52" i="7"/>
  <c r="D52" i="7"/>
  <c r="H51" i="7"/>
  <c r="F195" i="1" s="1"/>
  <c r="K50" i="7"/>
  <c r="H50" i="7"/>
  <c r="F194" i="1" s="1"/>
  <c r="K49" i="7"/>
  <c r="H49" i="7"/>
  <c r="F193" i="1" s="1"/>
  <c r="K48" i="7"/>
  <c r="H48" i="7"/>
  <c r="F192" i="1" s="1"/>
  <c r="K47" i="7"/>
  <c r="H47" i="7"/>
  <c r="F191" i="1" s="1"/>
  <c r="K46" i="7"/>
  <c r="H46" i="7"/>
  <c r="F190" i="1" s="1"/>
  <c r="C42" i="7"/>
  <c r="B42" i="7"/>
  <c r="G40" i="7"/>
  <c r="F40" i="7"/>
  <c r="E40" i="7"/>
  <c r="D40" i="7"/>
  <c r="H39" i="7"/>
  <c r="K38" i="7"/>
  <c r="H38" i="7"/>
  <c r="F86" i="1" s="1"/>
  <c r="K37" i="7"/>
  <c r="H37" i="7"/>
  <c r="F85" i="1" s="1"/>
  <c r="K36" i="7"/>
  <c r="H36" i="7"/>
  <c r="F84" i="1" s="1"/>
  <c r="K35" i="7"/>
  <c r="H35" i="7"/>
  <c r="F83" i="1" s="1"/>
  <c r="K34" i="7"/>
  <c r="H34" i="7"/>
  <c r="F82" i="1" s="1"/>
  <c r="C30" i="7"/>
  <c r="B30" i="7"/>
  <c r="G28" i="7"/>
  <c r="F28" i="7"/>
  <c r="E28" i="7"/>
  <c r="D28" i="7"/>
  <c r="B28" i="7"/>
  <c r="B40" i="7" s="1"/>
  <c r="B52" i="7" s="1"/>
  <c r="B65" i="7" s="1"/>
  <c r="B77" i="7" s="1"/>
  <c r="H27" i="7"/>
  <c r="F123" i="1" s="1"/>
  <c r="B27" i="7"/>
  <c r="B39" i="7" s="1"/>
  <c r="B51" i="7" s="1"/>
  <c r="B64" i="7" s="1"/>
  <c r="B76" i="7" s="1"/>
  <c r="B86" i="7" s="1"/>
  <c r="K26" i="7"/>
  <c r="H26" i="7"/>
  <c r="F122" i="1" s="1"/>
  <c r="B26" i="7"/>
  <c r="B38" i="7" s="1"/>
  <c r="B50" i="7" s="1"/>
  <c r="B63" i="7" s="1"/>
  <c r="B75" i="7" s="1"/>
  <c r="B85" i="7" s="1"/>
  <c r="K25" i="7"/>
  <c r="H25" i="7"/>
  <c r="F121" i="1" s="1"/>
  <c r="B25" i="7"/>
  <c r="B37" i="7" s="1"/>
  <c r="B49" i="7" s="1"/>
  <c r="B62" i="7" s="1"/>
  <c r="B74" i="7" s="1"/>
  <c r="B84" i="7" s="1"/>
  <c r="K24" i="7"/>
  <c r="H24" i="7"/>
  <c r="F120" i="1" s="1"/>
  <c r="B24" i="7"/>
  <c r="B36" i="7" s="1"/>
  <c r="B48" i="7" s="1"/>
  <c r="B61" i="7" s="1"/>
  <c r="B73" i="7" s="1"/>
  <c r="B83" i="7" s="1"/>
  <c r="K23" i="7"/>
  <c r="H23" i="7"/>
  <c r="B23" i="7"/>
  <c r="B35" i="7" s="1"/>
  <c r="B47" i="7" s="1"/>
  <c r="B60" i="7" s="1"/>
  <c r="B72" i="7" s="1"/>
  <c r="B82" i="7" s="1"/>
  <c r="K22" i="7"/>
  <c r="H22" i="7"/>
  <c r="B22" i="7"/>
  <c r="B34" i="7" s="1"/>
  <c r="B46" i="7" s="1"/>
  <c r="B59" i="7" s="1"/>
  <c r="B71" i="7" s="1"/>
  <c r="B81" i="7" s="1"/>
  <c r="W21" i="7"/>
  <c r="W33" i="7" s="1"/>
  <c r="W45" i="7" s="1"/>
  <c r="W58" i="7" s="1"/>
  <c r="W70" i="7" s="1"/>
  <c r="T21" i="7"/>
  <c r="T33" i="7" s="1"/>
  <c r="T45" i="7" s="1"/>
  <c r="T58" i="7" s="1"/>
  <c r="T70" i="7" s="1"/>
  <c r="B21" i="7"/>
  <c r="J20" i="7"/>
  <c r="J32" i="7" s="1"/>
  <c r="J44" i="7" s="1"/>
  <c r="J57" i="7" s="1"/>
  <c r="J69" i="7" s="1"/>
  <c r="I20" i="7"/>
  <c r="I32" i="7" s="1"/>
  <c r="I44" i="7" s="1"/>
  <c r="I57" i="7" s="1"/>
  <c r="I69" i="7" s="1"/>
  <c r="H20" i="7"/>
  <c r="H32" i="7" s="1"/>
  <c r="H44" i="7" s="1"/>
  <c r="H57" i="7" s="1"/>
  <c r="H69" i="7" s="1"/>
  <c r="E20" i="7"/>
  <c r="E32" i="7" s="1"/>
  <c r="D20" i="7"/>
  <c r="D32" i="7" s="1"/>
  <c r="L19" i="7"/>
  <c r="L31" i="7" s="1"/>
  <c r="L43" i="7" s="1"/>
  <c r="L56" i="7" s="1"/>
  <c r="L68" i="7" s="1"/>
  <c r="C18" i="7"/>
  <c r="B18" i="7"/>
  <c r="G16" i="7"/>
  <c r="F16" i="7"/>
  <c r="E16" i="7"/>
  <c r="D16" i="7"/>
  <c r="H15" i="7"/>
  <c r="K14" i="7"/>
  <c r="H14" i="7"/>
  <c r="F14" i="1" s="1"/>
  <c r="K13" i="7"/>
  <c r="H13" i="7"/>
  <c r="F13" i="1" s="1"/>
  <c r="K12" i="7"/>
  <c r="H12" i="7"/>
  <c r="F12" i="1" s="1"/>
  <c r="K11" i="7"/>
  <c r="H11" i="7"/>
  <c r="F11" i="1" s="1"/>
  <c r="K10" i="7"/>
  <c r="H10" i="7"/>
  <c r="V9" i="7"/>
  <c r="V21" i="7" s="1"/>
  <c r="V33" i="7" s="1"/>
  <c r="V45" i="7" s="1"/>
  <c r="V58" i="7" s="1"/>
  <c r="V70" i="7" s="1"/>
  <c r="U9" i="7"/>
  <c r="U21" i="7" s="1"/>
  <c r="U33" i="7" s="1"/>
  <c r="U45" i="7" s="1"/>
  <c r="U58" i="7" s="1"/>
  <c r="U70" i="7" s="1"/>
  <c r="G8" i="7"/>
  <c r="F8" i="7"/>
  <c r="C6" i="7"/>
  <c r="B6" i="7"/>
  <c r="M2" i="7"/>
  <c r="G77" i="6"/>
  <c r="F77" i="6"/>
  <c r="E77" i="6"/>
  <c r="D77" i="6"/>
  <c r="H76" i="6"/>
  <c r="H75" i="6"/>
  <c r="H74" i="6"/>
  <c r="B73" i="1" s="1"/>
  <c r="H73" i="6"/>
  <c r="B72" i="1" s="1"/>
  <c r="H72" i="6"/>
  <c r="B71" i="1" s="1"/>
  <c r="H71" i="6"/>
  <c r="B70" i="1" s="1"/>
  <c r="C67" i="6"/>
  <c r="B67" i="6"/>
  <c r="G65" i="6"/>
  <c r="F65" i="6"/>
  <c r="E65" i="6"/>
  <c r="D65" i="6"/>
  <c r="H64" i="6"/>
  <c r="F152" i="1" s="1"/>
  <c r="K63" i="6"/>
  <c r="H63" i="6"/>
  <c r="B182" i="1" s="1"/>
  <c r="K62" i="6"/>
  <c r="H62" i="6"/>
  <c r="B181" i="1" s="1"/>
  <c r="K61" i="6"/>
  <c r="H61" i="6"/>
  <c r="B180" i="1" s="1"/>
  <c r="AE60" i="6"/>
  <c r="AE63" i="6" s="1"/>
  <c r="K60" i="6"/>
  <c r="H60" i="6"/>
  <c r="B179" i="1" s="1"/>
  <c r="AG59" i="6"/>
  <c r="K59" i="6"/>
  <c r="H59" i="6"/>
  <c r="B178" i="1" s="1"/>
  <c r="C55" i="6"/>
  <c r="B55" i="6"/>
  <c r="X54" i="6"/>
  <c r="W54" i="6"/>
  <c r="G52" i="6"/>
  <c r="F52" i="6"/>
  <c r="E52" i="6"/>
  <c r="D52" i="6"/>
  <c r="H51" i="6"/>
  <c r="F188" i="1" s="1"/>
  <c r="K50" i="6"/>
  <c r="H50" i="6"/>
  <c r="B218" i="1" s="1"/>
  <c r="K49" i="6"/>
  <c r="H49" i="6"/>
  <c r="B217" i="1" s="1"/>
  <c r="K48" i="6"/>
  <c r="H48" i="6"/>
  <c r="B216" i="1" s="1"/>
  <c r="K47" i="6"/>
  <c r="H47" i="6"/>
  <c r="B215" i="1" s="1"/>
  <c r="K46" i="6"/>
  <c r="H46" i="6"/>
  <c r="B214" i="1" s="1"/>
  <c r="C42" i="6"/>
  <c r="B42" i="6"/>
  <c r="G40" i="6"/>
  <c r="F40" i="6"/>
  <c r="E40" i="6"/>
  <c r="D40" i="6"/>
  <c r="H39" i="6"/>
  <c r="F80" i="1" s="1"/>
  <c r="K38" i="6"/>
  <c r="H38" i="6"/>
  <c r="B110" i="1" s="1"/>
  <c r="K37" i="6"/>
  <c r="H37" i="6"/>
  <c r="B109" i="1" s="1"/>
  <c r="K36" i="6"/>
  <c r="H36" i="6"/>
  <c r="B108" i="1" s="1"/>
  <c r="K35" i="6"/>
  <c r="H35" i="6"/>
  <c r="B107" i="1" s="1"/>
  <c r="K34" i="6"/>
  <c r="H34" i="6"/>
  <c r="B106" i="1" s="1"/>
  <c r="C30" i="6"/>
  <c r="B30" i="6"/>
  <c r="G28" i="6"/>
  <c r="F28" i="6"/>
  <c r="E28" i="6"/>
  <c r="D28" i="6"/>
  <c r="B28" i="6"/>
  <c r="B40" i="6" s="1"/>
  <c r="B52" i="6" s="1"/>
  <c r="B65" i="6" s="1"/>
  <c r="B77" i="6" s="1"/>
  <c r="H27" i="6"/>
  <c r="F116" i="1" s="1"/>
  <c r="B27" i="6"/>
  <c r="B39" i="6" s="1"/>
  <c r="B51" i="6" s="1"/>
  <c r="B64" i="6" s="1"/>
  <c r="B76" i="6" s="1"/>
  <c r="B86" i="6" s="1"/>
  <c r="K26" i="6"/>
  <c r="H26" i="6"/>
  <c r="B146" i="1" s="1"/>
  <c r="B26" i="6"/>
  <c r="B38" i="6" s="1"/>
  <c r="B50" i="6" s="1"/>
  <c r="B63" i="6" s="1"/>
  <c r="B75" i="6" s="1"/>
  <c r="B85" i="6" s="1"/>
  <c r="K25" i="6"/>
  <c r="H25" i="6"/>
  <c r="B145" i="1" s="1"/>
  <c r="B25" i="6"/>
  <c r="B37" i="6" s="1"/>
  <c r="B49" i="6" s="1"/>
  <c r="B62" i="6" s="1"/>
  <c r="B74" i="6" s="1"/>
  <c r="B84" i="6" s="1"/>
  <c r="K24" i="6"/>
  <c r="H24" i="6"/>
  <c r="B24" i="6"/>
  <c r="B36" i="6" s="1"/>
  <c r="B48" i="6" s="1"/>
  <c r="B61" i="6" s="1"/>
  <c r="B73" i="6" s="1"/>
  <c r="B83" i="6" s="1"/>
  <c r="K23" i="6"/>
  <c r="H23" i="6"/>
  <c r="B143" i="1" s="1"/>
  <c r="B23" i="6"/>
  <c r="B35" i="6" s="1"/>
  <c r="B47" i="6" s="1"/>
  <c r="B60" i="6" s="1"/>
  <c r="B72" i="6" s="1"/>
  <c r="B82" i="6" s="1"/>
  <c r="K22" i="6"/>
  <c r="H22" i="6"/>
  <c r="B142" i="1" s="1"/>
  <c r="B22" i="6"/>
  <c r="B34" i="6" s="1"/>
  <c r="B46" i="6" s="1"/>
  <c r="B59" i="6" s="1"/>
  <c r="B71" i="6" s="1"/>
  <c r="B81" i="6" s="1"/>
  <c r="W21" i="6"/>
  <c r="W33" i="6" s="1"/>
  <c r="W45" i="6" s="1"/>
  <c r="W58" i="6" s="1"/>
  <c r="W70" i="6" s="1"/>
  <c r="T21" i="6"/>
  <c r="T33" i="6" s="1"/>
  <c r="T45" i="6" s="1"/>
  <c r="T58" i="6" s="1"/>
  <c r="T70" i="6" s="1"/>
  <c r="B21" i="6"/>
  <c r="J20" i="6"/>
  <c r="J32" i="6" s="1"/>
  <c r="J44" i="6" s="1"/>
  <c r="J57" i="6" s="1"/>
  <c r="J69" i="6" s="1"/>
  <c r="I20" i="6"/>
  <c r="I32" i="6" s="1"/>
  <c r="I44" i="6" s="1"/>
  <c r="I57" i="6" s="1"/>
  <c r="I69" i="6" s="1"/>
  <c r="H20" i="6"/>
  <c r="H32" i="6" s="1"/>
  <c r="H44" i="6" s="1"/>
  <c r="H57" i="6" s="1"/>
  <c r="H69" i="6" s="1"/>
  <c r="E20" i="6"/>
  <c r="E32" i="6" s="1"/>
  <c r="D20" i="6"/>
  <c r="D32" i="6" s="1"/>
  <c r="L19" i="6"/>
  <c r="L31" i="6" s="1"/>
  <c r="L43" i="6" s="1"/>
  <c r="L56" i="6" s="1"/>
  <c r="L68" i="6" s="1"/>
  <c r="C18" i="6"/>
  <c r="B18" i="6"/>
  <c r="G16" i="6"/>
  <c r="F16" i="6"/>
  <c r="E16" i="6"/>
  <c r="D16" i="6"/>
  <c r="H15" i="6"/>
  <c r="F8" i="1" s="1"/>
  <c r="K14" i="6"/>
  <c r="H14" i="6"/>
  <c r="B38" i="1" s="1"/>
  <c r="K13" i="6"/>
  <c r="H13" i="6"/>
  <c r="B37" i="1" s="1"/>
  <c r="K12" i="6"/>
  <c r="H12" i="6"/>
  <c r="B36" i="1" s="1"/>
  <c r="K11" i="6"/>
  <c r="H11" i="6"/>
  <c r="B35" i="1" s="1"/>
  <c r="K10" i="6"/>
  <c r="H10" i="6"/>
  <c r="B34" i="1" s="1"/>
  <c r="V9" i="6"/>
  <c r="V21" i="6" s="1"/>
  <c r="V33" i="6" s="1"/>
  <c r="V45" i="6" s="1"/>
  <c r="V58" i="6" s="1"/>
  <c r="V70" i="6" s="1"/>
  <c r="U9" i="6"/>
  <c r="U21" i="6" s="1"/>
  <c r="U33" i="6" s="1"/>
  <c r="U45" i="6" s="1"/>
  <c r="U58" i="6" s="1"/>
  <c r="U70" i="6" s="1"/>
  <c r="G8" i="6"/>
  <c r="F8" i="6"/>
  <c r="C6" i="6"/>
  <c r="B6" i="6"/>
  <c r="M2" i="6"/>
  <c r="AS188" i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O188" i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K188" i="1"/>
  <c r="AK189" i="1" s="1"/>
  <c r="AK190" i="1" s="1"/>
  <c r="AK191" i="1" s="1"/>
  <c r="AK192" i="1" s="1"/>
  <c r="AK193" i="1" s="1"/>
  <c r="AK194" i="1" s="1"/>
  <c r="AK195" i="1" s="1"/>
  <c r="AK196" i="1" s="1"/>
  <c r="AK197" i="1" s="1"/>
  <c r="AK198" i="1" s="1"/>
  <c r="AK199" i="1" s="1"/>
  <c r="AK200" i="1" s="1"/>
  <c r="AK201" i="1" s="1"/>
  <c r="AK202" i="1" s="1"/>
  <c r="AK203" i="1" s="1"/>
  <c r="AK204" i="1" s="1"/>
  <c r="AK205" i="1" s="1"/>
  <c r="AK206" i="1" s="1"/>
  <c r="AK207" i="1" s="1"/>
  <c r="AK208" i="1" s="1"/>
  <c r="AK209" i="1" s="1"/>
  <c r="AK210" i="1" s="1"/>
  <c r="AK211" i="1" s="1"/>
  <c r="AK212" i="1" s="1"/>
  <c r="AK213" i="1" s="1"/>
  <c r="AK214" i="1" s="1"/>
  <c r="AK215" i="1" s="1"/>
  <c r="AK216" i="1" s="1"/>
  <c r="AK217" i="1" s="1"/>
  <c r="AK218" i="1" s="1"/>
  <c r="AG188" i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C188" i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Y188" i="1"/>
  <c r="U188" i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Q188" i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M188" i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I188" i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E188" i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A188" i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S152" i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O152" i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K152" i="1"/>
  <c r="AK153" i="1" s="1"/>
  <c r="AK154" i="1" s="1"/>
  <c r="AK155" i="1" s="1"/>
  <c r="AK156" i="1" s="1"/>
  <c r="AK157" i="1" s="1"/>
  <c r="AK158" i="1" s="1"/>
  <c r="AK159" i="1" s="1"/>
  <c r="AK160" i="1" s="1"/>
  <c r="AK161" i="1" s="1"/>
  <c r="AK162" i="1" s="1"/>
  <c r="AK163" i="1" s="1"/>
  <c r="AK164" i="1" s="1"/>
  <c r="AK165" i="1" s="1"/>
  <c r="AK166" i="1" s="1"/>
  <c r="AK167" i="1" s="1"/>
  <c r="AK168" i="1" s="1"/>
  <c r="AK169" i="1" s="1"/>
  <c r="AK170" i="1" s="1"/>
  <c r="AK171" i="1" s="1"/>
  <c r="AK172" i="1" s="1"/>
  <c r="AK173" i="1" s="1"/>
  <c r="AK174" i="1" s="1"/>
  <c r="AK175" i="1" s="1"/>
  <c r="AK176" i="1" s="1"/>
  <c r="AK177" i="1" s="1"/>
  <c r="AK178" i="1" s="1"/>
  <c r="AK179" i="1" s="1"/>
  <c r="AK180" i="1" s="1"/>
  <c r="AK181" i="1" s="1"/>
  <c r="AK182" i="1" s="1"/>
  <c r="AG152" i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C152" i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Y152" i="1"/>
  <c r="U152" i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Q152" i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M152" i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I152" i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E152" i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AS116" i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O116" i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K116" i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K130" i="1" s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G116" i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C116" i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Y116" i="1"/>
  <c r="U116" i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Q116" i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M116" i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I116" i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E116" i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M81" i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AS80" i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O80" i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K80" i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G80" i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C80" i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Y80" i="1"/>
  <c r="U80" i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AS44" i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O44" i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K44" i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G44" i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C44" i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Y44" i="1"/>
  <c r="U44" i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Q44" i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M44" i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I44" i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E44" i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S9" i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O9" i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K9" i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G10" i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C9" i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U9" i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2" i="1"/>
  <c r="G77" i="5"/>
  <c r="F77" i="5"/>
  <c r="E77" i="5"/>
  <c r="D77" i="5"/>
  <c r="H76" i="5"/>
  <c r="B68" i="1" s="1"/>
  <c r="H75" i="5"/>
  <c r="H74" i="5"/>
  <c r="B66" i="1" s="1"/>
  <c r="H73" i="5"/>
  <c r="B65" i="1" s="1"/>
  <c r="H72" i="5"/>
  <c r="B64" i="1" s="1"/>
  <c r="H71" i="5"/>
  <c r="B63" i="1" s="1"/>
  <c r="C67" i="5"/>
  <c r="B67" i="5"/>
  <c r="G65" i="5"/>
  <c r="F65" i="5"/>
  <c r="E65" i="5"/>
  <c r="D65" i="5"/>
  <c r="H64" i="5"/>
  <c r="B176" i="1" s="1"/>
  <c r="K63" i="5"/>
  <c r="H63" i="5"/>
  <c r="B175" i="1" s="1"/>
  <c r="K62" i="5"/>
  <c r="H62" i="5"/>
  <c r="B174" i="1" s="1"/>
  <c r="K61" i="5"/>
  <c r="H61" i="5"/>
  <c r="AE60" i="5"/>
  <c r="AE63" i="5" s="1"/>
  <c r="K60" i="5"/>
  <c r="H60" i="5"/>
  <c r="AG59" i="5"/>
  <c r="K59" i="5"/>
  <c r="H59" i="5"/>
  <c r="C55" i="5"/>
  <c r="B55" i="5"/>
  <c r="X54" i="5"/>
  <c r="W54" i="5"/>
  <c r="G52" i="5"/>
  <c r="F52" i="5"/>
  <c r="E52" i="5"/>
  <c r="D52" i="5"/>
  <c r="H51" i="5"/>
  <c r="B212" i="1" s="1"/>
  <c r="K50" i="5"/>
  <c r="H50" i="5"/>
  <c r="B211" i="1" s="1"/>
  <c r="K49" i="5"/>
  <c r="H49" i="5"/>
  <c r="B210" i="1" s="1"/>
  <c r="K48" i="5"/>
  <c r="H48" i="5"/>
  <c r="B209" i="1" s="1"/>
  <c r="K47" i="5"/>
  <c r="H47" i="5"/>
  <c r="B208" i="1" s="1"/>
  <c r="K46" i="5"/>
  <c r="H46" i="5"/>
  <c r="B207" i="1" s="1"/>
  <c r="C42" i="5"/>
  <c r="B42" i="5"/>
  <c r="G40" i="5"/>
  <c r="F40" i="5"/>
  <c r="E40" i="5"/>
  <c r="D40" i="5"/>
  <c r="H39" i="5"/>
  <c r="B104" i="1" s="1"/>
  <c r="K38" i="5"/>
  <c r="H38" i="5"/>
  <c r="B103" i="1" s="1"/>
  <c r="K37" i="5"/>
  <c r="H37" i="5"/>
  <c r="B102" i="1" s="1"/>
  <c r="K36" i="5"/>
  <c r="H36" i="5"/>
  <c r="B101" i="1" s="1"/>
  <c r="K35" i="5"/>
  <c r="H35" i="5"/>
  <c r="K34" i="5"/>
  <c r="H34" i="5"/>
  <c r="B99" i="1" s="1"/>
  <c r="C30" i="5"/>
  <c r="B30" i="5"/>
  <c r="G28" i="5"/>
  <c r="F28" i="5"/>
  <c r="E28" i="5"/>
  <c r="D28" i="5"/>
  <c r="B28" i="5"/>
  <c r="B40" i="5" s="1"/>
  <c r="B52" i="5" s="1"/>
  <c r="B65" i="5" s="1"/>
  <c r="B77" i="5" s="1"/>
  <c r="H27" i="5"/>
  <c r="B140" i="1" s="1"/>
  <c r="B27" i="5"/>
  <c r="B39" i="5" s="1"/>
  <c r="B51" i="5" s="1"/>
  <c r="B64" i="5" s="1"/>
  <c r="B76" i="5" s="1"/>
  <c r="B86" i="5" s="1"/>
  <c r="K26" i="5"/>
  <c r="H26" i="5"/>
  <c r="B139" i="1" s="1"/>
  <c r="B26" i="5"/>
  <c r="B38" i="5" s="1"/>
  <c r="B50" i="5" s="1"/>
  <c r="B63" i="5" s="1"/>
  <c r="B75" i="5" s="1"/>
  <c r="B85" i="5" s="1"/>
  <c r="K25" i="5"/>
  <c r="H25" i="5"/>
  <c r="B138" i="1" s="1"/>
  <c r="B25" i="5"/>
  <c r="B37" i="5" s="1"/>
  <c r="B49" i="5" s="1"/>
  <c r="B62" i="5" s="1"/>
  <c r="B74" i="5" s="1"/>
  <c r="B84" i="5" s="1"/>
  <c r="K24" i="5"/>
  <c r="H24" i="5"/>
  <c r="B137" i="1" s="1"/>
  <c r="B24" i="5"/>
  <c r="B36" i="5" s="1"/>
  <c r="B48" i="5" s="1"/>
  <c r="B61" i="5" s="1"/>
  <c r="B73" i="5" s="1"/>
  <c r="B83" i="5" s="1"/>
  <c r="K23" i="5"/>
  <c r="H23" i="5"/>
  <c r="B136" i="1" s="1"/>
  <c r="B23" i="5"/>
  <c r="B35" i="5" s="1"/>
  <c r="B47" i="5" s="1"/>
  <c r="B60" i="5" s="1"/>
  <c r="B72" i="5" s="1"/>
  <c r="B82" i="5" s="1"/>
  <c r="K22" i="5"/>
  <c r="H22" i="5"/>
  <c r="B135" i="1" s="1"/>
  <c r="B22" i="5"/>
  <c r="B34" i="5" s="1"/>
  <c r="B46" i="5" s="1"/>
  <c r="B59" i="5" s="1"/>
  <c r="B71" i="5" s="1"/>
  <c r="B81" i="5" s="1"/>
  <c r="W21" i="5"/>
  <c r="W33" i="5" s="1"/>
  <c r="W45" i="5" s="1"/>
  <c r="W58" i="5" s="1"/>
  <c r="W70" i="5" s="1"/>
  <c r="T21" i="5"/>
  <c r="T33" i="5" s="1"/>
  <c r="T45" i="5" s="1"/>
  <c r="T58" i="5" s="1"/>
  <c r="T70" i="5" s="1"/>
  <c r="B21" i="5"/>
  <c r="J20" i="5"/>
  <c r="J32" i="5" s="1"/>
  <c r="J44" i="5" s="1"/>
  <c r="J57" i="5" s="1"/>
  <c r="J69" i="5" s="1"/>
  <c r="I20" i="5"/>
  <c r="I32" i="5" s="1"/>
  <c r="I44" i="5" s="1"/>
  <c r="I57" i="5" s="1"/>
  <c r="I69" i="5" s="1"/>
  <c r="H20" i="5"/>
  <c r="H32" i="5" s="1"/>
  <c r="H44" i="5" s="1"/>
  <c r="H57" i="5" s="1"/>
  <c r="H69" i="5" s="1"/>
  <c r="E20" i="5"/>
  <c r="E32" i="5" s="1"/>
  <c r="E44" i="5" s="1"/>
  <c r="E57" i="5" s="1"/>
  <c r="E69" i="5" s="1"/>
  <c r="G69" i="5" s="1"/>
  <c r="D20" i="5"/>
  <c r="D32" i="5" s="1"/>
  <c r="F32" i="5" s="1"/>
  <c r="F44" i="5" s="1"/>
  <c r="F57" i="5" s="1"/>
  <c r="L19" i="5"/>
  <c r="L31" i="5" s="1"/>
  <c r="L43" i="5" s="1"/>
  <c r="L56" i="5" s="1"/>
  <c r="L68" i="5" s="1"/>
  <c r="C18" i="5"/>
  <c r="B18" i="5"/>
  <c r="G16" i="5"/>
  <c r="F16" i="5"/>
  <c r="E16" i="5"/>
  <c r="D16" i="5"/>
  <c r="H15" i="5"/>
  <c r="B32" i="1" s="1"/>
  <c r="K14" i="5"/>
  <c r="H14" i="5"/>
  <c r="K13" i="5"/>
  <c r="H13" i="5"/>
  <c r="B30" i="1" s="1"/>
  <c r="K12" i="5"/>
  <c r="H12" i="5"/>
  <c r="B29" i="1" s="1"/>
  <c r="K11" i="5"/>
  <c r="H11" i="5"/>
  <c r="B28" i="1" s="1"/>
  <c r="K10" i="5"/>
  <c r="H10" i="5"/>
  <c r="B27" i="1" s="1"/>
  <c r="V9" i="5"/>
  <c r="V21" i="5" s="1"/>
  <c r="V33" i="5" s="1"/>
  <c r="V45" i="5" s="1"/>
  <c r="V58" i="5" s="1"/>
  <c r="V70" i="5" s="1"/>
  <c r="U9" i="5"/>
  <c r="U21" i="5" s="1"/>
  <c r="U33" i="5" s="1"/>
  <c r="U45" i="5" s="1"/>
  <c r="U58" i="5" s="1"/>
  <c r="U70" i="5" s="1"/>
  <c r="G8" i="5"/>
  <c r="F8" i="5"/>
  <c r="C6" i="5"/>
  <c r="B6" i="5"/>
  <c r="M2" i="5"/>
  <c r="G77" i="4"/>
  <c r="F77" i="4"/>
  <c r="E77" i="4"/>
  <c r="D77" i="4"/>
  <c r="H76" i="4"/>
  <c r="B61" i="1" s="1"/>
  <c r="H75" i="4"/>
  <c r="B60" i="1" s="1"/>
  <c r="H74" i="4"/>
  <c r="B59" i="1" s="1"/>
  <c r="H73" i="4"/>
  <c r="B58" i="1" s="1"/>
  <c r="H72" i="4"/>
  <c r="B57" i="1" s="1"/>
  <c r="H71" i="4"/>
  <c r="B56" i="1" s="1"/>
  <c r="C67" i="4"/>
  <c r="B67" i="4"/>
  <c r="G65" i="4"/>
  <c r="F65" i="4"/>
  <c r="E65" i="4"/>
  <c r="D65" i="4"/>
  <c r="H64" i="4"/>
  <c r="B169" i="1" s="1"/>
  <c r="K63" i="4"/>
  <c r="H63" i="4"/>
  <c r="B168" i="1" s="1"/>
  <c r="K62" i="4"/>
  <c r="H62" i="4"/>
  <c r="B167" i="1" s="1"/>
  <c r="K61" i="4"/>
  <c r="H61" i="4"/>
  <c r="AE60" i="4"/>
  <c r="AE63" i="4" s="1"/>
  <c r="K60" i="4"/>
  <c r="H60" i="4"/>
  <c r="AG59" i="4"/>
  <c r="K59" i="4"/>
  <c r="H59" i="4"/>
  <c r="C55" i="4"/>
  <c r="B55" i="4"/>
  <c r="X54" i="4"/>
  <c r="W54" i="4"/>
  <c r="G52" i="4"/>
  <c r="F52" i="4"/>
  <c r="E52" i="4"/>
  <c r="D52" i="4"/>
  <c r="H51" i="4"/>
  <c r="B205" i="1" s="1"/>
  <c r="K50" i="4"/>
  <c r="H50" i="4"/>
  <c r="B204" i="1" s="1"/>
  <c r="K49" i="4"/>
  <c r="H49" i="4"/>
  <c r="B203" i="1" s="1"/>
  <c r="K48" i="4"/>
  <c r="H48" i="4"/>
  <c r="B202" i="1" s="1"/>
  <c r="K47" i="4"/>
  <c r="H47" i="4"/>
  <c r="B201" i="1" s="1"/>
  <c r="K46" i="4"/>
  <c r="H46" i="4"/>
  <c r="B200" i="1" s="1"/>
  <c r="C42" i="4"/>
  <c r="B42" i="4"/>
  <c r="G40" i="4"/>
  <c r="F40" i="4"/>
  <c r="E40" i="4"/>
  <c r="D40" i="4"/>
  <c r="H39" i="4"/>
  <c r="B97" i="1" s="1"/>
  <c r="K38" i="4"/>
  <c r="H38" i="4"/>
  <c r="B96" i="1" s="1"/>
  <c r="K37" i="4"/>
  <c r="H37" i="4"/>
  <c r="B95" i="1" s="1"/>
  <c r="K36" i="4"/>
  <c r="H36" i="4"/>
  <c r="B94" i="1" s="1"/>
  <c r="K35" i="4"/>
  <c r="H35" i="4"/>
  <c r="K34" i="4"/>
  <c r="H34" i="4"/>
  <c r="C30" i="4"/>
  <c r="B30" i="4"/>
  <c r="G28" i="4"/>
  <c r="F28" i="4"/>
  <c r="E28" i="4"/>
  <c r="D28" i="4"/>
  <c r="B28" i="4"/>
  <c r="B40" i="4" s="1"/>
  <c r="B52" i="4" s="1"/>
  <c r="B65" i="4" s="1"/>
  <c r="B77" i="4" s="1"/>
  <c r="H27" i="4"/>
  <c r="B133" i="1" s="1"/>
  <c r="B27" i="4"/>
  <c r="B39" i="4" s="1"/>
  <c r="B51" i="4" s="1"/>
  <c r="B64" i="4" s="1"/>
  <c r="B76" i="4" s="1"/>
  <c r="B86" i="4" s="1"/>
  <c r="K26" i="4"/>
  <c r="H26" i="4"/>
  <c r="B132" i="1" s="1"/>
  <c r="B26" i="4"/>
  <c r="B38" i="4" s="1"/>
  <c r="B50" i="4" s="1"/>
  <c r="B63" i="4" s="1"/>
  <c r="B75" i="4" s="1"/>
  <c r="B85" i="4" s="1"/>
  <c r="K25" i="4"/>
  <c r="H25" i="4"/>
  <c r="B131" i="1" s="1"/>
  <c r="B25" i="4"/>
  <c r="B37" i="4" s="1"/>
  <c r="B49" i="4" s="1"/>
  <c r="B62" i="4" s="1"/>
  <c r="B74" i="4" s="1"/>
  <c r="B84" i="4" s="1"/>
  <c r="K24" i="4"/>
  <c r="H24" i="4"/>
  <c r="B130" i="1" s="1"/>
  <c r="B24" i="4"/>
  <c r="B36" i="4" s="1"/>
  <c r="B48" i="4" s="1"/>
  <c r="B61" i="4" s="1"/>
  <c r="B73" i="4" s="1"/>
  <c r="B83" i="4" s="1"/>
  <c r="K23" i="4"/>
  <c r="H23" i="4"/>
  <c r="B129" i="1" s="1"/>
  <c r="B23" i="4"/>
  <c r="B35" i="4" s="1"/>
  <c r="B47" i="4" s="1"/>
  <c r="B60" i="4" s="1"/>
  <c r="B72" i="4" s="1"/>
  <c r="B82" i="4" s="1"/>
  <c r="K22" i="4"/>
  <c r="H22" i="4"/>
  <c r="B128" i="1" s="1"/>
  <c r="B22" i="4"/>
  <c r="B34" i="4" s="1"/>
  <c r="B46" i="4" s="1"/>
  <c r="B59" i="4" s="1"/>
  <c r="B71" i="4" s="1"/>
  <c r="B81" i="4" s="1"/>
  <c r="W21" i="4"/>
  <c r="W33" i="4" s="1"/>
  <c r="W45" i="4" s="1"/>
  <c r="W58" i="4" s="1"/>
  <c r="W70" i="4" s="1"/>
  <c r="T21" i="4"/>
  <c r="T33" i="4" s="1"/>
  <c r="T45" i="4" s="1"/>
  <c r="T58" i="4" s="1"/>
  <c r="T70" i="4" s="1"/>
  <c r="B21" i="4"/>
  <c r="J20" i="4"/>
  <c r="J32" i="4" s="1"/>
  <c r="J44" i="4" s="1"/>
  <c r="J57" i="4" s="1"/>
  <c r="J69" i="4" s="1"/>
  <c r="I20" i="4"/>
  <c r="I32" i="4" s="1"/>
  <c r="I44" i="4" s="1"/>
  <c r="I57" i="4" s="1"/>
  <c r="I69" i="4" s="1"/>
  <c r="H20" i="4"/>
  <c r="H32" i="4" s="1"/>
  <c r="H44" i="4" s="1"/>
  <c r="H57" i="4" s="1"/>
  <c r="H69" i="4" s="1"/>
  <c r="E20" i="4"/>
  <c r="E32" i="4" s="1"/>
  <c r="E44" i="4" s="1"/>
  <c r="E57" i="4" s="1"/>
  <c r="E69" i="4" s="1"/>
  <c r="G69" i="4" s="1"/>
  <c r="D20" i="4"/>
  <c r="D32" i="4" s="1"/>
  <c r="L19" i="4"/>
  <c r="L31" i="4" s="1"/>
  <c r="L43" i="4" s="1"/>
  <c r="L56" i="4" s="1"/>
  <c r="L68" i="4" s="1"/>
  <c r="C18" i="4"/>
  <c r="B18" i="4"/>
  <c r="G16" i="4"/>
  <c r="F16" i="4"/>
  <c r="E16" i="4"/>
  <c r="D16" i="4"/>
  <c r="H15" i="4"/>
  <c r="B25" i="1" s="1"/>
  <c r="K14" i="4"/>
  <c r="H14" i="4"/>
  <c r="K13" i="4"/>
  <c r="H13" i="4"/>
  <c r="B23" i="1" s="1"/>
  <c r="K12" i="4"/>
  <c r="H12" i="4"/>
  <c r="B22" i="1" s="1"/>
  <c r="K11" i="4"/>
  <c r="H11" i="4"/>
  <c r="B21" i="1" s="1"/>
  <c r="K10" i="4"/>
  <c r="H10" i="4"/>
  <c r="B20" i="1" s="1"/>
  <c r="V9" i="4"/>
  <c r="V21" i="4" s="1"/>
  <c r="V33" i="4" s="1"/>
  <c r="V45" i="4" s="1"/>
  <c r="V58" i="4" s="1"/>
  <c r="V70" i="4" s="1"/>
  <c r="U9" i="4"/>
  <c r="U21" i="4" s="1"/>
  <c r="U33" i="4" s="1"/>
  <c r="U45" i="4" s="1"/>
  <c r="U58" i="4" s="1"/>
  <c r="U70" i="4" s="1"/>
  <c r="G8" i="4"/>
  <c r="F8" i="4"/>
  <c r="C6" i="4"/>
  <c r="B6" i="4"/>
  <c r="M2" i="4"/>
  <c r="C67" i="3"/>
  <c r="B67" i="3"/>
  <c r="C55" i="3"/>
  <c r="B55" i="3"/>
  <c r="C42" i="3"/>
  <c r="B42" i="3"/>
  <c r="C30" i="3"/>
  <c r="B30" i="3"/>
  <c r="C18" i="3"/>
  <c r="B18" i="3"/>
  <c r="C6" i="3"/>
  <c r="B6" i="3"/>
  <c r="G77" i="3"/>
  <c r="F77" i="3"/>
  <c r="E77" i="3"/>
  <c r="D77" i="3"/>
  <c r="H76" i="3"/>
  <c r="B54" i="1" s="1"/>
  <c r="H75" i="3"/>
  <c r="H74" i="3"/>
  <c r="B52" i="1" s="1"/>
  <c r="H73" i="3"/>
  <c r="H72" i="3"/>
  <c r="B50" i="1" s="1"/>
  <c r="H71" i="3"/>
  <c r="G65" i="3"/>
  <c r="F65" i="3"/>
  <c r="E65" i="3"/>
  <c r="D65" i="3"/>
  <c r="H64" i="3"/>
  <c r="K63" i="3"/>
  <c r="H63" i="3"/>
  <c r="K62" i="3"/>
  <c r="H62" i="3"/>
  <c r="K61" i="3"/>
  <c r="H61" i="3"/>
  <c r="B159" i="1" s="1"/>
  <c r="AE60" i="3"/>
  <c r="AE63" i="3" s="1"/>
  <c r="K60" i="3"/>
  <c r="H60" i="3"/>
  <c r="B158" i="1" s="1"/>
  <c r="AG59" i="3"/>
  <c r="K59" i="3"/>
  <c r="H59" i="3"/>
  <c r="X54" i="3"/>
  <c r="W54" i="3"/>
  <c r="G52" i="3"/>
  <c r="F52" i="3"/>
  <c r="E52" i="3"/>
  <c r="D52" i="3"/>
  <c r="H51" i="3"/>
  <c r="B198" i="1" s="1"/>
  <c r="K50" i="3"/>
  <c r="H50" i="3"/>
  <c r="K49" i="3"/>
  <c r="H49" i="3"/>
  <c r="B196" i="1" s="1"/>
  <c r="K48" i="3"/>
  <c r="H48" i="3"/>
  <c r="B195" i="1" s="1"/>
  <c r="K47" i="3"/>
  <c r="H47" i="3"/>
  <c r="B194" i="1" s="1"/>
  <c r="K46" i="3"/>
  <c r="H46" i="3"/>
  <c r="B193" i="1" s="1"/>
  <c r="G40" i="3"/>
  <c r="F40" i="3"/>
  <c r="E40" i="3"/>
  <c r="D40" i="3"/>
  <c r="H39" i="3"/>
  <c r="B90" i="1" s="1"/>
  <c r="K38" i="3"/>
  <c r="H38" i="3"/>
  <c r="B89" i="1" s="1"/>
  <c r="K37" i="3"/>
  <c r="H37" i="3"/>
  <c r="K36" i="3"/>
  <c r="H36" i="3"/>
  <c r="K35" i="3"/>
  <c r="H35" i="3"/>
  <c r="B86" i="1" s="1"/>
  <c r="K34" i="3"/>
  <c r="H34" i="3"/>
  <c r="B85" i="1" s="1"/>
  <c r="G28" i="3"/>
  <c r="F28" i="3"/>
  <c r="E28" i="3"/>
  <c r="D28" i="3"/>
  <c r="B28" i="3"/>
  <c r="B40" i="3" s="1"/>
  <c r="B52" i="3" s="1"/>
  <c r="B65" i="3" s="1"/>
  <c r="B77" i="3" s="1"/>
  <c r="H27" i="3"/>
  <c r="B126" i="1" s="1"/>
  <c r="B27" i="3"/>
  <c r="B39" i="3" s="1"/>
  <c r="B51" i="3" s="1"/>
  <c r="B64" i="3" s="1"/>
  <c r="B76" i="3" s="1"/>
  <c r="B86" i="3" s="1"/>
  <c r="K26" i="3"/>
  <c r="H26" i="3"/>
  <c r="B125" i="1" s="1"/>
  <c r="B26" i="3"/>
  <c r="B38" i="3" s="1"/>
  <c r="B50" i="3" s="1"/>
  <c r="B63" i="3" s="1"/>
  <c r="B75" i="3" s="1"/>
  <c r="B85" i="3" s="1"/>
  <c r="K25" i="3"/>
  <c r="H25" i="3"/>
  <c r="B25" i="3"/>
  <c r="B37" i="3" s="1"/>
  <c r="B49" i="3" s="1"/>
  <c r="B62" i="3" s="1"/>
  <c r="B74" i="3" s="1"/>
  <c r="B84" i="3" s="1"/>
  <c r="K24" i="3"/>
  <c r="H24" i="3"/>
  <c r="B123" i="1" s="1"/>
  <c r="B24" i="3"/>
  <c r="B36" i="3" s="1"/>
  <c r="B48" i="3" s="1"/>
  <c r="B61" i="3" s="1"/>
  <c r="B73" i="3" s="1"/>
  <c r="B83" i="3" s="1"/>
  <c r="K23" i="3"/>
  <c r="H23" i="3"/>
  <c r="B122" i="1" s="1"/>
  <c r="B23" i="3"/>
  <c r="B35" i="3" s="1"/>
  <c r="B47" i="3" s="1"/>
  <c r="B60" i="3" s="1"/>
  <c r="B72" i="3" s="1"/>
  <c r="B82" i="3" s="1"/>
  <c r="K22" i="3"/>
  <c r="H22" i="3"/>
  <c r="B22" i="3"/>
  <c r="B34" i="3" s="1"/>
  <c r="B46" i="3" s="1"/>
  <c r="B59" i="3" s="1"/>
  <c r="B71" i="3" s="1"/>
  <c r="B81" i="3" s="1"/>
  <c r="W21" i="3"/>
  <c r="W33" i="3" s="1"/>
  <c r="W45" i="3" s="1"/>
  <c r="W58" i="3" s="1"/>
  <c r="W70" i="3" s="1"/>
  <c r="T21" i="3"/>
  <c r="T33" i="3" s="1"/>
  <c r="T45" i="3" s="1"/>
  <c r="T58" i="3" s="1"/>
  <c r="T70" i="3" s="1"/>
  <c r="B21" i="3"/>
  <c r="J20" i="3"/>
  <c r="J32" i="3" s="1"/>
  <c r="J44" i="3" s="1"/>
  <c r="J57" i="3" s="1"/>
  <c r="J69" i="3" s="1"/>
  <c r="I20" i="3"/>
  <c r="I32" i="3" s="1"/>
  <c r="I44" i="3" s="1"/>
  <c r="I57" i="3" s="1"/>
  <c r="I69" i="3" s="1"/>
  <c r="H20" i="3"/>
  <c r="H32" i="3" s="1"/>
  <c r="H44" i="3" s="1"/>
  <c r="H57" i="3" s="1"/>
  <c r="H69" i="3" s="1"/>
  <c r="E20" i="3"/>
  <c r="D20" i="3"/>
  <c r="D32" i="3" s="1"/>
  <c r="L19" i="3"/>
  <c r="L31" i="3" s="1"/>
  <c r="L43" i="3" s="1"/>
  <c r="L56" i="3" s="1"/>
  <c r="L68" i="3" s="1"/>
  <c r="G16" i="3"/>
  <c r="F16" i="3"/>
  <c r="E16" i="3"/>
  <c r="D16" i="3"/>
  <c r="H15" i="3"/>
  <c r="B18" i="1" s="1"/>
  <c r="K14" i="3"/>
  <c r="H14" i="3"/>
  <c r="B17" i="1" s="1"/>
  <c r="K13" i="3"/>
  <c r="H13" i="3"/>
  <c r="B16" i="1" s="1"/>
  <c r="K12" i="3"/>
  <c r="H12" i="3"/>
  <c r="B15" i="1" s="1"/>
  <c r="K11" i="3"/>
  <c r="H11" i="3"/>
  <c r="K10" i="3"/>
  <c r="H10" i="3"/>
  <c r="V9" i="3"/>
  <c r="V21" i="3" s="1"/>
  <c r="V33" i="3" s="1"/>
  <c r="V45" i="3" s="1"/>
  <c r="V58" i="3" s="1"/>
  <c r="V70" i="3" s="1"/>
  <c r="U9" i="3"/>
  <c r="U21" i="3" s="1"/>
  <c r="U33" i="3" s="1"/>
  <c r="U45" i="3" s="1"/>
  <c r="U58" i="3" s="1"/>
  <c r="U70" i="3" s="1"/>
  <c r="G8" i="3"/>
  <c r="F8" i="3"/>
  <c r="M2" i="3"/>
  <c r="G77" i="2"/>
  <c r="E77" i="2"/>
  <c r="G65" i="2"/>
  <c r="E65" i="2"/>
  <c r="G52" i="2"/>
  <c r="E52" i="2"/>
  <c r="G40" i="2"/>
  <c r="E40" i="2"/>
  <c r="G28" i="2"/>
  <c r="E28" i="2"/>
  <c r="G16" i="2"/>
  <c r="E16" i="2"/>
  <c r="F16" i="2"/>
  <c r="D28" i="2"/>
  <c r="F28" i="2"/>
  <c r="F77" i="2"/>
  <c r="D77" i="2"/>
  <c r="H76" i="2"/>
  <c r="B47" i="1" s="1"/>
  <c r="H75" i="2"/>
  <c r="B46" i="1" s="1"/>
  <c r="H74" i="2"/>
  <c r="B45" i="1" s="1"/>
  <c r="H73" i="2"/>
  <c r="B44" i="1" s="1"/>
  <c r="H72" i="2"/>
  <c r="H71" i="2"/>
  <c r="F65" i="2"/>
  <c r="D65" i="2"/>
  <c r="H64" i="2"/>
  <c r="B155" i="1" s="1"/>
  <c r="K63" i="2"/>
  <c r="H63" i="2"/>
  <c r="B154" i="1" s="1"/>
  <c r="K62" i="2"/>
  <c r="H62" i="2"/>
  <c r="B153" i="1" s="1"/>
  <c r="K61" i="2"/>
  <c r="H61" i="2"/>
  <c r="B152" i="1" s="1"/>
  <c r="AE60" i="2"/>
  <c r="AE63" i="2" s="1"/>
  <c r="K60" i="2"/>
  <c r="H60" i="2"/>
  <c r="AG59" i="2"/>
  <c r="K59" i="2"/>
  <c r="H59" i="2"/>
  <c r="X54" i="2"/>
  <c r="W54" i="2"/>
  <c r="F52" i="2"/>
  <c r="D52" i="2"/>
  <c r="H51" i="2"/>
  <c r="B191" i="1" s="1"/>
  <c r="K50" i="2"/>
  <c r="H50" i="2"/>
  <c r="B190" i="1" s="1"/>
  <c r="K49" i="2"/>
  <c r="H49" i="2"/>
  <c r="B189" i="1" s="1"/>
  <c r="K48" i="2"/>
  <c r="H48" i="2"/>
  <c r="B188" i="1" s="1"/>
  <c r="K47" i="2"/>
  <c r="H47" i="2"/>
  <c r="K46" i="2"/>
  <c r="H46" i="2"/>
  <c r="C46" i="2"/>
  <c r="F40" i="2"/>
  <c r="D40" i="2"/>
  <c r="H39" i="2"/>
  <c r="B83" i="1" s="1"/>
  <c r="K38" i="2"/>
  <c r="H38" i="2"/>
  <c r="B82" i="1" s="1"/>
  <c r="K37" i="2"/>
  <c r="H37" i="2"/>
  <c r="B81" i="1" s="1"/>
  <c r="K36" i="2"/>
  <c r="H36" i="2"/>
  <c r="B80" i="1" s="1"/>
  <c r="K35" i="2"/>
  <c r="H35" i="2"/>
  <c r="K34" i="2"/>
  <c r="H34" i="2"/>
  <c r="U34" i="2" s="1"/>
  <c r="C34" i="2"/>
  <c r="T34" i="2" s="1"/>
  <c r="B28" i="2"/>
  <c r="B40" i="2" s="1"/>
  <c r="B52" i="2" s="1"/>
  <c r="B65" i="2" s="1"/>
  <c r="B77" i="2" s="1"/>
  <c r="H27" i="2"/>
  <c r="B119" i="1" s="1"/>
  <c r="B27" i="2"/>
  <c r="B39" i="2" s="1"/>
  <c r="B51" i="2" s="1"/>
  <c r="B64" i="2" s="1"/>
  <c r="B76" i="2" s="1"/>
  <c r="B86" i="2" s="1"/>
  <c r="K26" i="2"/>
  <c r="H26" i="2"/>
  <c r="B118" i="1" s="1"/>
  <c r="B26" i="2"/>
  <c r="B38" i="2" s="1"/>
  <c r="B50" i="2" s="1"/>
  <c r="B63" i="2" s="1"/>
  <c r="B75" i="2" s="1"/>
  <c r="B85" i="2" s="1"/>
  <c r="K25" i="2"/>
  <c r="H25" i="2"/>
  <c r="B117" i="1" s="1"/>
  <c r="B25" i="2"/>
  <c r="B37" i="2" s="1"/>
  <c r="B49" i="2" s="1"/>
  <c r="B62" i="2" s="1"/>
  <c r="B74" i="2" s="1"/>
  <c r="B84" i="2" s="1"/>
  <c r="K24" i="2"/>
  <c r="H24" i="2"/>
  <c r="B116" i="1" s="1"/>
  <c r="B24" i="2"/>
  <c r="B36" i="2" s="1"/>
  <c r="B48" i="2" s="1"/>
  <c r="B61" i="2" s="1"/>
  <c r="B73" i="2" s="1"/>
  <c r="B83" i="2" s="1"/>
  <c r="K23" i="2"/>
  <c r="H23" i="2"/>
  <c r="B23" i="2"/>
  <c r="B35" i="2" s="1"/>
  <c r="B47" i="2" s="1"/>
  <c r="B60" i="2" s="1"/>
  <c r="B72" i="2" s="1"/>
  <c r="B82" i="2" s="1"/>
  <c r="K22" i="2"/>
  <c r="H22" i="2"/>
  <c r="C22" i="2"/>
  <c r="C81" i="2" s="1"/>
  <c r="B22" i="2"/>
  <c r="B34" i="2" s="1"/>
  <c r="B46" i="2" s="1"/>
  <c r="B59" i="2" s="1"/>
  <c r="B71" i="2" s="1"/>
  <c r="B81" i="2" s="1"/>
  <c r="W21" i="2"/>
  <c r="W33" i="2" s="1"/>
  <c r="W45" i="2" s="1"/>
  <c r="W58" i="2" s="1"/>
  <c r="W70" i="2" s="1"/>
  <c r="T21" i="2"/>
  <c r="T33" i="2" s="1"/>
  <c r="T45" i="2" s="1"/>
  <c r="T58" i="2" s="1"/>
  <c r="T70" i="2" s="1"/>
  <c r="B21" i="2"/>
  <c r="J20" i="2"/>
  <c r="J32" i="2" s="1"/>
  <c r="J44" i="2" s="1"/>
  <c r="J57" i="2" s="1"/>
  <c r="J69" i="2" s="1"/>
  <c r="I20" i="2"/>
  <c r="I32" i="2" s="1"/>
  <c r="I44" i="2" s="1"/>
  <c r="I57" i="2" s="1"/>
  <c r="I69" i="2" s="1"/>
  <c r="H20" i="2"/>
  <c r="H32" i="2" s="1"/>
  <c r="H44" i="2" s="1"/>
  <c r="H57" i="2" s="1"/>
  <c r="H69" i="2" s="1"/>
  <c r="E20" i="2"/>
  <c r="G20" i="2" s="1"/>
  <c r="D20" i="2"/>
  <c r="F20" i="2" s="1"/>
  <c r="L19" i="2"/>
  <c r="L31" i="2" s="1"/>
  <c r="L43" i="2" s="1"/>
  <c r="L56" i="2" s="1"/>
  <c r="L68" i="2" s="1"/>
  <c r="D16" i="2"/>
  <c r="H15" i="2"/>
  <c r="B11" i="1" s="1"/>
  <c r="K14" i="2"/>
  <c r="H14" i="2"/>
  <c r="B10" i="1" s="1"/>
  <c r="K13" i="2"/>
  <c r="H13" i="2"/>
  <c r="B9" i="1" s="1"/>
  <c r="K12" i="2"/>
  <c r="H12" i="2"/>
  <c r="B8" i="1" s="1"/>
  <c r="K11" i="2"/>
  <c r="H11" i="2"/>
  <c r="C11" i="2"/>
  <c r="C23" i="2" s="1"/>
  <c r="C82" i="2" s="1"/>
  <c r="T10" i="2"/>
  <c r="K10" i="2"/>
  <c r="H10" i="2"/>
  <c r="I10" i="2" s="1"/>
  <c r="V10" i="2" s="1"/>
  <c r="V9" i="2"/>
  <c r="V21" i="2" s="1"/>
  <c r="V33" i="2" s="1"/>
  <c r="V45" i="2" s="1"/>
  <c r="V58" i="2" s="1"/>
  <c r="V70" i="2" s="1"/>
  <c r="U9" i="2"/>
  <c r="U21" i="2" s="1"/>
  <c r="U33" i="2" s="1"/>
  <c r="U45" i="2" s="1"/>
  <c r="U58" i="2" s="1"/>
  <c r="U70" i="2" s="1"/>
  <c r="G8" i="2"/>
  <c r="F8" i="2"/>
  <c r="M2" i="2"/>
  <c r="U28" i="33" l="1"/>
  <c r="I52" i="46"/>
  <c r="I52" i="54"/>
  <c r="U62" i="46"/>
  <c r="AH155" i="1"/>
  <c r="U60" i="48"/>
  <c r="AH160" i="1"/>
  <c r="I73" i="49"/>
  <c r="AI60" i="1" s="1"/>
  <c r="AH60" i="1"/>
  <c r="I24" i="50"/>
  <c r="AI139" i="1" s="1"/>
  <c r="AH139" i="1"/>
  <c r="I36" i="50"/>
  <c r="AI103" i="1" s="1"/>
  <c r="AH103" i="1"/>
  <c r="U12" i="51"/>
  <c r="AL8" i="1"/>
  <c r="AL81" i="1"/>
  <c r="AH109" i="1"/>
  <c r="U11" i="52"/>
  <c r="AL14" i="1"/>
  <c r="U23" i="52"/>
  <c r="AL122" i="1"/>
  <c r="I38" i="54"/>
  <c r="AM103" i="1" s="1"/>
  <c r="AL103" i="1"/>
  <c r="U62" i="54"/>
  <c r="AL174" i="1"/>
  <c r="I72" i="54"/>
  <c r="AM64" i="1" s="1"/>
  <c r="AL64" i="1"/>
  <c r="I76" i="54"/>
  <c r="AM68" i="1" s="1"/>
  <c r="AL68" i="1"/>
  <c r="U25" i="56"/>
  <c r="AL145" i="1"/>
  <c r="I63" i="56"/>
  <c r="AM182" i="1" s="1"/>
  <c r="AL182" i="1"/>
  <c r="H28" i="45"/>
  <c r="I13" i="46"/>
  <c r="AI11" i="1" s="1"/>
  <c r="AH11" i="1"/>
  <c r="J27" i="46"/>
  <c r="AH121" i="1"/>
  <c r="U34" i="46"/>
  <c r="AH80" i="1"/>
  <c r="U36" i="46"/>
  <c r="AH82" i="1"/>
  <c r="I38" i="46"/>
  <c r="AI84" i="1" s="1"/>
  <c r="AH84" i="1"/>
  <c r="U50" i="46"/>
  <c r="AH192" i="1"/>
  <c r="U59" i="48"/>
  <c r="AH159" i="1"/>
  <c r="I14" i="49"/>
  <c r="AI26" i="1" s="1"/>
  <c r="AH26" i="1"/>
  <c r="I35" i="49"/>
  <c r="AI95" i="1" s="1"/>
  <c r="AH95" i="1"/>
  <c r="I37" i="49"/>
  <c r="AI97" i="1" s="1"/>
  <c r="AH97" i="1"/>
  <c r="U11" i="50"/>
  <c r="AH30" i="1"/>
  <c r="AH138" i="1"/>
  <c r="I73" i="50"/>
  <c r="AI67" i="1" s="1"/>
  <c r="AH67" i="1"/>
  <c r="U46" i="52"/>
  <c r="AL193" i="1"/>
  <c r="U48" i="54"/>
  <c r="AL209" i="1"/>
  <c r="U60" i="56"/>
  <c r="AL179" i="1"/>
  <c r="I63" i="46"/>
  <c r="AI156" i="1" s="1"/>
  <c r="AH156" i="1"/>
  <c r="I22" i="48"/>
  <c r="AI123" i="1" s="1"/>
  <c r="AH123" i="1"/>
  <c r="U26" i="48"/>
  <c r="AH127" i="1"/>
  <c r="J46" i="48"/>
  <c r="W46" i="48" s="1"/>
  <c r="X46" i="48" s="1"/>
  <c r="AH195" i="1"/>
  <c r="U50" i="48"/>
  <c r="AH199" i="1"/>
  <c r="J51" i="49"/>
  <c r="AH207" i="1"/>
  <c r="U75" i="49"/>
  <c r="AH62" i="1"/>
  <c r="I74" i="50"/>
  <c r="AI68" i="1" s="1"/>
  <c r="AH68" i="1"/>
  <c r="AL80" i="1"/>
  <c r="AH108" i="1"/>
  <c r="I14" i="52"/>
  <c r="AM17" i="1" s="1"/>
  <c r="AL17" i="1"/>
  <c r="I37" i="52"/>
  <c r="AM88" i="1" s="1"/>
  <c r="AL88" i="1"/>
  <c r="I15" i="53"/>
  <c r="AM25" i="1" s="1"/>
  <c r="AL25" i="1"/>
  <c r="U12" i="54"/>
  <c r="AL29" i="1"/>
  <c r="U25" i="54"/>
  <c r="AL138" i="1"/>
  <c r="AL35" i="1"/>
  <c r="AL108" i="1"/>
  <c r="I38" i="56"/>
  <c r="AM110" i="1" s="1"/>
  <c r="AL110" i="1"/>
  <c r="J59" i="56"/>
  <c r="W59" i="56" s="1"/>
  <c r="X59" i="56" s="1"/>
  <c r="AL178" i="1"/>
  <c r="U12" i="46"/>
  <c r="AH10" i="1"/>
  <c r="U25" i="46"/>
  <c r="AH119" i="1"/>
  <c r="I35" i="46"/>
  <c r="AI81" i="1" s="1"/>
  <c r="AH81" i="1"/>
  <c r="I51" i="46"/>
  <c r="AI193" i="1" s="1"/>
  <c r="AH193" i="1"/>
  <c r="I72" i="46"/>
  <c r="AI45" i="1" s="1"/>
  <c r="AH45" i="1"/>
  <c r="I14" i="48"/>
  <c r="AI19" i="1" s="1"/>
  <c r="AH19" i="1"/>
  <c r="I37" i="48"/>
  <c r="AI90" i="1" s="1"/>
  <c r="AH90" i="1"/>
  <c r="U61" i="48"/>
  <c r="AH161" i="1"/>
  <c r="I13" i="49"/>
  <c r="AI25" i="1" s="1"/>
  <c r="AH25" i="1"/>
  <c r="I38" i="49"/>
  <c r="AI98" i="1" s="1"/>
  <c r="AH98" i="1"/>
  <c r="J76" i="49"/>
  <c r="AH63" i="1"/>
  <c r="I12" i="50"/>
  <c r="AI31" i="1" s="1"/>
  <c r="AH31" i="1"/>
  <c r="U14" i="50"/>
  <c r="AH33" i="1"/>
  <c r="I51" i="52"/>
  <c r="AM198" i="1" s="1"/>
  <c r="AL198" i="1"/>
  <c r="U49" i="54"/>
  <c r="AL210" i="1"/>
  <c r="I51" i="54"/>
  <c r="AM212" i="1" s="1"/>
  <c r="AL212" i="1"/>
  <c r="U50" i="56"/>
  <c r="AL218" i="1"/>
  <c r="J39" i="30"/>
  <c r="R110" i="1"/>
  <c r="I36" i="34"/>
  <c r="W97" i="1" s="1"/>
  <c r="V97" i="1"/>
  <c r="U12" i="35"/>
  <c r="V32" i="1"/>
  <c r="I35" i="35"/>
  <c r="W103" i="1" s="1"/>
  <c r="V103" i="1"/>
  <c r="U73" i="38"/>
  <c r="Z59" i="1"/>
  <c r="I71" i="40"/>
  <c r="AA64" i="1" s="1"/>
  <c r="Z64" i="1"/>
  <c r="J51" i="42"/>
  <c r="AD196" i="1"/>
  <c r="I60" i="42"/>
  <c r="AE156" i="1" s="1"/>
  <c r="AD156" i="1"/>
  <c r="I75" i="44"/>
  <c r="AE65" i="1" s="1"/>
  <c r="AD65" i="1"/>
  <c r="U48" i="45"/>
  <c r="AD214" i="1"/>
  <c r="U75" i="21"/>
  <c r="N47" i="1"/>
  <c r="U48" i="22"/>
  <c r="N196" i="1"/>
  <c r="U75" i="23"/>
  <c r="N61" i="1"/>
  <c r="I52" i="27"/>
  <c r="I22" i="36"/>
  <c r="W145" i="1" s="1"/>
  <c r="V145" i="1"/>
  <c r="U77" i="36"/>
  <c r="U61" i="41"/>
  <c r="Z181" i="1"/>
  <c r="I63" i="45"/>
  <c r="AE180" i="1" s="1"/>
  <c r="AD180" i="1"/>
  <c r="U28" i="49"/>
  <c r="U75" i="22"/>
  <c r="N54" i="1"/>
  <c r="J39" i="24"/>
  <c r="N105" i="1"/>
  <c r="S81" i="1"/>
  <c r="R81" i="1"/>
  <c r="U62" i="26"/>
  <c r="R152" i="1"/>
  <c r="O72" i="1"/>
  <c r="N72" i="1"/>
  <c r="I37" i="27"/>
  <c r="S87" i="1" s="1"/>
  <c r="R87" i="1"/>
  <c r="U61" i="27"/>
  <c r="R158" i="1"/>
  <c r="I35" i="29"/>
  <c r="S99" i="1" s="1"/>
  <c r="R99" i="1"/>
  <c r="U11" i="30"/>
  <c r="R34" i="1"/>
  <c r="I59" i="30"/>
  <c r="S177" i="1" s="1"/>
  <c r="R177" i="1"/>
  <c r="U25" i="31"/>
  <c r="V120" i="1"/>
  <c r="J15" i="33"/>
  <c r="V21" i="1"/>
  <c r="I38" i="33"/>
  <c r="W92" i="1" s="1"/>
  <c r="V92" i="1"/>
  <c r="I13" i="35"/>
  <c r="W33" i="1" s="1"/>
  <c r="V33" i="1"/>
  <c r="U11" i="37"/>
  <c r="Z15" i="1"/>
  <c r="U48" i="40"/>
  <c r="Z210" i="1"/>
  <c r="U22" i="44"/>
  <c r="AD133" i="1"/>
  <c r="U49" i="45"/>
  <c r="AD215" i="1"/>
  <c r="I73" i="22"/>
  <c r="O52" i="1" s="1"/>
  <c r="N52" i="1"/>
  <c r="U62" i="41"/>
  <c r="Z182" i="1"/>
  <c r="S153" i="1"/>
  <c r="R153" i="1"/>
  <c r="U12" i="30"/>
  <c r="R35" i="1"/>
  <c r="U25" i="33"/>
  <c r="V127" i="1"/>
  <c r="J39" i="33"/>
  <c r="V93" i="1"/>
  <c r="J15" i="34"/>
  <c r="V28" i="1"/>
  <c r="U62" i="34"/>
  <c r="V170" i="1"/>
  <c r="U52" i="36"/>
  <c r="U11" i="38"/>
  <c r="Z22" i="1"/>
  <c r="U75" i="40"/>
  <c r="Z68" i="1"/>
  <c r="U73" i="41"/>
  <c r="Z73" i="1"/>
  <c r="I22" i="45"/>
  <c r="AE140" i="1" s="1"/>
  <c r="AD140" i="1"/>
  <c r="H40" i="48"/>
  <c r="H52" i="52"/>
  <c r="J51" i="21"/>
  <c r="N192" i="1"/>
  <c r="U75" i="26"/>
  <c r="R45" i="1"/>
  <c r="U48" i="27"/>
  <c r="R194" i="1"/>
  <c r="J51" i="30"/>
  <c r="R218" i="1"/>
  <c r="I52" i="36"/>
  <c r="U34" i="40"/>
  <c r="Z100" i="1"/>
  <c r="I38" i="42"/>
  <c r="AE87" i="1" s="1"/>
  <c r="AD87" i="1"/>
  <c r="U28" i="43"/>
  <c r="I36" i="44"/>
  <c r="AE99" i="1" s="1"/>
  <c r="AD99" i="1"/>
  <c r="U12" i="45"/>
  <c r="AD34" i="1"/>
  <c r="J27" i="27"/>
  <c r="R125" i="1"/>
  <c r="I36" i="23"/>
  <c r="O95" i="1" s="1"/>
  <c r="N95" i="1"/>
  <c r="U22" i="33"/>
  <c r="V124" i="1"/>
  <c r="I24" i="36"/>
  <c r="AA117" i="1" s="1"/>
  <c r="Z117" i="1"/>
  <c r="I37" i="21"/>
  <c r="O82" i="1" s="1"/>
  <c r="N82" i="1"/>
  <c r="U59" i="27"/>
  <c r="R156" i="1"/>
  <c r="U12" i="33"/>
  <c r="V18" i="1"/>
  <c r="I11" i="34"/>
  <c r="W24" i="1" s="1"/>
  <c r="V24" i="1"/>
  <c r="U34" i="34"/>
  <c r="V95" i="1"/>
  <c r="J64" i="34"/>
  <c r="V172" i="1"/>
  <c r="I76" i="34"/>
  <c r="W64" i="1" s="1"/>
  <c r="V64" i="1"/>
  <c r="U25" i="35"/>
  <c r="V141" i="1"/>
  <c r="I63" i="35"/>
  <c r="W178" i="1" s="1"/>
  <c r="V178" i="1"/>
  <c r="I51" i="40"/>
  <c r="AA213" i="1" s="1"/>
  <c r="Z213" i="1"/>
  <c r="U50" i="41"/>
  <c r="AD188" i="1"/>
  <c r="U75" i="42"/>
  <c r="AD51" i="1"/>
  <c r="U48" i="43"/>
  <c r="AD200" i="1"/>
  <c r="U75" i="31"/>
  <c r="V49" i="1"/>
  <c r="I71" i="34"/>
  <c r="W59" i="1" s="1"/>
  <c r="V59" i="1"/>
  <c r="I10" i="40"/>
  <c r="AA28" i="1" s="1"/>
  <c r="Z28" i="1"/>
  <c r="I72" i="28"/>
  <c r="S56" i="1" s="1"/>
  <c r="R56" i="1"/>
  <c r="I27" i="30"/>
  <c r="S146" i="1" s="1"/>
  <c r="R146" i="1"/>
  <c r="U11" i="33"/>
  <c r="V17" i="1"/>
  <c r="I36" i="37"/>
  <c r="AA88" i="1" s="1"/>
  <c r="Z88" i="1"/>
  <c r="U73" i="42"/>
  <c r="AD49" i="1"/>
  <c r="I71" i="23"/>
  <c r="O57" i="1" s="1"/>
  <c r="N57" i="1"/>
  <c r="R190" i="1"/>
  <c r="U50" i="27"/>
  <c r="R196" i="1"/>
  <c r="U46" i="31"/>
  <c r="V189" i="1"/>
  <c r="I71" i="37"/>
  <c r="AA50" i="1" s="1"/>
  <c r="Z50" i="1"/>
  <c r="I23" i="40"/>
  <c r="AA137" i="1" s="1"/>
  <c r="Z137" i="1"/>
  <c r="I36" i="40"/>
  <c r="AA102" i="1" s="1"/>
  <c r="Z102" i="1"/>
  <c r="U35" i="41"/>
  <c r="Z108" i="1"/>
  <c r="I59" i="42"/>
  <c r="AE155" i="1" s="1"/>
  <c r="AD155" i="1"/>
  <c r="J76" i="42"/>
  <c r="AD52" i="1"/>
  <c r="J15" i="44"/>
  <c r="AD30" i="1"/>
  <c r="I38" i="44"/>
  <c r="AE101" i="1" s="1"/>
  <c r="AD101" i="1"/>
  <c r="U50" i="37"/>
  <c r="Z198" i="1"/>
  <c r="I38" i="41"/>
  <c r="AE80" i="1" s="1"/>
  <c r="AD80" i="1"/>
  <c r="U23" i="21"/>
  <c r="N116" i="1"/>
  <c r="R46" i="1"/>
  <c r="U25" i="27"/>
  <c r="R123" i="1"/>
  <c r="I38" i="28"/>
  <c r="S95" i="1" s="1"/>
  <c r="R95" i="1"/>
  <c r="U50" i="26"/>
  <c r="R189" i="1"/>
  <c r="U49" i="27"/>
  <c r="R195" i="1"/>
  <c r="U59" i="41"/>
  <c r="Z179" i="1"/>
  <c r="J39" i="42"/>
  <c r="AD88" i="1"/>
  <c r="U62" i="21"/>
  <c r="N154" i="1"/>
  <c r="I71" i="22"/>
  <c r="O50" i="1" s="1"/>
  <c r="N50" i="1"/>
  <c r="S118" i="1"/>
  <c r="R118" i="1"/>
  <c r="U25" i="29"/>
  <c r="R137" i="1"/>
  <c r="I63" i="29"/>
  <c r="S174" i="1" s="1"/>
  <c r="R174" i="1"/>
  <c r="U62" i="30"/>
  <c r="R180" i="1"/>
  <c r="I72" i="30"/>
  <c r="S70" i="1" s="1"/>
  <c r="R70" i="1"/>
  <c r="I14" i="31"/>
  <c r="W13" i="1" s="1"/>
  <c r="V13" i="1"/>
  <c r="I36" i="33"/>
  <c r="W90" i="1" s="1"/>
  <c r="V90" i="1"/>
  <c r="I14" i="38"/>
  <c r="AA25" i="1" s="1"/>
  <c r="Z25" i="1"/>
  <c r="J51" i="41"/>
  <c r="AD189" i="1"/>
  <c r="I50" i="42"/>
  <c r="AE195" i="1" s="1"/>
  <c r="AD195" i="1"/>
  <c r="U49" i="43"/>
  <c r="AD201" i="1"/>
  <c r="U75" i="43"/>
  <c r="AD58" i="1"/>
  <c r="U48" i="44"/>
  <c r="AD207" i="1"/>
  <c r="I73" i="44"/>
  <c r="AE63" i="1" s="1"/>
  <c r="AD63" i="1"/>
  <c r="U75" i="24"/>
  <c r="N68" i="1"/>
  <c r="U22" i="30"/>
  <c r="R141" i="1"/>
  <c r="U49" i="31"/>
  <c r="V192" i="1"/>
  <c r="J39" i="34"/>
  <c r="V100" i="1"/>
  <c r="I74" i="34"/>
  <c r="W62" i="1" s="1"/>
  <c r="V62" i="1"/>
  <c r="I38" i="43"/>
  <c r="AE94" i="1" s="1"/>
  <c r="AD94" i="1"/>
  <c r="U62" i="43"/>
  <c r="AD165" i="1"/>
  <c r="I72" i="43"/>
  <c r="AE55" i="1" s="1"/>
  <c r="AD55" i="1"/>
  <c r="I13" i="45"/>
  <c r="AE35" i="1" s="1"/>
  <c r="AD35" i="1"/>
  <c r="I73" i="23"/>
  <c r="O59" i="1" s="1"/>
  <c r="N59" i="1"/>
  <c r="U60" i="27"/>
  <c r="R157" i="1"/>
  <c r="I24" i="31"/>
  <c r="W119" i="1" s="1"/>
  <c r="V119" i="1"/>
  <c r="U48" i="37"/>
  <c r="Z196" i="1"/>
  <c r="U13" i="41"/>
  <c r="Z38" i="1"/>
  <c r="U25" i="44"/>
  <c r="AD136" i="1"/>
  <c r="J39" i="44"/>
  <c r="AD102" i="1"/>
  <c r="U73" i="24"/>
  <c r="N66" i="1"/>
  <c r="U48" i="24"/>
  <c r="N210" i="1"/>
  <c r="I75" i="35"/>
  <c r="W70" i="1" s="1"/>
  <c r="V70" i="1"/>
  <c r="I72" i="35"/>
  <c r="W67" i="1" s="1"/>
  <c r="V67" i="1"/>
  <c r="I71" i="33"/>
  <c r="W52" i="1" s="1"/>
  <c r="V52" i="1"/>
  <c r="I73" i="33"/>
  <c r="W54" i="1" s="1"/>
  <c r="V54" i="1"/>
  <c r="I75" i="33"/>
  <c r="W56" i="1" s="1"/>
  <c r="V56" i="1"/>
  <c r="I52" i="22"/>
  <c r="U11" i="29"/>
  <c r="R27" i="1"/>
  <c r="I13" i="29"/>
  <c r="S29" i="1" s="1"/>
  <c r="R29" i="1"/>
  <c r="I77" i="7"/>
  <c r="U28" i="19"/>
  <c r="I14" i="27"/>
  <c r="S16" i="1" s="1"/>
  <c r="R16" i="1"/>
  <c r="U11" i="28"/>
  <c r="R20" i="1"/>
  <c r="I51" i="15"/>
  <c r="K188" i="1" s="1"/>
  <c r="J188" i="1"/>
  <c r="U48" i="16"/>
  <c r="J192" i="1"/>
  <c r="I46" i="19"/>
  <c r="K204" i="1" s="1"/>
  <c r="J204" i="1"/>
  <c r="I50" i="19"/>
  <c r="K208" i="1" s="1"/>
  <c r="J208" i="1"/>
  <c r="I76" i="20"/>
  <c r="K72" i="1" s="1"/>
  <c r="F144" i="1"/>
  <c r="J116" i="1"/>
  <c r="U61" i="19"/>
  <c r="J170" i="1"/>
  <c r="U34" i="20"/>
  <c r="J103" i="1"/>
  <c r="U48" i="20"/>
  <c r="J213" i="1"/>
  <c r="I73" i="20"/>
  <c r="K69" i="1" s="1"/>
  <c r="U65" i="31"/>
  <c r="I71" i="16"/>
  <c r="K46" i="1" s="1"/>
  <c r="I46" i="17"/>
  <c r="K197" i="1" s="1"/>
  <c r="J197" i="1"/>
  <c r="U60" i="19"/>
  <c r="J169" i="1"/>
  <c r="I71" i="19"/>
  <c r="K60" i="1" s="1"/>
  <c r="U75" i="19"/>
  <c r="I22" i="20"/>
  <c r="K139" i="1" s="1"/>
  <c r="J139" i="1"/>
  <c r="I46" i="20"/>
  <c r="K211" i="1" s="1"/>
  <c r="J211" i="1"/>
  <c r="U73" i="17"/>
  <c r="U48" i="19"/>
  <c r="J206" i="1"/>
  <c r="I24" i="20"/>
  <c r="K141" i="1" s="1"/>
  <c r="J141" i="1"/>
  <c r="F108" i="1"/>
  <c r="J80" i="1"/>
  <c r="I23" i="16"/>
  <c r="K119" i="1" s="1"/>
  <c r="J119" i="1"/>
  <c r="J27" i="16"/>
  <c r="J123" i="1"/>
  <c r="I23" i="19"/>
  <c r="K133" i="1" s="1"/>
  <c r="J133" i="1"/>
  <c r="I59" i="19"/>
  <c r="K168" i="1" s="1"/>
  <c r="J168" i="1"/>
  <c r="U75" i="20"/>
  <c r="U46" i="21"/>
  <c r="J218" i="1"/>
  <c r="I47" i="20"/>
  <c r="K212" i="1" s="1"/>
  <c r="J212" i="1"/>
  <c r="U12" i="26"/>
  <c r="I65" i="7"/>
  <c r="F36" i="1"/>
  <c r="J8" i="1"/>
  <c r="I10" i="16"/>
  <c r="K10" i="1" s="1"/>
  <c r="J10" i="1"/>
  <c r="U12" i="16"/>
  <c r="J12" i="1"/>
  <c r="I10" i="19"/>
  <c r="K24" i="1" s="1"/>
  <c r="J24" i="1"/>
  <c r="U11" i="20"/>
  <c r="J32" i="1"/>
  <c r="I52" i="34"/>
  <c r="U11" i="26"/>
  <c r="U10" i="17"/>
  <c r="J17" i="1"/>
  <c r="I14" i="20"/>
  <c r="K35" i="1" s="1"/>
  <c r="J35" i="1"/>
  <c r="U28" i="16"/>
  <c r="H52" i="15"/>
  <c r="H28" i="14"/>
  <c r="U65" i="17"/>
  <c r="U77" i="31"/>
  <c r="U61" i="4"/>
  <c r="B166" i="1"/>
  <c r="U59" i="5"/>
  <c r="B171" i="1"/>
  <c r="B144" i="1"/>
  <c r="I22" i="7"/>
  <c r="G118" i="1" s="1"/>
  <c r="F118" i="1"/>
  <c r="I71" i="13"/>
  <c r="I25" i="3"/>
  <c r="J25" i="3" s="1"/>
  <c r="W25" i="3" s="1"/>
  <c r="X25" i="3" s="1"/>
  <c r="B124" i="1"/>
  <c r="B161" i="1"/>
  <c r="U14" i="4"/>
  <c r="B24" i="1"/>
  <c r="U35" i="4"/>
  <c r="B93" i="1"/>
  <c r="U49" i="13"/>
  <c r="F200" i="1"/>
  <c r="U75" i="15"/>
  <c r="U36" i="3"/>
  <c r="B87" i="1"/>
  <c r="I39" i="7"/>
  <c r="G87" i="1" s="1"/>
  <c r="F87" i="1"/>
  <c r="I35" i="14"/>
  <c r="G97" i="1" s="1"/>
  <c r="F97" i="1"/>
  <c r="J39" i="14"/>
  <c r="F101" i="1"/>
  <c r="U59" i="3"/>
  <c r="B157" i="1"/>
  <c r="J64" i="3"/>
  <c r="B162" i="1"/>
  <c r="U34" i="4"/>
  <c r="B92" i="1"/>
  <c r="U59" i="4"/>
  <c r="B164" i="1"/>
  <c r="U14" i="5"/>
  <c r="B31" i="1"/>
  <c r="U35" i="5"/>
  <c r="B100" i="1"/>
  <c r="U61" i="5"/>
  <c r="B173" i="1"/>
  <c r="U71" i="7"/>
  <c r="U75" i="7"/>
  <c r="U26" i="13"/>
  <c r="F129" i="1"/>
  <c r="I46" i="13"/>
  <c r="G197" i="1" s="1"/>
  <c r="F197" i="1"/>
  <c r="U60" i="14"/>
  <c r="F169" i="1"/>
  <c r="U75" i="14"/>
  <c r="F139" i="1"/>
  <c r="F175" i="1"/>
  <c r="F179" i="1"/>
  <c r="F143" i="1"/>
  <c r="I73" i="15"/>
  <c r="I52" i="17"/>
  <c r="H28" i="24"/>
  <c r="U28" i="27"/>
  <c r="I52" i="44"/>
  <c r="U77" i="44"/>
  <c r="I52" i="48"/>
  <c r="U28" i="52"/>
  <c r="U75" i="6"/>
  <c r="B74" i="1"/>
  <c r="F177" i="1"/>
  <c r="F141" i="1"/>
  <c r="I71" i="15"/>
  <c r="J50" i="3"/>
  <c r="W50" i="3" s="1"/>
  <c r="X50" i="3" s="1"/>
  <c r="B197" i="1"/>
  <c r="U73" i="3"/>
  <c r="B51" i="1"/>
  <c r="U60" i="4"/>
  <c r="B165" i="1"/>
  <c r="I23" i="13"/>
  <c r="G126" i="1" s="1"/>
  <c r="F126" i="1"/>
  <c r="I36" i="13"/>
  <c r="G91" i="1" s="1"/>
  <c r="F91" i="1"/>
  <c r="U12" i="14"/>
  <c r="F26" i="1"/>
  <c r="U61" i="14"/>
  <c r="F170" i="1"/>
  <c r="F176" i="1"/>
  <c r="F140" i="1"/>
  <c r="U34" i="15"/>
  <c r="F103" i="1"/>
  <c r="I36" i="15"/>
  <c r="G105" i="1" s="1"/>
  <c r="F105" i="1"/>
  <c r="I62" i="3"/>
  <c r="J62" i="3" s="1"/>
  <c r="W62" i="3" s="1"/>
  <c r="X62" i="3" s="1"/>
  <c r="B160" i="1"/>
  <c r="U10" i="3"/>
  <c r="B13" i="1"/>
  <c r="U11" i="3"/>
  <c r="B14" i="1"/>
  <c r="U22" i="3"/>
  <c r="B121" i="1"/>
  <c r="U37" i="3"/>
  <c r="B88" i="1"/>
  <c r="I71" i="3"/>
  <c r="J71" i="3" s="1"/>
  <c r="W71" i="3" s="1"/>
  <c r="B49" i="1"/>
  <c r="U75" i="3"/>
  <c r="B53" i="1"/>
  <c r="U60" i="5"/>
  <c r="B172" i="1"/>
  <c r="U75" i="5"/>
  <c r="B67" i="1"/>
  <c r="U28" i="6"/>
  <c r="I65" i="6"/>
  <c r="I15" i="7"/>
  <c r="G15" i="1" s="1"/>
  <c r="F15" i="1"/>
  <c r="I23" i="7"/>
  <c r="G119" i="1" s="1"/>
  <c r="F119" i="1"/>
  <c r="I10" i="13"/>
  <c r="G17" i="1" s="1"/>
  <c r="F17" i="1"/>
  <c r="U28" i="13"/>
  <c r="F29" i="1"/>
  <c r="F137" i="1"/>
  <c r="U59" i="14"/>
  <c r="F168" i="1"/>
  <c r="F171" i="1"/>
  <c r="I64" i="14"/>
  <c r="G173" i="1" s="1"/>
  <c r="F173" i="1"/>
  <c r="U12" i="15"/>
  <c r="F33" i="1"/>
  <c r="F178" i="1"/>
  <c r="F142" i="1"/>
  <c r="U28" i="15"/>
  <c r="I52" i="21"/>
  <c r="U65" i="21"/>
  <c r="U77" i="21"/>
  <c r="I52" i="23"/>
  <c r="H65" i="23"/>
  <c r="U77" i="23"/>
  <c r="I52" i="30"/>
  <c r="U77" i="33"/>
  <c r="U28" i="42"/>
  <c r="I52" i="51"/>
  <c r="U65" i="53"/>
  <c r="I10" i="7"/>
  <c r="G10" i="1" s="1"/>
  <c r="F10" i="1"/>
  <c r="I49" i="7"/>
  <c r="G193" i="1" s="1"/>
  <c r="I75" i="17"/>
  <c r="K57" i="1" s="1"/>
  <c r="U75" i="17"/>
  <c r="I74" i="17"/>
  <c r="K56" i="1" s="1"/>
  <c r="H65" i="20"/>
  <c r="I26" i="24"/>
  <c r="O140" i="1" s="1"/>
  <c r="U52" i="33"/>
  <c r="H65" i="36"/>
  <c r="U10" i="38"/>
  <c r="H65" i="22"/>
  <c r="I52" i="4"/>
  <c r="H40" i="5"/>
  <c r="I25" i="17"/>
  <c r="K128" i="1" s="1"/>
  <c r="H40" i="37"/>
  <c r="H52" i="48"/>
  <c r="H65" i="50"/>
  <c r="U77" i="50"/>
  <c r="H28" i="51"/>
  <c r="U52" i="51"/>
  <c r="H28" i="54"/>
  <c r="H40" i="36"/>
  <c r="I48" i="36"/>
  <c r="AA189" i="1" s="1"/>
  <c r="H65" i="37"/>
  <c r="H77" i="37"/>
  <c r="U28" i="38"/>
  <c r="U16" i="3"/>
  <c r="I65" i="5"/>
  <c r="I77" i="5"/>
  <c r="I26" i="17"/>
  <c r="K129" i="1" s="1"/>
  <c r="I52" i="28"/>
  <c r="I65" i="37"/>
  <c r="U52" i="38"/>
  <c r="I52" i="50"/>
  <c r="U28" i="53"/>
  <c r="H28" i="56"/>
  <c r="B19" i="56" s="1"/>
  <c r="H40" i="4"/>
  <c r="U77" i="30"/>
  <c r="I52" i="31"/>
  <c r="H65" i="40"/>
  <c r="U52" i="41"/>
  <c r="U28" i="44"/>
  <c r="U52" i="44"/>
  <c r="U65" i="52"/>
  <c r="H77" i="52"/>
  <c r="I52" i="56"/>
  <c r="I26" i="51"/>
  <c r="AM118" i="1" s="1"/>
  <c r="H52" i="3"/>
  <c r="I24" i="17"/>
  <c r="K127" i="1" s="1"/>
  <c r="I52" i="3"/>
  <c r="I65" i="4"/>
  <c r="I77" i="4"/>
  <c r="U52" i="17"/>
  <c r="H65" i="48"/>
  <c r="U77" i="51"/>
  <c r="I52" i="52"/>
  <c r="H65" i="54"/>
  <c r="I52" i="20"/>
  <c r="U28" i="26"/>
  <c r="I34" i="20"/>
  <c r="J34" i="20" s="1"/>
  <c r="W34" i="20" s="1"/>
  <c r="X34" i="20" s="1"/>
  <c r="H16" i="27"/>
  <c r="H16" i="33"/>
  <c r="I26" i="35"/>
  <c r="W142" i="1" s="1"/>
  <c r="I77" i="43"/>
  <c r="H16" i="44"/>
  <c r="I24" i="44"/>
  <c r="AE135" i="1" s="1"/>
  <c r="I52" i="45"/>
  <c r="I77" i="46"/>
  <c r="H16" i="48"/>
  <c r="H77" i="48"/>
  <c r="I52" i="49"/>
  <c r="U65" i="3"/>
  <c r="U28" i="4"/>
  <c r="I52" i="5"/>
  <c r="U28" i="7"/>
  <c r="H65" i="13"/>
  <c r="I52" i="14"/>
  <c r="H65" i="14"/>
  <c r="H77" i="15"/>
  <c r="H65" i="16"/>
  <c r="H40" i="17"/>
  <c r="H65" i="19"/>
  <c r="U52" i="20"/>
  <c r="U28" i="21"/>
  <c r="H52" i="21"/>
  <c r="U28" i="22"/>
  <c r="U52" i="22"/>
  <c r="H28" i="23"/>
  <c r="H52" i="23"/>
  <c r="H40" i="28"/>
  <c r="I52" i="29"/>
  <c r="U52" i="30"/>
  <c r="U28" i="31"/>
  <c r="U52" i="31"/>
  <c r="H16" i="34"/>
  <c r="H40" i="34"/>
  <c r="H77" i="34"/>
  <c r="H28" i="35"/>
  <c r="U28" i="41"/>
  <c r="H40" i="19"/>
  <c r="H16" i="20"/>
  <c r="U77" i="20"/>
  <c r="I26" i="27"/>
  <c r="S124" i="1" s="1"/>
  <c r="H16" i="40"/>
  <c r="U28" i="50"/>
  <c r="H52" i="50"/>
  <c r="U52" i="6"/>
  <c r="U52" i="7"/>
  <c r="H16" i="13"/>
  <c r="H40" i="13"/>
  <c r="H16" i="14"/>
  <c r="H40" i="14"/>
  <c r="I77" i="14"/>
  <c r="H16" i="15"/>
  <c r="H40" i="15"/>
  <c r="I65" i="20"/>
  <c r="I77" i="20"/>
  <c r="H16" i="21"/>
  <c r="I16" i="21" s="1"/>
  <c r="J16" i="21" s="1"/>
  <c r="H40" i="21"/>
  <c r="I65" i="21"/>
  <c r="I77" i="21"/>
  <c r="H16" i="22"/>
  <c r="I16" i="22" s="1"/>
  <c r="J16" i="22" s="1"/>
  <c r="H40" i="22"/>
  <c r="I65" i="22"/>
  <c r="H16" i="23"/>
  <c r="I24" i="23"/>
  <c r="J24" i="23" s="1"/>
  <c r="W24" i="23" s="1"/>
  <c r="X24" i="23" s="1"/>
  <c r="H40" i="27"/>
  <c r="I77" i="27"/>
  <c r="H16" i="28"/>
  <c r="I26" i="29"/>
  <c r="S138" i="1" s="1"/>
  <c r="H40" i="29"/>
  <c r="I77" i="29"/>
  <c r="H16" i="30"/>
  <c r="I22" i="33"/>
  <c r="W124" i="1" s="1"/>
  <c r="I24" i="33"/>
  <c r="W126" i="1" s="1"/>
  <c r="I52" i="33"/>
  <c r="I47" i="34"/>
  <c r="I65" i="34"/>
  <c r="I77" i="34"/>
  <c r="H16" i="35"/>
  <c r="H28" i="36"/>
  <c r="I65" i="36"/>
  <c r="J65" i="36" s="1"/>
  <c r="I77" i="36"/>
  <c r="H16" i="37"/>
  <c r="H40" i="40"/>
  <c r="H40" i="44"/>
  <c r="I77" i="44"/>
  <c r="H16" i="45"/>
  <c r="U40" i="45"/>
  <c r="I77" i="45"/>
  <c r="H16" i="46"/>
  <c r="I16" i="46" s="1"/>
  <c r="J16" i="46" s="1"/>
  <c r="I65" i="48"/>
  <c r="I77" i="48"/>
  <c r="H16" i="49"/>
  <c r="H40" i="49"/>
  <c r="I77" i="49"/>
  <c r="U16" i="50"/>
  <c r="H40" i="50"/>
  <c r="I65" i="50"/>
  <c r="I77" i="50"/>
  <c r="H16" i="51"/>
  <c r="I77" i="3"/>
  <c r="U28" i="5"/>
  <c r="U40" i="6"/>
  <c r="I50" i="6"/>
  <c r="C218" i="1" s="1"/>
  <c r="I52" i="6"/>
  <c r="H40" i="7"/>
  <c r="I52" i="7"/>
  <c r="I65" i="15"/>
  <c r="I77" i="15"/>
  <c r="H16" i="16"/>
  <c r="H40" i="16"/>
  <c r="H16" i="17"/>
  <c r="I77" i="17"/>
  <c r="U28" i="20"/>
  <c r="H40" i="23"/>
  <c r="I65" i="23"/>
  <c r="H16" i="24"/>
  <c r="I52" i="24"/>
  <c r="U28" i="29"/>
  <c r="H40" i="30"/>
  <c r="I77" i="30"/>
  <c r="H16" i="31"/>
  <c r="I16" i="31" s="1"/>
  <c r="J16" i="31" s="1"/>
  <c r="H40" i="31"/>
  <c r="I77" i="31"/>
  <c r="H40" i="33"/>
  <c r="I77" i="33"/>
  <c r="H52" i="34"/>
  <c r="I52" i="35"/>
  <c r="H16" i="38"/>
  <c r="H40" i="38"/>
  <c r="I52" i="38"/>
  <c r="U65" i="38"/>
  <c r="U77" i="38"/>
  <c r="U28" i="40"/>
  <c r="H16" i="41"/>
  <c r="I52" i="41"/>
  <c r="U77" i="41"/>
  <c r="I52" i="42"/>
  <c r="U28" i="48"/>
  <c r="U40" i="51"/>
  <c r="I77" i="51"/>
  <c r="H16" i="52"/>
  <c r="H40" i="52"/>
  <c r="I65" i="52"/>
  <c r="I77" i="52"/>
  <c r="H16" i="53"/>
  <c r="I16" i="53" s="1"/>
  <c r="J16" i="53" s="1"/>
  <c r="H40" i="53"/>
  <c r="H16" i="54"/>
  <c r="U40" i="54"/>
  <c r="I77" i="54"/>
  <c r="H16" i="56"/>
  <c r="H40" i="56"/>
  <c r="I77" i="56"/>
  <c r="H52" i="4"/>
  <c r="I77" i="6"/>
  <c r="H28" i="17"/>
  <c r="H16" i="19"/>
  <c r="H40" i="24"/>
  <c r="I77" i="24"/>
  <c r="H28" i="28"/>
  <c r="I47" i="28"/>
  <c r="J47" i="28" s="1"/>
  <c r="W47" i="28" s="1"/>
  <c r="X47" i="28" s="1"/>
  <c r="I77" i="28"/>
  <c r="H16" i="29"/>
  <c r="U28" i="30"/>
  <c r="U40" i="35"/>
  <c r="I77" i="35"/>
  <c r="U28" i="37"/>
  <c r="H52" i="37"/>
  <c r="I77" i="38"/>
  <c r="H40" i="41"/>
  <c r="I77" i="41"/>
  <c r="H16" i="42"/>
  <c r="I16" i="42" s="1"/>
  <c r="J16" i="42" s="1"/>
  <c r="H40" i="42"/>
  <c r="I77" i="42"/>
  <c r="H16" i="43"/>
  <c r="H40" i="43"/>
  <c r="I52" i="43"/>
  <c r="U28" i="46"/>
  <c r="U65" i="46"/>
  <c r="I50" i="21"/>
  <c r="O191" i="1" s="1"/>
  <c r="U73" i="45"/>
  <c r="I24" i="41"/>
  <c r="U74" i="45"/>
  <c r="J76" i="45"/>
  <c r="I49" i="46"/>
  <c r="AI191" i="1" s="1"/>
  <c r="H40" i="46"/>
  <c r="I26" i="45"/>
  <c r="AE144" i="1" s="1"/>
  <c r="I26" i="40"/>
  <c r="AA140" i="1" s="1"/>
  <c r="I22" i="37"/>
  <c r="AA122" i="1" s="1"/>
  <c r="I24" i="34"/>
  <c r="J24" i="34" s="1"/>
  <c r="W24" i="34" s="1"/>
  <c r="X24" i="34" s="1"/>
  <c r="I50" i="33"/>
  <c r="W200" i="1" s="1"/>
  <c r="I49" i="4"/>
  <c r="J49" i="4" s="1"/>
  <c r="W49" i="4" s="1"/>
  <c r="X49" i="4" s="1"/>
  <c r="I13" i="6"/>
  <c r="I48" i="20"/>
  <c r="I49" i="54"/>
  <c r="AM210" i="1" s="1"/>
  <c r="I62" i="54"/>
  <c r="AM174" i="1" s="1"/>
  <c r="I47" i="35"/>
  <c r="W211" i="1" s="1"/>
  <c r="I47" i="53"/>
  <c r="I13" i="5"/>
  <c r="C30" i="1" s="1"/>
  <c r="I50" i="41"/>
  <c r="I59" i="21"/>
  <c r="K182" i="1" s="1"/>
  <c r="I60" i="21"/>
  <c r="I74" i="33"/>
  <c r="I26" i="43"/>
  <c r="AE130" i="1" s="1"/>
  <c r="I23" i="53"/>
  <c r="J23" i="53" s="1"/>
  <c r="W23" i="53" s="1"/>
  <c r="X23" i="53" s="1"/>
  <c r="I24" i="53"/>
  <c r="J24" i="53" s="1"/>
  <c r="W24" i="53" s="1"/>
  <c r="X24" i="53" s="1"/>
  <c r="I47" i="56"/>
  <c r="I47" i="27"/>
  <c r="I22" i="23"/>
  <c r="I26" i="22"/>
  <c r="O126" i="1" s="1"/>
  <c r="I12" i="19"/>
  <c r="K26" i="1" s="1"/>
  <c r="I26" i="16"/>
  <c r="K122" i="1" s="1"/>
  <c r="I74" i="16"/>
  <c r="K49" i="1" s="1"/>
  <c r="I26" i="15"/>
  <c r="V26" i="15" s="1"/>
  <c r="I52" i="15"/>
  <c r="I26" i="14"/>
  <c r="I24" i="21"/>
  <c r="O117" i="1" s="1"/>
  <c r="I25" i="21"/>
  <c r="O118" i="1" s="1"/>
  <c r="I38" i="34"/>
  <c r="W99" i="1" s="1"/>
  <c r="I63" i="51"/>
  <c r="I74" i="52"/>
  <c r="I46" i="53"/>
  <c r="U46" i="53"/>
  <c r="I24" i="54"/>
  <c r="I24" i="56"/>
  <c r="I49" i="3"/>
  <c r="C196" i="1" s="1"/>
  <c r="I61" i="3"/>
  <c r="I74" i="24"/>
  <c r="I75" i="34"/>
  <c r="W63" i="1" s="1"/>
  <c r="I13" i="41"/>
  <c r="AA38" i="1" s="1"/>
  <c r="I24" i="49"/>
  <c r="AI132" i="1" s="1"/>
  <c r="I25" i="49"/>
  <c r="AI133" i="1" s="1"/>
  <c r="I47" i="49"/>
  <c r="AI203" i="1" s="1"/>
  <c r="I22" i="50"/>
  <c r="AI137" i="1" s="1"/>
  <c r="I46" i="14"/>
  <c r="J46" i="14" s="1"/>
  <c r="W46" i="14" s="1"/>
  <c r="X46" i="14" s="1"/>
  <c r="I10" i="14"/>
  <c r="G24" i="1" s="1"/>
  <c r="I48" i="13"/>
  <c r="G199" i="1" s="1"/>
  <c r="I39" i="3"/>
  <c r="C90" i="1" s="1"/>
  <c r="I72" i="6"/>
  <c r="J72" i="6" s="1"/>
  <c r="W72" i="6" s="1"/>
  <c r="X72" i="6" s="1"/>
  <c r="I59" i="7"/>
  <c r="G154" i="1" s="1"/>
  <c r="I60" i="14"/>
  <c r="G169" i="1" s="1"/>
  <c r="U72" i="14"/>
  <c r="U74" i="16"/>
  <c r="I74" i="19"/>
  <c r="K63" i="1" s="1"/>
  <c r="I36" i="20"/>
  <c r="K105" i="1" s="1"/>
  <c r="I74" i="20"/>
  <c r="K70" i="1" s="1"/>
  <c r="I27" i="21"/>
  <c r="O120" i="1" s="1"/>
  <c r="I47" i="21"/>
  <c r="O188" i="1" s="1"/>
  <c r="I74" i="21"/>
  <c r="U77" i="22"/>
  <c r="I22" i="30"/>
  <c r="S141" i="1" s="1"/>
  <c r="I24" i="30"/>
  <c r="U24" i="31"/>
  <c r="I25" i="31"/>
  <c r="I27" i="31"/>
  <c r="W122" i="1" s="1"/>
  <c r="U74" i="33"/>
  <c r="I34" i="34"/>
  <c r="W95" i="1" s="1"/>
  <c r="U74" i="35"/>
  <c r="I24" i="37"/>
  <c r="AA124" i="1" s="1"/>
  <c r="I27" i="37"/>
  <c r="AA127" i="1" s="1"/>
  <c r="I47" i="37"/>
  <c r="AA195" i="1" s="1"/>
  <c r="U74" i="37"/>
  <c r="I49" i="38"/>
  <c r="AA204" i="1" s="1"/>
  <c r="I48" i="41"/>
  <c r="U74" i="41"/>
  <c r="I24" i="42"/>
  <c r="I25" i="42"/>
  <c r="AE122" i="1" s="1"/>
  <c r="I47" i="42"/>
  <c r="G20" i="7"/>
  <c r="I59" i="14"/>
  <c r="G168" i="1" s="1"/>
  <c r="I61" i="14"/>
  <c r="G170" i="1" s="1"/>
  <c r="I72" i="14"/>
  <c r="I49" i="16"/>
  <c r="K193" i="1" s="1"/>
  <c r="I11" i="19"/>
  <c r="K25" i="1" s="1"/>
  <c r="I27" i="19"/>
  <c r="K137" i="1" s="1"/>
  <c r="U74" i="19"/>
  <c r="I64" i="20"/>
  <c r="K180" i="1" s="1"/>
  <c r="U74" i="20"/>
  <c r="U74" i="21"/>
  <c r="I11" i="22"/>
  <c r="O15" i="1" s="1"/>
  <c r="U11" i="22"/>
  <c r="I22" i="22"/>
  <c r="O122" i="1" s="1"/>
  <c r="I24" i="22"/>
  <c r="I47" i="22"/>
  <c r="V24" i="31"/>
  <c r="I26" i="31"/>
  <c r="W121" i="1" s="1"/>
  <c r="I74" i="31"/>
  <c r="J74" i="31" s="1"/>
  <c r="W74" i="31" s="1"/>
  <c r="X74" i="31" s="1"/>
  <c r="U75" i="34"/>
  <c r="I74" i="35"/>
  <c r="I11" i="36"/>
  <c r="AA8" i="1" s="1"/>
  <c r="U11" i="36"/>
  <c r="I25" i="36"/>
  <c r="J25" i="36" s="1"/>
  <c r="W25" i="36" s="1"/>
  <c r="X25" i="36" s="1"/>
  <c r="I50" i="37"/>
  <c r="AA198" i="1" s="1"/>
  <c r="I74" i="37"/>
  <c r="AA53" i="1" s="1"/>
  <c r="I35" i="41"/>
  <c r="AA108" i="1" s="1"/>
  <c r="I59" i="41"/>
  <c r="I61" i="41"/>
  <c r="J62" i="41"/>
  <c r="W62" i="41" s="1"/>
  <c r="X62" i="41" s="1"/>
  <c r="I63" i="41"/>
  <c r="AE152" i="1" s="1"/>
  <c r="I74" i="41"/>
  <c r="I74" i="42"/>
  <c r="AE50" i="1" s="1"/>
  <c r="I24" i="43"/>
  <c r="AE128" i="1" s="1"/>
  <c r="I26" i="44"/>
  <c r="I27" i="44"/>
  <c r="AE138" i="1" s="1"/>
  <c r="I50" i="44"/>
  <c r="AE209" i="1" s="1"/>
  <c r="I59" i="44"/>
  <c r="AE169" i="1" s="1"/>
  <c r="I72" i="44"/>
  <c r="I26" i="46"/>
  <c r="J26" i="46" s="1"/>
  <c r="W26" i="46" s="1"/>
  <c r="X26" i="46" s="1"/>
  <c r="I34" i="46"/>
  <c r="AI80" i="1" s="1"/>
  <c r="I50" i="48"/>
  <c r="AI199" i="1" s="1"/>
  <c r="U74" i="48"/>
  <c r="I11" i="49"/>
  <c r="AI23" i="1" s="1"/>
  <c r="I27" i="49"/>
  <c r="AI135" i="1" s="1"/>
  <c r="I59" i="49"/>
  <c r="J59" i="49" s="1"/>
  <c r="W59" i="49" s="1"/>
  <c r="X59" i="49" s="1"/>
  <c r="I62" i="49"/>
  <c r="I25" i="50"/>
  <c r="AI140" i="1" s="1"/>
  <c r="I24" i="51"/>
  <c r="AM116" i="1" s="1"/>
  <c r="I22" i="52"/>
  <c r="AM121" i="1" s="1"/>
  <c r="U22" i="52"/>
  <c r="I24" i="52"/>
  <c r="I25" i="52"/>
  <c r="AM124" i="1" s="1"/>
  <c r="U73" i="52"/>
  <c r="I48" i="53"/>
  <c r="AM202" i="1" s="1"/>
  <c r="I74" i="53"/>
  <c r="AM59" i="1" s="1"/>
  <c r="I15" i="54"/>
  <c r="AM32" i="1" s="1"/>
  <c r="I59" i="43"/>
  <c r="AE162" i="1" s="1"/>
  <c r="I12" i="44"/>
  <c r="AE27" i="1" s="1"/>
  <c r="I22" i="44"/>
  <c r="I61" i="44"/>
  <c r="AE171" i="1" s="1"/>
  <c r="U72" i="44"/>
  <c r="U40" i="46"/>
  <c r="I47" i="48"/>
  <c r="I74" i="48"/>
  <c r="AI54" i="1" s="1"/>
  <c r="I50" i="49"/>
  <c r="AI206" i="1" s="1"/>
  <c r="I61" i="49"/>
  <c r="AI168" i="1" s="1"/>
  <c r="I48" i="50"/>
  <c r="J48" i="50" s="1"/>
  <c r="W48" i="50" s="1"/>
  <c r="X48" i="50" s="1"/>
  <c r="I47" i="52"/>
  <c r="AM194" i="1" s="1"/>
  <c r="I73" i="52"/>
  <c r="U74" i="52"/>
  <c r="U74" i="53"/>
  <c r="J25" i="56"/>
  <c r="W25" i="56" s="1"/>
  <c r="X25" i="56" s="1"/>
  <c r="J60" i="56"/>
  <c r="W60" i="56" s="1"/>
  <c r="X60" i="56" s="1"/>
  <c r="I11" i="13"/>
  <c r="G18" i="1" s="1"/>
  <c r="I13" i="7"/>
  <c r="I34" i="6"/>
  <c r="C106" i="1" s="1"/>
  <c r="U74" i="5"/>
  <c r="I74" i="5"/>
  <c r="I49" i="5"/>
  <c r="I13" i="4"/>
  <c r="V13" i="4" s="1"/>
  <c r="D44" i="3"/>
  <c r="D57" i="3" s="1"/>
  <c r="D69" i="3" s="1"/>
  <c r="F69" i="3" s="1"/>
  <c r="F32" i="3"/>
  <c r="F44" i="3" s="1"/>
  <c r="F57" i="3" s="1"/>
  <c r="U23" i="2"/>
  <c r="U25" i="2"/>
  <c r="E32" i="2"/>
  <c r="E44" i="2" s="1"/>
  <c r="E57" i="2" s="1"/>
  <c r="E69" i="2" s="1"/>
  <c r="G69" i="2" s="1"/>
  <c r="U48" i="2"/>
  <c r="J49" i="2"/>
  <c r="W49" i="2" s="1"/>
  <c r="X49" i="2" s="1"/>
  <c r="J51" i="2"/>
  <c r="U60" i="2"/>
  <c r="I71" i="2"/>
  <c r="U73" i="2"/>
  <c r="J75" i="2"/>
  <c r="W75" i="2" s="1"/>
  <c r="X75" i="2" s="1"/>
  <c r="J15" i="3"/>
  <c r="F20" i="3"/>
  <c r="J27" i="3"/>
  <c r="J39" i="3"/>
  <c r="U46" i="3"/>
  <c r="U47" i="3"/>
  <c r="U49" i="3"/>
  <c r="J51" i="3"/>
  <c r="U52" i="3"/>
  <c r="J76" i="3"/>
  <c r="U13" i="4"/>
  <c r="I14" i="4"/>
  <c r="J15" i="4"/>
  <c r="U22" i="4"/>
  <c r="I35" i="4"/>
  <c r="I36" i="4"/>
  <c r="J39" i="4"/>
  <c r="U40" i="4"/>
  <c r="I50" i="4"/>
  <c r="C204" i="1" s="1"/>
  <c r="J51" i="4"/>
  <c r="I59" i="4"/>
  <c r="C164" i="1" s="1"/>
  <c r="I60" i="4"/>
  <c r="C165" i="1" s="1"/>
  <c r="I61" i="4"/>
  <c r="I62" i="4"/>
  <c r="C167" i="1" s="1"/>
  <c r="U65" i="4"/>
  <c r="U75" i="4"/>
  <c r="J76" i="4"/>
  <c r="U10" i="5"/>
  <c r="I11" i="5"/>
  <c r="U13" i="5"/>
  <c r="U22" i="5"/>
  <c r="U36" i="5"/>
  <c r="I39" i="5"/>
  <c r="C104" i="1" s="1"/>
  <c r="U40" i="5"/>
  <c r="D44" i="5"/>
  <c r="D57" i="5" s="1"/>
  <c r="D69" i="5" s="1"/>
  <c r="F69" i="5" s="1"/>
  <c r="I48" i="5"/>
  <c r="J49" i="5"/>
  <c r="W49" i="5" s="1"/>
  <c r="X49" i="5" s="1"/>
  <c r="U49" i="5"/>
  <c r="I50" i="5"/>
  <c r="C211" i="1" s="1"/>
  <c r="U62" i="5"/>
  <c r="H65" i="5"/>
  <c r="Q80" i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U10" i="6"/>
  <c r="U11" i="6"/>
  <c r="I14" i="6"/>
  <c r="C38" i="1" s="1"/>
  <c r="U16" i="6"/>
  <c r="U22" i="6"/>
  <c r="U24" i="6"/>
  <c r="I24" i="6"/>
  <c r="C144" i="1" s="1"/>
  <c r="V36" i="23"/>
  <c r="V71" i="23"/>
  <c r="V14" i="27"/>
  <c r="D44" i="29"/>
  <c r="D57" i="29" s="1"/>
  <c r="D69" i="29" s="1"/>
  <c r="F69" i="29" s="1"/>
  <c r="F32" i="29"/>
  <c r="F44" i="29" s="1"/>
  <c r="F57" i="29" s="1"/>
  <c r="V35" i="29"/>
  <c r="D44" i="34"/>
  <c r="D57" i="34" s="1"/>
  <c r="D69" i="34" s="1"/>
  <c r="F69" i="34" s="1"/>
  <c r="F32" i="34"/>
  <c r="F44" i="34" s="1"/>
  <c r="F57" i="34" s="1"/>
  <c r="V72" i="35"/>
  <c r="V71" i="40"/>
  <c r="U22" i="2"/>
  <c r="I24" i="2"/>
  <c r="C116" i="1" s="1"/>
  <c r="I26" i="2"/>
  <c r="C118" i="1" s="1"/>
  <c r="J37" i="2"/>
  <c r="W37" i="2" s="1"/>
  <c r="X37" i="2" s="1"/>
  <c r="J38" i="2"/>
  <c r="W38" i="2" s="1"/>
  <c r="X38" i="2" s="1"/>
  <c r="J39" i="2"/>
  <c r="U61" i="2"/>
  <c r="I62" i="2"/>
  <c r="C153" i="1" s="1"/>
  <c r="J63" i="2"/>
  <c r="W63" i="2" s="1"/>
  <c r="X63" i="2" s="1"/>
  <c r="J64" i="2"/>
  <c r="U74" i="2"/>
  <c r="J76" i="2"/>
  <c r="I35" i="3"/>
  <c r="U50" i="3"/>
  <c r="I60" i="3"/>
  <c r="U25" i="4"/>
  <c r="G32" i="4"/>
  <c r="G44" i="4" s="1"/>
  <c r="G57" i="4" s="1"/>
  <c r="I34" i="4"/>
  <c r="C92" i="1" s="1"/>
  <c r="U36" i="4"/>
  <c r="U37" i="4"/>
  <c r="U38" i="4"/>
  <c r="I46" i="4"/>
  <c r="U47" i="4"/>
  <c r="U49" i="4"/>
  <c r="J50" i="4"/>
  <c r="W50" i="4" s="1"/>
  <c r="X50" i="4" s="1"/>
  <c r="U50" i="4"/>
  <c r="I51" i="4"/>
  <c r="C205" i="1" s="1"/>
  <c r="U62" i="4"/>
  <c r="U63" i="4"/>
  <c r="J64" i="4"/>
  <c r="U73" i="4"/>
  <c r="I74" i="4"/>
  <c r="U74" i="4"/>
  <c r="I75" i="4"/>
  <c r="H77" i="4"/>
  <c r="I14" i="5"/>
  <c r="U23" i="5"/>
  <c r="I34" i="5"/>
  <c r="U34" i="5"/>
  <c r="I35" i="5"/>
  <c r="C100" i="1" s="1"/>
  <c r="I36" i="5"/>
  <c r="U37" i="5"/>
  <c r="U38" i="5"/>
  <c r="U50" i="5"/>
  <c r="J51" i="5"/>
  <c r="I59" i="5"/>
  <c r="C171" i="1" s="1"/>
  <c r="I60" i="5"/>
  <c r="C172" i="1" s="1"/>
  <c r="I61" i="5"/>
  <c r="C173" i="1" s="1"/>
  <c r="U63" i="5"/>
  <c r="J64" i="5"/>
  <c r="U71" i="5"/>
  <c r="U73" i="5"/>
  <c r="H77" i="5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A80" i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I11" i="6"/>
  <c r="U12" i="6"/>
  <c r="U13" i="6"/>
  <c r="U14" i="6"/>
  <c r="J15" i="6"/>
  <c r="F20" i="6"/>
  <c r="V46" i="19"/>
  <c r="V14" i="20"/>
  <c r="V38" i="26"/>
  <c r="V73" i="33"/>
  <c r="D44" i="35"/>
  <c r="D57" i="35" s="1"/>
  <c r="D69" i="35" s="1"/>
  <c r="F69" i="35" s="1"/>
  <c r="F32" i="35"/>
  <c r="F44" i="35" s="1"/>
  <c r="F57" i="35" s="1"/>
  <c r="V35" i="35"/>
  <c r="V24" i="36"/>
  <c r="U23" i="6"/>
  <c r="U25" i="6"/>
  <c r="J27" i="6"/>
  <c r="U34" i="6"/>
  <c r="U35" i="6"/>
  <c r="U37" i="6"/>
  <c r="U38" i="6"/>
  <c r="H40" i="6"/>
  <c r="U46" i="6"/>
  <c r="U47" i="6"/>
  <c r="U48" i="6"/>
  <c r="U49" i="6"/>
  <c r="J51" i="6"/>
  <c r="U59" i="6"/>
  <c r="U60" i="6"/>
  <c r="U61" i="6"/>
  <c r="U63" i="6"/>
  <c r="J64" i="6"/>
  <c r="U73" i="6"/>
  <c r="I74" i="6"/>
  <c r="U74" i="6"/>
  <c r="U77" i="6"/>
  <c r="U11" i="7"/>
  <c r="U12" i="7"/>
  <c r="U13" i="7"/>
  <c r="I14" i="7"/>
  <c r="V22" i="7"/>
  <c r="U24" i="7"/>
  <c r="I26" i="7"/>
  <c r="G122" i="1" s="1"/>
  <c r="I34" i="7"/>
  <c r="G82" i="1" s="1"/>
  <c r="U37" i="7"/>
  <c r="U38" i="7"/>
  <c r="U40" i="7"/>
  <c r="U46" i="7"/>
  <c r="I50" i="7"/>
  <c r="G194" i="1" s="1"/>
  <c r="J51" i="7"/>
  <c r="J60" i="7"/>
  <c r="W60" i="7" s="1"/>
  <c r="X60" i="7" s="1"/>
  <c r="U60" i="7"/>
  <c r="I61" i="7"/>
  <c r="U63" i="7"/>
  <c r="U65" i="7"/>
  <c r="I73" i="7"/>
  <c r="I74" i="7"/>
  <c r="U74" i="7"/>
  <c r="U10" i="13"/>
  <c r="U11" i="13"/>
  <c r="I12" i="13"/>
  <c r="U13" i="13"/>
  <c r="U14" i="13"/>
  <c r="J15" i="13"/>
  <c r="G20" i="13"/>
  <c r="U23" i="13"/>
  <c r="I24" i="13"/>
  <c r="I25" i="13"/>
  <c r="G128" i="1" s="1"/>
  <c r="I26" i="13"/>
  <c r="J27" i="13"/>
  <c r="U35" i="13"/>
  <c r="U38" i="13"/>
  <c r="I39" i="13"/>
  <c r="G94" i="1" s="1"/>
  <c r="I47" i="13"/>
  <c r="U48" i="13"/>
  <c r="I49" i="13"/>
  <c r="G200" i="1" s="1"/>
  <c r="J51" i="13"/>
  <c r="I52" i="13"/>
  <c r="U59" i="13"/>
  <c r="U60" i="13"/>
  <c r="J61" i="13"/>
  <c r="W61" i="13" s="1"/>
  <c r="X61" i="13" s="1"/>
  <c r="U61" i="13"/>
  <c r="U63" i="13"/>
  <c r="U65" i="13"/>
  <c r="I73" i="13"/>
  <c r="I74" i="13"/>
  <c r="U74" i="13"/>
  <c r="J76" i="13"/>
  <c r="I77" i="13"/>
  <c r="U10" i="14"/>
  <c r="I11" i="14"/>
  <c r="G25" i="1" s="1"/>
  <c r="U11" i="14"/>
  <c r="U13" i="14"/>
  <c r="F20" i="14"/>
  <c r="U22" i="14"/>
  <c r="I23" i="14"/>
  <c r="I24" i="14"/>
  <c r="G134" i="1" s="1"/>
  <c r="U25" i="14"/>
  <c r="U26" i="14"/>
  <c r="U28" i="14"/>
  <c r="U36" i="14"/>
  <c r="U38" i="14"/>
  <c r="U40" i="14"/>
  <c r="U46" i="14"/>
  <c r="I47" i="14"/>
  <c r="I48" i="14"/>
  <c r="I49" i="14"/>
  <c r="G207" i="1" s="1"/>
  <c r="U52" i="14"/>
  <c r="V63" i="14"/>
  <c r="I65" i="14"/>
  <c r="U65" i="14"/>
  <c r="U73" i="14"/>
  <c r="I74" i="14"/>
  <c r="U74" i="14"/>
  <c r="J76" i="14"/>
  <c r="I11" i="15"/>
  <c r="G32" i="1" s="1"/>
  <c r="U16" i="15"/>
  <c r="F20" i="15"/>
  <c r="U22" i="15"/>
  <c r="U24" i="15"/>
  <c r="U25" i="15"/>
  <c r="I34" i="15"/>
  <c r="G103" i="1" s="1"/>
  <c r="U35" i="15"/>
  <c r="U38" i="15"/>
  <c r="U47" i="15"/>
  <c r="J50" i="15"/>
  <c r="W50" i="15" s="1"/>
  <c r="X50" i="15" s="1"/>
  <c r="U50" i="15"/>
  <c r="U59" i="15"/>
  <c r="U60" i="15"/>
  <c r="U61" i="15"/>
  <c r="I62" i="15"/>
  <c r="U63" i="15"/>
  <c r="H65" i="15"/>
  <c r="U73" i="15"/>
  <c r="I74" i="15"/>
  <c r="U74" i="15"/>
  <c r="U77" i="15"/>
  <c r="V10" i="16"/>
  <c r="U13" i="16"/>
  <c r="U14" i="16"/>
  <c r="I15" i="16"/>
  <c r="K15" i="1" s="1"/>
  <c r="G20" i="16"/>
  <c r="J24" i="16"/>
  <c r="W24" i="16" s="1"/>
  <c r="X24" i="16" s="1"/>
  <c r="U24" i="16"/>
  <c r="I25" i="16"/>
  <c r="H28" i="16"/>
  <c r="D32" i="16"/>
  <c r="D44" i="16" s="1"/>
  <c r="D57" i="16" s="1"/>
  <c r="D69" i="16" s="1"/>
  <c r="F69" i="16" s="1"/>
  <c r="U34" i="16"/>
  <c r="U36" i="16"/>
  <c r="U37" i="16"/>
  <c r="U46" i="16"/>
  <c r="U47" i="16"/>
  <c r="I50" i="16"/>
  <c r="U52" i="16"/>
  <c r="I59" i="16"/>
  <c r="K154" i="1" s="1"/>
  <c r="I60" i="16"/>
  <c r="I61" i="16"/>
  <c r="K156" i="1" s="1"/>
  <c r="U63" i="16"/>
  <c r="U65" i="16"/>
  <c r="V71" i="16"/>
  <c r="I73" i="16"/>
  <c r="K48" i="1" s="1"/>
  <c r="U75" i="16"/>
  <c r="J76" i="16"/>
  <c r="I77" i="16"/>
  <c r="I11" i="17"/>
  <c r="U13" i="17"/>
  <c r="I14" i="17"/>
  <c r="I15" i="17"/>
  <c r="K22" i="1" s="1"/>
  <c r="U28" i="17"/>
  <c r="D32" i="17"/>
  <c r="D44" i="17" s="1"/>
  <c r="D57" i="17" s="1"/>
  <c r="D69" i="17" s="1"/>
  <c r="F69" i="17" s="1"/>
  <c r="U35" i="17"/>
  <c r="U37" i="17"/>
  <c r="U38" i="17"/>
  <c r="J39" i="17"/>
  <c r="I47" i="17"/>
  <c r="I48" i="17"/>
  <c r="U49" i="17"/>
  <c r="J51" i="17"/>
  <c r="U59" i="17"/>
  <c r="U60" i="17"/>
  <c r="U61" i="17"/>
  <c r="J62" i="17"/>
  <c r="W62" i="17" s="1"/>
  <c r="X62" i="17" s="1"/>
  <c r="U63" i="17"/>
  <c r="J64" i="17"/>
  <c r="I65" i="17"/>
  <c r="U71" i="17"/>
  <c r="I72" i="17"/>
  <c r="K54" i="1" s="1"/>
  <c r="U72" i="17"/>
  <c r="U74" i="17"/>
  <c r="H77" i="17"/>
  <c r="U13" i="19"/>
  <c r="U14" i="19"/>
  <c r="I15" i="19"/>
  <c r="K29" i="1" s="1"/>
  <c r="G20" i="19"/>
  <c r="U24" i="19"/>
  <c r="U25" i="19"/>
  <c r="I34" i="19"/>
  <c r="K96" i="1" s="1"/>
  <c r="U36" i="19"/>
  <c r="U47" i="19"/>
  <c r="U52" i="19"/>
  <c r="J59" i="19"/>
  <c r="W59" i="19" s="1"/>
  <c r="X59" i="19" s="1"/>
  <c r="U59" i="19"/>
  <c r="I60" i="19"/>
  <c r="K169" i="1" s="1"/>
  <c r="I61" i="19"/>
  <c r="K170" i="1" s="1"/>
  <c r="U62" i="19"/>
  <c r="J64" i="19"/>
  <c r="I65" i="19"/>
  <c r="U71" i="19"/>
  <c r="U72" i="19"/>
  <c r="H77" i="19"/>
  <c r="U10" i="20"/>
  <c r="I13" i="20"/>
  <c r="K34" i="1" s="1"/>
  <c r="U16" i="20"/>
  <c r="F20" i="20"/>
  <c r="U23" i="20"/>
  <c r="U25" i="20"/>
  <c r="U26" i="20"/>
  <c r="U35" i="20"/>
  <c r="U37" i="20"/>
  <c r="U38" i="20"/>
  <c r="H40" i="20"/>
  <c r="U47" i="20"/>
  <c r="U50" i="20"/>
  <c r="I51" i="20"/>
  <c r="K216" i="1" s="1"/>
  <c r="H52" i="20"/>
  <c r="I63" i="20"/>
  <c r="K179" i="1" s="1"/>
  <c r="J64" i="20"/>
  <c r="U72" i="20"/>
  <c r="J76" i="20"/>
  <c r="H77" i="20"/>
  <c r="I11" i="21"/>
  <c r="O8" i="1" s="1"/>
  <c r="U11" i="21"/>
  <c r="I12" i="21"/>
  <c r="O9" i="1" s="1"/>
  <c r="U13" i="21"/>
  <c r="U14" i="21"/>
  <c r="F20" i="21"/>
  <c r="I22" i="21"/>
  <c r="U24" i="21"/>
  <c r="U25" i="21"/>
  <c r="U26" i="21"/>
  <c r="J27" i="21"/>
  <c r="I34" i="21"/>
  <c r="U35" i="21"/>
  <c r="U37" i="21"/>
  <c r="I48" i="21"/>
  <c r="U52" i="21"/>
  <c r="J59" i="21"/>
  <c r="W59" i="21" s="1"/>
  <c r="X59" i="21" s="1"/>
  <c r="U59" i="21"/>
  <c r="J60" i="21"/>
  <c r="W60" i="21" s="1"/>
  <c r="X60" i="21" s="1"/>
  <c r="U60" i="21"/>
  <c r="U61" i="21"/>
  <c r="U63" i="21"/>
  <c r="U71" i="21"/>
  <c r="I73" i="21"/>
  <c r="U73" i="21"/>
  <c r="H77" i="21"/>
  <c r="U10" i="22"/>
  <c r="U13" i="22"/>
  <c r="U14" i="22"/>
  <c r="I15" i="22"/>
  <c r="O19" i="1" s="1"/>
  <c r="G20" i="22"/>
  <c r="U22" i="22"/>
  <c r="U23" i="22"/>
  <c r="U24" i="22"/>
  <c r="I25" i="22"/>
  <c r="U26" i="22"/>
  <c r="J27" i="22"/>
  <c r="U34" i="22"/>
  <c r="U36" i="22"/>
  <c r="U37" i="22"/>
  <c r="I39" i="22"/>
  <c r="O91" i="1" s="1"/>
  <c r="U40" i="22"/>
  <c r="U46" i="22"/>
  <c r="U47" i="22"/>
  <c r="I48" i="22"/>
  <c r="U49" i="22"/>
  <c r="J50" i="22"/>
  <c r="W50" i="22" s="1"/>
  <c r="X50" i="22" s="1"/>
  <c r="U50" i="22"/>
  <c r="H52" i="22"/>
  <c r="J52" i="22" s="1"/>
  <c r="U62" i="22"/>
  <c r="U63" i="22"/>
  <c r="U65" i="22"/>
  <c r="U73" i="22"/>
  <c r="I74" i="22"/>
  <c r="O53" i="1" s="1"/>
  <c r="U74" i="22"/>
  <c r="U10" i="23"/>
  <c r="I11" i="23"/>
  <c r="O22" i="1" s="1"/>
  <c r="U13" i="23"/>
  <c r="U14" i="23"/>
  <c r="J15" i="23"/>
  <c r="G20" i="23"/>
  <c r="U22" i="23"/>
  <c r="U23" i="23"/>
  <c r="U24" i="23"/>
  <c r="I25" i="23"/>
  <c r="U26" i="23"/>
  <c r="J27" i="23"/>
  <c r="U34" i="23"/>
  <c r="U35" i="23"/>
  <c r="I38" i="23"/>
  <c r="O97" i="1" s="1"/>
  <c r="U47" i="23"/>
  <c r="I48" i="23"/>
  <c r="O203" i="1" s="1"/>
  <c r="U49" i="23"/>
  <c r="J51" i="23"/>
  <c r="U52" i="23"/>
  <c r="U62" i="23"/>
  <c r="J64" i="23"/>
  <c r="U73" i="23"/>
  <c r="J73" i="23"/>
  <c r="W73" i="23" s="1"/>
  <c r="X73" i="23" s="1"/>
  <c r="I74" i="23"/>
  <c r="U74" i="23"/>
  <c r="H77" i="23"/>
  <c r="U10" i="24"/>
  <c r="I11" i="24"/>
  <c r="O29" i="1" s="1"/>
  <c r="U22" i="24"/>
  <c r="U24" i="24"/>
  <c r="I25" i="24"/>
  <c r="D32" i="24"/>
  <c r="D44" i="24" s="1"/>
  <c r="D57" i="24" s="1"/>
  <c r="D69" i="24" s="1"/>
  <c r="F69" i="24" s="1"/>
  <c r="U34" i="24"/>
  <c r="U36" i="24"/>
  <c r="U38" i="24"/>
  <c r="U40" i="24"/>
  <c r="U46" i="24"/>
  <c r="U47" i="24"/>
  <c r="I49" i="24"/>
  <c r="O211" i="1" s="1"/>
  <c r="U50" i="24"/>
  <c r="U52" i="24"/>
  <c r="U62" i="24"/>
  <c r="U65" i="24"/>
  <c r="U72" i="24"/>
  <c r="U74" i="24"/>
  <c r="U77" i="24"/>
  <c r="O37" i="1"/>
  <c r="U13" i="26"/>
  <c r="U14" i="26"/>
  <c r="U16" i="26"/>
  <c r="U22" i="26"/>
  <c r="U24" i="26"/>
  <c r="U25" i="26"/>
  <c r="U34" i="26"/>
  <c r="U35" i="26"/>
  <c r="U37" i="26"/>
  <c r="O216" i="1"/>
  <c r="O217" i="1"/>
  <c r="U49" i="26"/>
  <c r="S190" i="1"/>
  <c r="U52" i="26"/>
  <c r="U63" i="26"/>
  <c r="W63" i="26"/>
  <c r="X63" i="26" s="1"/>
  <c r="V63" i="26"/>
  <c r="S154" i="1"/>
  <c r="U65" i="26"/>
  <c r="U71" i="26"/>
  <c r="V72" i="26"/>
  <c r="S46" i="1"/>
  <c r="U77" i="26"/>
  <c r="U10" i="27"/>
  <c r="I11" i="27"/>
  <c r="I12" i="27"/>
  <c r="U16" i="27"/>
  <c r="F20" i="27"/>
  <c r="I24" i="27"/>
  <c r="S122" i="1" s="1"/>
  <c r="J26" i="27"/>
  <c r="W26" i="27" s="1"/>
  <c r="X26" i="27" s="1"/>
  <c r="U26" i="27"/>
  <c r="U36" i="27"/>
  <c r="U46" i="27"/>
  <c r="U47" i="27"/>
  <c r="I49" i="27"/>
  <c r="S195" i="1" s="1"/>
  <c r="I50" i="27"/>
  <c r="S196" i="1" s="1"/>
  <c r="U52" i="27"/>
  <c r="J62" i="27"/>
  <c r="W62" i="27" s="1"/>
  <c r="X62" i="27" s="1"/>
  <c r="U62" i="27"/>
  <c r="J64" i="27"/>
  <c r="I65" i="27"/>
  <c r="U72" i="27"/>
  <c r="U75" i="27"/>
  <c r="J76" i="27"/>
  <c r="I12" i="28"/>
  <c r="S21" i="1" s="1"/>
  <c r="I15" i="28"/>
  <c r="S24" i="1" s="1"/>
  <c r="U16" i="28"/>
  <c r="F20" i="28"/>
  <c r="U23" i="28"/>
  <c r="I24" i="28"/>
  <c r="S129" i="1" s="1"/>
  <c r="I25" i="28"/>
  <c r="I26" i="28"/>
  <c r="S131" i="1" s="1"/>
  <c r="J27" i="28"/>
  <c r="I34" i="28"/>
  <c r="S91" i="1" s="1"/>
  <c r="U36" i="28"/>
  <c r="U38" i="28"/>
  <c r="J38" i="28"/>
  <c r="W38" i="28" s="1"/>
  <c r="X38" i="28" s="1"/>
  <c r="I39" i="28"/>
  <c r="S96" i="1" s="1"/>
  <c r="U48" i="28"/>
  <c r="I49" i="28"/>
  <c r="S202" i="1" s="1"/>
  <c r="J51" i="28"/>
  <c r="U62" i="28"/>
  <c r="U65" i="28"/>
  <c r="U71" i="28"/>
  <c r="J76" i="28"/>
  <c r="U14" i="29"/>
  <c r="U23" i="29"/>
  <c r="I24" i="29"/>
  <c r="S136" i="1" s="1"/>
  <c r="J26" i="29"/>
  <c r="W26" i="29" s="1"/>
  <c r="X26" i="29" s="1"/>
  <c r="U26" i="29"/>
  <c r="J27" i="29"/>
  <c r="H28" i="29"/>
  <c r="I38" i="29"/>
  <c r="I39" i="29"/>
  <c r="S103" i="1" s="1"/>
  <c r="U47" i="29"/>
  <c r="I48" i="29"/>
  <c r="S208" i="1" s="1"/>
  <c r="J49" i="29"/>
  <c r="W49" i="29" s="1"/>
  <c r="X49" i="29" s="1"/>
  <c r="U52" i="29"/>
  <c r="J60" i="29"/>
  <c r="W60" i="29" s="1"/>
  <c r="X60" i="29" s="1"/>
  <c r="U63" i="29"/>
  <c r="J63" i="29"/>
  <c r="W63" i="29" s="1"/>
  <c r="X63" i="29" s="1"/>
  <c r="I64" i="29"/>
  <c r="S175" i="1" s="1"/>
  <c r="U65" i="29"/>
  <c r="U71" i="29"/>
  <c r="U75" i="29"/>
  <c r="U77" i="29"/>
  <c r="I12" i="30"/>
  <c r="U13" i="30"/>
  <c r="I15" i="30"/>
  <c r="S38" i="1" s="1"/>
  <c r="U16" i="30"/>
  <c r="F20" i="30"/>
  <c r="V22" i="30"/>
  <c r="U23" i="30"/>
  <c r="U25" i="30"/>
  <c r="H28" i="30"/>
  <c r="I34" i="30"/>
  <c r="S105" i="1" s="1"/>
  <c r="U35" i="30"/>
  <c r="U36" i="30"/>
  <c r="U38" i="30"/>
  <c r="U40" i="30"/>
  <c r="U47" i="30"/>
  <c r="U48" i="30"/>
  <c r="U49" i="30"/>
  <c r="U65" i="30"/>
  <c r="U71" i="30"/>
  <c r="V72" i="30"/>
  <c r="U73" i="30"/>
  <c r="I76" i="30"/>
  <c r="S74" i="1" s="1"/>
  <c r="H77" i="30"/>
  <c r="I12" i="31"/>
  <c r="W11" i="1" s="1"/>
  <c r="U12" i="31"/>
  <c r="U22" i="31"/>
  <c r="U23" i="31"/>
  <c r="J24" i="31"/>
  <c r="W24" i="31" s="1"/>
  <c r="X24" i="31" s="1"/>
  <c r="J26" i="31"/>
  <c r="W26" i="31" s="1"/>
  <c r="X26" i="31" s="1"/>
  <c r="U26" i="31"/>
  <c r="J27" i="31"/>
  <c r="U35" i="31"/>
  <c r="U37" i="31"/>
  <c r="U38" i="31"/>
  <c r="J39" i="31"/>
  <c r="I47" i="31"/>
  <c r="I48" i="31"/>
  <c r="I49" i="31"/>
  <c r="W192" i="1" s="1"/>
  <c r="U50" i="31"/>
  <c r="H52" i="31"/>
  <c r="U62" i="31"/>
  <c r="H65" i="31"/>
  <c r="U73" i="31"/>
  <c r="H77" i="31"/>
  <c r="U24" i="33"/>
  <c r="U26" i="33"/>
  <c r="I27" i="33"/>
  <c r="W129" i="1" s="1"/>
  <c r="U34" i="33"/>
  <c r="U35" i="33"/>
  <c r="I39" i="33"/>
  <c r="W93" i="1" s="1"/>
  <c r="U47" i="33"/>
  <c r="I48" i="33"/>
  <c r="V50" i="33"/>
  <c r="H52" i="33"/>
  <c r="J59" i="33"/>
  <c r="W59" i="33" s="1"/>
  <c r="X59" i="33" s="1"/>
  <c r="U59" i="33"/>
  <c r="I60" i="33"/>
  <c r="W161" i="1" s="1"/>
  <c r="J61" i="33"/>
  <c r="W61" i="33" s="1"/>
  <c r="X61" i="33" s="1"/>
  <c r="U61" i="33"/>
  <c r="U62" i="33"/>
  <c r="U65" i="33"/>
  <c r="U71" i="33"/>
  <c r="J71" i="33"/>
  <c r="W71" i="33" s="1"/>
  <c r="X71" i="33" s="1"/>
  <c r="I72" i="33"/>
  <c r="W53" i="1" s="1"/>
  <c r="U72" i="33"/>
  <c r="J74" i="33"/>
  <c r="W74" i="33" s="1"/>
  <c r="X74" i="33" s="1"/>
  <c r="J75" i="33"/>
  <c r="W75" i="33" s="1"/>
  <c r="X75" i="33" s="1"/>
  <c r="U75" i="33"/>
  <c r="J76" i="33"/>
  <c r="U11" i="34"/>
  <c r="J11" i="34"/>
  <c r="W11" i="34" s="1"/>
  <c r="X11" i="34" s="1"/>
  <c r="U13" i="34"/>
  <c r="U14" i="34"/>
  <c r="I15" i="34"/>
  <c r="W28" i="1" s="1"/>
  <c r="U16" i="34"/>
  <c r="F20" i="34"/>
  <c r="U22" i="34"/>
  <c r="U24" i="34"/>
  <c r="U25" i="34"/>
  <c r="U26" i="34"/>
  <c r="V36" i="34"/>
  <c r="U37" i="34"/>
  <c r="U40" i="34"/>
  <c r="J48" i="34"/>
  <c r="W48" i="34" s="1"/>
  <c r="X48" i="34" s="1"/>
  <c r="U48" i="34"/>
  <c r="J49" i="34"/>
  <c r="W49" i="34" s="1"/>
  <c r="X49" i="34" s="1"/>
  <c r="U49" i="34"/>
  <c r="J51" i="34"/>
  <c r="U52" i="34"/>
  <c r="U59" i="34"/>
  <c r="U60" i="34"/>
  <c r="U61" i="34"/>
  <c r="I62" i="34"/>
  <c r="W170" i="1" s="1"/>
  <c r="U63" i="34"/>
  <c r="I64" i="34"/>
  <c r="W172" i="1" s="1"/>
  <c r="U65" i="34"/>
  <c r="I72" i="34"/>
  <c r="W60" i="1" s="1"/>
  <c r="U72" i="34"/>
  <c r="U73" i="34"/>
  <c r="U16" i="35"/>
  <c r="F20" i="35"/>
  <c r="I23" i="35"/>
  <c r="I24" i="35"/>
  <c r="U26" i="35"/>
  <c r="J27" i="35"/>
  <c r="U34" i="35"/>
  <c r="U36" i="35"/>
  <c r="U38" i="35"/>
  <c r="J39" i="35"/>
  <c r="H40" i="35"/>
  <c r="I48" i="35"/>
  <c r="J51" i="35"/>
  <c r="U60" i="35"/>
  <c r="J61" i="35"/>
  <c r="W61" i="35" s="1"/>
  <c r="X61" i="35" s="1"/>
  <c r="U61" i="35"/>
  <c r="U63" i="35"/>
  <c r="J63" i="35"/>
  <c r="W63" i="35" s="1"/>
  <c r="X63" i="35" s="1"/>
  <c r="I64" i="35"/>
  <c r="W179" i="1" s="1"/>
  <c r="U65" i="35"/>
  <c r="U71" i="35"/>
  <c r="J75" i="35"/>
  <c r="W75" i="35" s="1"/>
  <c r="X75" i="35" s="1"/>
  <c r="U75" i="35"/>
  <c r="J76" i="35"/>
  <c r="J11" i="36"/>
  <c r="W11" i="36" s="1"/>
  <c r="X11" i="36" s="1"/>
  <c r="I13" i="36"/>
  <c r="U14" i="36"/>
  <c r="G20" i="36"/>
  <c r="U23" i="36"/>
  <c r="U25" i="36"/>
  <c r="U26" i="36"/>
  <c r="J27" i="36"/>
  <c r="U28" i="36"/>
  <c r="U35" i="36"/>
  <c r="U37" i="36"/>
  <c r="U40" i="36"/>
  <c r="U47" i="36"/>
  <c r="V48" i="36"/>
  <c r="J59" i="36"/>
  <c r="W59" i="36" s="1"/>
  <c r="X59" i="36" s="1"/>
  <c r="J63" i="36"/>
  <c r="W63" i="36" s="1"/>
  <c r="X63" i="36" s="1"/>
  <c r="U63" i="36"/>
  <c r="J64" i="36"/>
  <c r="U73" i="36"/>
  <c r="U10" i="37"/>
  <c r="I12" i="37"/>
  <c r="U13" i="37"/>
  <c r="U14" i="37"/>
  <c r="I15" i="37"/>
  <c r="AA19" i="1" s="1"/>
  <c r="G20" i="37"/>
  <c r="U22" i="37"/>
  <c r="U23" i="37"/>
  <c r="J24" i="37"/>
  <c r="W24" i="37" s="1"/>
  <c r="X24" i="37" s="1"/>
  <c r="U24" i="37"/>
  <c r="I25" i="37"/>
  <c r="U26" i="37"/>
  <c r="J27" i="37"/>
  <c r="H28" i="37"/>
  <c r="U34" i="37"/>
  <c r="U35" i="37"/>
  <c r="U38" i="37"/>
  <c r="U46" i="37"/>
  <c r="J51" i="37"/>
  <c r="I52" i="37"/>
  <c r="J52" i="37" s="1"/>
  <c r="U52" i="37"/>
  <c r="J64" i="37"/>
  <c r="U73" i="37"/>
  <c r="J76" i="37"/>
  <c r="I77" i="37"/>
  <c r="U77" i="37"/>
  <c r="I11" i="38"/>
  <c r="U13" i="38"/>
  <c r="U14" i="38"/>
  <c r="F20" i="38"/>
  <c r="U22" i="38"/>
  <c r="I23" i="38"/>
  <c r="U23" i="38"/>
  <c r="U24" i="38"/>
  <c r="J25" i="38"/>
  <c r="W25" i="38" s="1"/>
  <c r="X25" i="38" s="1"/>
  <c r="U25" i="38"/>
  <c r="U26" i="38"/>
  <c r="U34" i="38"/>
  <c r="U35" i="38"/>
  <c r="U37" i="38"/>
  <c r="I38" i="38"/>
  <c r="AA97" i="1" s="1"/>
  <c r="U47" i="38"/>
  <c r="I48" i="38"/>
  <c r="AA203" i="1" s="1"/>
  <c r="U50" i="38"/>
  <c r="J51" i="38"/>
  <c r="J59" i="38"/>
  <c r="W59" i="38" s="1"/>
  <c r="X59" i="38" s="1"/>
  <c r="J61" i="38"/>
  <c r="W61" i="38" s="1"/>
  <c r="X61" i="38" s="1"/>
  <c r="U61" i="38"/>
  <c r="U63" i="38"/>
  <c r="J64" i="38"/>
  <c r="I65" i="38"/>
  <c r="I71" i="38"/>
  <c r="AA57" i="1" s="1"/>
  <c r="I72" i="38"/>
  <c r="U72" i="38"/>
  <c r="I74" i="38"/>
  <c r="U74" i="38"/>
  <c r="U10" i="40"/>
  <c r="I11" i="40"/>
  <c r="U11" i="40"/>
  <c r="U12" i="40"/>
  <c r="U16" i="40"/>
  <c r="F20" i="40"/>
  <c r="U23" i="40"/>
  <c r="J23" i="40"/>
  <c r="W23" i="40" s="1"/>
  <c r="X23" i="40" s="1"/>
  <c r="I24" i="40"/>
  <c r="AA138" i="1" s="1"/>
  <c r="I25" i="40"/>
  <c r="AA139" i="1" s="1"/>
  <c r="U26" i="40"/>
  <c r="J27" i="40"/>
  <c r="H28" i="40"/>
  <c r="I34" i="40"/>
  <c r="AA100" i="1" s="1"/>
  <c r="U35" i="40"/>
  <c r="U38" i="40"/>
  <c r="I39" i="40"/>
  <c r="AA105" i="1" s="1"/>
  <c r="U46" i="40"/>
  <c r="J46" i="40"/>
  <c r="W46" i="40" s="1"/>
  <c r="X46" i="40" s="1"/>
  <c r="U47" i="40"/>
  <c r="U50" i="40"/>
  <c r="I52" i="40"/>
  <c r="J59" i="40"/>
  <c r="W59" i="40" s="1"/>
  <c r="X59" i="40" s="1"/>
  <c r="U59" i="40"/>
  <c r="U60" i="40"/>
  <c r="J61" i="40"/>
  <c r="W61" i="40" s="1"/>
  <c r="X61" i="40" s="1"/>
  <c r="U61" i="40"/>
  <c r="U63" i="40"/>
  <c r="U65" i="40"/>
  <c r="I74" i="40"/>
  <c r="AA67" i="1" s="1"/>
  <c r="U74" i="40"/>
  <c r="J76" i="40"/>
  <c r="I77" i="40"/>
  <c r="I11" i="41"/>
  <c r="I12" i="41"/>
  <c r="I15" i="41"/>
  <c r="AE9" i="1" s="1"/>
  <c r="U16" i="41"/>
  <c r="F20" i="41"/>
  <c r="U22" i="41"/>
  <c r="U24" i="41"/>
  <c r="U25" i="41"/>
  <c r="J27" i="41"/>
  <c r="U36" i="41"/>
  <c r="I37" i="41"/>
  <c r="AA110" i="1" s="1"/>
  <c r="V38" i="41"/>
  <c r="J39" i="41"/>
  <c r="U40" i="41"/>
  <c r="U47" i="41"/>
  <c r="J64" i="41"/>
  <c r="I65" i="41"/>
  <c r="U72" i="41"/>
  <c r="I75" i="41"/>
  <c r="AE44" i="1" s="1"/>
  <c r="U75" i="41"/>
  <c r="H77" i="41"/>
  <c r="U10" i="42"/>
  <c r="I11" i="42"/>
  <c r="I12" i="42"/>
  <c r="U13" i="42"/>
  <c r="U14" i="42"/>
  <c r="I15" i="42"/>
  <c r="AE16" i="1" s="1"/>
  <c r="U16" i="42"/>
  <c r="F20" i="42"/>
  <c r="U23" i="42"/>
  <c r="V25" i="42"/>
  <c r="U26" i="42"/>
  <c r="I27" i="42"/>
  <c r="AE124" i="1" s="1"/>
  <c r="U36" i="42"/>
  <c r="V38" i="42"/>
  <c r="V13" i="46"/>
  <c r="V14" i="52"/>
  <c r="U26" i="6"/>
  <c r="J34" i="6"/>
  <c r="W34" i="6" s="1"/>
  <c r="X34" i="6" s="1"/>
  <c r="I35" i="6"/>
  <c r="U36" i="6"/>
  <c r="I38" i="6"/>
  <c r="C110" i="1" s="1"/>
  <c r="J39" i="6"/>
  <c r="I49" i="6"/>
  <c r="C217" i="1" s="1"/>
  <c r="U50" i="6"/>
  <c r="I51" i="6"/>
  <c r="G188" i="1" s="1"/>
  <c r="I59" i="6"/>
  <c r="C178" i="1" s="1"/>
  <c r="I60" i="6"/>
  <c r="C179" i="1" s="1"/>
  <c r="I61" i="6"/>
  <c r="U62" i="6"/>
  <c r="U65" i="6"/>
  <c r="U71" i="6"/>
  <c r="U72" i="6"/>
  <c r="J76" i="6"/>
  <c r="U10" i="7"/>
  <c r="U14" i="7"/>
  <c r="J15" i="7"/>
  <c r="U16" i="7"/>
  <c r="U22" i="7"/>
  <c r="U23" i="7"/>
  <c r="U25" i="7"/>
  <c r="J27" i="7"/>
  <c r="U34" i="7"/>
  <c r="I35" i="7"/>
  <c r="U35" i="7"/>
  <c r="U36" i="7"/>
  <c r="J39" i="7"/>
  <c r="U47" i="7"/>
  <c r="U49" i="7"/>
  <c r="J50" i="7"/>
  <c r="W50" i="7" s="1"/>
  <c r="X50" i="7" s="1"/>
  <c r="U50" i="7"/>
  <c r="I51" i="7"/>
  <c r="G195" i="1" s="1"/>
  <c r="U59" i="7"/>
  <c r="I60" i="7"/>
  <c r="G155" i="1" s="1"/>
  <c r="U61" i="7"/>
  <c r="U62" i="7"/>
  <c r="J64" i="7"/>
  <c r="U72" i="7"/>
  <c r="J76" i="7"/>
  <c r="U12" i="13"/>
  <c r="U16" i="13"/>
  <c r="F20" i="13"/>
  <c r="I22" i="13"/>
  <c r="G125" i="1" s="1"/>
  <c r="U24" i="13"/>
  <c r="U25" i="13"/>
  <c r="I27" i="13"/>
  <c r="G130" i="1" s="1"/>
  <c r="H28" i="13"/>
  <c r="U34" i="13"/>
  <c r="U36" i="13"/>
  <c r="U37" i="13"/>
  <c r="U46" i="13"/>
  <c r="U47" i="13"/>
  <c r="U50" i="13"/>
  <c r="H52" i="13"/>
  <c r="J62" i="13"/>
  <c r="W62" i="13" s="1"/>
  <c r="X62" i="13" s="1"/>
  <c r="U62" i="13"/>
  <c r="J64" i="13"/>
  <c r="I65" i="13"/>
  <c r="U71" i="13"/>
  <c r="I72" i="13"/>
  <c r="U75" i="13"/>
  <c r="H77" i="13"/>
  <c r="I12" i="14"/>
  <c r="I13" i="14"/>
  <c r="G27" i="1" s="1"/>
  <c r="U14" i="14"/>
  <c r="I15" i="14"/>
  <c r="G29" i="1" s="1"/>
  <c r="G20" i="14"/>
  <c r="U23" i="14"/>
  <c r="U24" i="14"/>
  <c r="I25" i="14"/>
  <c r="U35" i="14"/>
  <c r="U37" i="14"/>
  <c r="I38" i="14"/>
  <c r="I39" i="14"/>
  <c r="G101" i="1" s="1"/>
  <c r="U47" i="14"/>
  <c r="U48" i="14"/>
  <c r="J49" i="14"/>
  <c r="W49" i="14" s="1"/>
  <c r="X49" i="14" s="1"/>
  <c r="U49" i="14"/>
  <c r="U50" i="14"/>
  <c r="J51" i="14"/>
  <c r="U63" i="14"/>
  <c r="J64" i="14"/>
  <c r="U77" i="14"/>
  <c r="U11" i="15"/>
  <c r="U13" i="15"/>
  <c r="U14" i="15"/>
  <c r="I15" i="15"/>
  <c r="I22" i="15"/>
  <c r="J22" i="15" s="1"/>
  <c r="W22" i="15" s="1"/>
  <c r="X22" i="15" s="1"/>
  <c r="I24" i="15"/>
  <c r="J24" i="15" s="1"/>
  <c r="W24" i="15" s="1"/>
  <c r="X24" i="15" s="1"/>
  <c r="I25" i="15"/>
  <c r="U26" i="15"/>
  <c r="J27" i="15"/>
  <c r="U36" i="15"/>
  <c r="U37" i="15"/>
  <c r="I39" i="15"/>
  <c r="U40" i="15"/>
  <c r="I47" i="15"/>
  <c r="J47" i="15" s="1"/>
  <c r="W47" i="15" s="1"/>
  <c r="X47" i="15" s="1"/>
  <c r="I48" i="15"/>
  <c r="J48" i="15" s="1"/>
  <c r="W48" i="15" s="1"/>
  <c r="X48" i="15" s="1"/>
  <c r="U49" i="15"/>
  <c r="J51" i="15"/>
  <c r="U52" i="15"/>
  <c r="J62" i="15"/>
  <c r="W62" i="15" s="1"/>
  <c r="X62" i="15" s="1"/>
  <c r="J64" i="15"/>
  <c r="U71" i="15"/>
  <c r="U72" i="15"/>
  <c r="J76" i="15"/>
  <c r="U10" i="16"/>
  <c r="J10" i="16"/>
  <c r="W10" i="16" s="1"/>
  <c r="X10" i="16" s="1"/>
  <c r="I11" i="16"/>
  <c r="U11" i="16"/>
  <c r="I12" i="16"/>
  <c r="U16" i="16"/>
  <c r="U22" i="16"/>
  <c r="U23" i="16"/>
  <c r="J23" i="16"/>
  <c r="W23" i="16" s="1"/>
  <c r="X23" i="16" s="1"/>
  <c r="I24" i="16"/>
  <c r="K120" i="1" s="1"/>
  <c r="U25" i="16"/>
  <c r="U26" i="16"/>
  <c r="I27" i="16"/>
  <c r="K123" i="1" s="1"/>
  <c r="U35" i="16"/>
  <c r="I36" i="16"/>
  <c r="U38" i="16"/>
  <c r="I39" i="16"/>
  <c r="K87" i="1" s="1"/>
  <c r="I46" i="16"/>
  <c r="I47" i="16"/>
  <c r="I48" i="16"/>
  <c r="J49" i="16"/>
  <c r="W49" i="16" s="1"/>
  <c r="X49" i="16" s="1"/>
  <c r="U49" i="16"/>
  <c r="U50" i="16"/>
  <c r="J51" i="16"/>
  <c r="I52" i="16"/>
  <c r="J59" i="16"/>
  <c r="W59" i="16" s="1"/>
  <c r="X59" i="16" s="1"/>
  <c r="U59" i="16"/>
  <c r="U60" i="16"/>
  <c r="J61" i="16"/>
  <c r="W61" i="16" s="1"/>
  <c r="X61" i="16" s="1"/>
  <c r="U61" i="16"/>
  <c r="U62" i="16"/>
  <c r="J64" i="16"/>
  <c r="I65" i="16"/>
  <c r="U71" i="16"/>
  <c r="U72" i="16"/>
  <c r="I75" i="16"/>
  <c r="K50" i="1" s="1"/>
  <c r="U77" i="16"/>
  <c r="U11" i="17"/>
  <c r="U12" i="17"/>
  <c r="U22" i="17"/>
  <c r="U23" i="17"/>
  <c r="U24" i="17"/>
  <c r="U25" i="17"/>
  <c r="U26" i="17"/>
  <c r="J27" i="17"/>
  <c r="U36" i="17"/>
  <c r="I38" i="17"/>
  <c r="I39" i="17"/>
  <c r="K94" i="1" s="1"/>
  <c r="U46" i="17"/>
  <c r="U47" i="17"/>
  <c r="U48" i="17"/>
  <c r="U50" i="17"/>
  <c r="H52" i="17"/>
  <c r="H65" i="17"/>
  <c r="J76" i="17"/>
  <c r="U10" i="19"/>
  <c r="U11" i="19"/>
  <c r="U12" i="19"/>
  <c r="U16" i="19"/>
  <c r="F20" i="19"/>
  <c r="U23" i="19"/>
  <c r="J23" i="19"/>
  <c r="W23" i="19" s="1"/>
  <c r="X23" i="19" s="1"/>
  <c r="I24" i="19"/>
  <c r="K134" i="1" s="1"/>
  <c r="I25" i="19"/>
  <c r="U26" i="19"/>
  <c r="J27" i="19"/>
  <c r="H28" i="19"/>
  <c r="J34" i="19"/>
  <c r="W34" i="19" s="1"/>
  <c r="X34" i="19" s="1"/>
  <c r="U34" i="19"/>
  <c r="U35" i="19"/>
  <c r="I36" i="19"/>
  <c r="U38" i="19"/>
  <c r="I39" i="19"/>
  <c r="K101" i="1" s="1"/>
  <c r="U46" i="19"/>
  <c r="J46" i="19"/>
  <c r="W46" i="19" s="1"/>
  <c r="X46" i="19" s="1"/>
  <c r="I47" i="19"/>
  <c r="I48" i="19"/>
  <c r="U49" i="19"/>
  <c r="U50" i="19"/>
  <c r="J51" i="19"/>
  <c r="I52" i="19"/>
  <c r="V59" i="19"/>
  <c r="J60" i="19"/>
  <c r="W60" i="19" s="1"/>
  <c r="X60" i="19" s="1"/>
  <c r="J61" i="19"/>
  <c r="W61" i="19" s="1"/>
  <c r="X61" i="19" s="1"/>
  <c r="U63" i="19"/>
  <c r="U65" i="19"/>
  <c r="I73" i="19"/>
  <c r="K62" i="1" s="1"/>
  <c r="J76" i="19"/>
  <c r="I77" i="19"/>
  <c r="I11" i="20"/>
  <c r="U13" i="20"/>
  <c r="U14" i="20"/>
  <c r="J15" i="20"/>
  <c r="G20" i="20"/>
  <c r="U22" i="20"/>
  <c r="I23" i="20"/>
  <c r="U24" i="20"/>
  <c r="J24" i="20"/>
  <c r="W24" i="20" s="1"/>
  <c r="X24" i="20" s="1"/>
  <c r="I25" i="20"/>
  <c r="I26" i="20"/>
  <c r="J27" i="20"/>
  <c r="I35" i="20"/>
  <c r="U36" i="20"/>
  <c r="I39" i="20"/>
  <c r="K108" i="1" s="1"/>
  <c r="U46" i="20"/>
  <c r="U49" i="20"/>
  <c r="J51" i="20"/>
  <c r="J59" i="20"/>
  <c r="W59" i="20" s="1"/>
  <c r="U59" i="20"/>
  <c r="J60" i="20"/>
  <c r="W60" i="20" s="1"/>
  <c r="X60" i="20" s="1"/>
  <c r="U60" i="20"/>
  <c r="U61" i="20"/>
  <c r="I62" i="20"/>
  <c r="U62" i="20"/>
  <c r="U63" i="20"/>
  <c r="U65" i="20"/>
  <c r="U71" i="20"/>
  <c r="U73" i="20"/>
  <c r="I10" i="21"/>
  <c r="K38" i="1" s="1"/>
  <c r="U10" i="21"/>
  <c r="U12" i="21"/>
  <c r="I14" i="21"/>
  <c r="O11" i="1" s="1"/>
  <c r="G20" i="21"/>
  <c r="U22" i="21"/>
  <c r="I23" i="21"/>
  <c r="U34" i="21"/>
  <c r="I36" i="21"/>
  <c r="O81" i="1" s="1"/>
  <c r="U38" i="21"/>
  <c r="J39" i="21"/>
  <c r="U40" i="21"/>
  <c r="I46" i="21"/>
  <c r="U47" i="21"/>
  <c r="U48" i="21"/>
  <c r="U49" i="21"/>
  <c r="J50" i="21"/>
  <c r="W50" i="21" s="1"/>
  <c r="X50" i="21" s="1"/>
  <c r="U50" i="21"/>
  <c r="I51" i="21"/>
  <c r="O192" i="1" s="1"/>
  <c r="I61" i="21"/>
  <c r="I62" i="21"/>
  <c r="H65" i="21"/>
  <c r="U72" i="21"/>
  <c r="U12" i="22"/>
  <c r="U16" i="22"/>
  <c r="F20" i="22"/>
  <c r="V22" i="22"/>
  <c r="U25" i="22"/>
  <c r="U35" i="22"/>
  <c r="I36" i="22"/>
  <c r="U38" i="22"/>
  <c r="J51" i="22"/>
  <c r="U59" i="22"/>
  <c r="U60" i="22"/>
  <c r="J61" i="22"/>
  <c r="W61" i="22" s="1"/>
  <c r="X61" i="22" s="1"/>
  <c r="U61" i="22"/>
  <c r="J64" i="22"/>
  <c r="U71" i="22"/>
  <c r="U72" i="22"/>
  <c r="J76" i="22"/>
  <c r="I77" i="22"/>
  <c r="J77" i="22" s="1"/>
  <c r="U11" i="23"/>
  <c r="U12" i="23"/>
  <c r="U16" i="23"/>
  <c r="F20" i="23"/>
  <c r="U25" i="23"/>
  <c r="U36" i="23"/>
  <c r="U37" i="23"/>
  <c r="I39" i="23"/>
  <c r="O98" i="1" s="1"/>
  <c r="U40" i="23"/>
  <c r="U46" i="23"/>
  <c r="I47" i="23"/>
  <c r="J48" i="23"/>
  <c r="W48" i="23" s="1"/>
  <c r="X48" i="23" s="1"/>
  <c r="U48" i="23"/>
  <c r="J50" i="23"/>
  <c r="W50" i="23" s="1"/>
  <c r="X50" i="23" s="1"/>
  <c r="U50" i="23"/>
  <c r="J59" i="23"/>
  <c r="W59" i="23" s="1"/>
  <c r="X59" i="23" s="1"/>
  <c r="U59" i="23"/>
  <c r="U60" i="23"/>
  <c r="U61" i="23"/>
  <c r="U63" i="23"/>
  <c r="U65" i="23"/>
  <c r="U71" i="23"/>
  <c r="I72" i="23"/>
  <c r="O58" i="1" s="1"/>
  <c r="V73" i="23"/>
  <c r="J76" i="23"/>
  <c r="I77" i="23"/>
  <c r="U11" i="24"/>
  <c r="U12" i="24"/>
  <c r="U13" i="24"/>
  <c r="U14" i="24"/>
  <c r="I15" i="24"/>
  <c r="O33" i="1" s="1"/>
  <c r="U16" i="24"/>
  <c r="U23" i="24"/>
  <c r="I24" i="24"/>
  <c r="U25" i="24"/>
  <c r="J26" i="24"/>
  <c r="W26" i="24" s="1"/>
  <c r="X26" i="24" s="1"/>
  <c r="U26" i="24"/>
  <c r="J27" i="24"/>
  <c r="U35" i="24"/>
  <c r="U37" i="24"/>
  <c r="I38" i="24"/>
  <c r="I39" i="24"/>
  <c r="O105" i="1" s="1"/>
  <c r="I47" i="24"/>
  <c r="O209" i="1" s="1"/>
  <c r="I48" i="24"/>
  <c r="O210" i="1" s="1"/>
  <c r="J49" i="24"/>
  <c r="W49" i="24" s="1"/>
  <c r="X49" i="24" s="1"/>
  <c r="U49" i="24"/>
  <c r="J59" i="24"/>
  <c r="W59" i="24" s="1"/>
  <c r="X59" i="24" s="1"/>
  <c r="U59" i="24"/>
  <c r="J60" i="24"/>
  <c r="W60" i="24" s="1"/>
  <c r="X60" i="24" s="1"/>
  <c r="U60" i="24"/>
  <c r="U61" i="24"/>
  <c r="U63" i="24"/>
  <c r="J64" i="24"/>
  <c r="I65" i="24"/>
  <c r="U71" i="24"/>
  <c r="I72" i="24"/>
  <c r="J76" i="24"/>
  <c r="O35" i="1"/>
  <c r="O36" i="1"/>
  <c r="W12" i="26"/>
  <c r="X12" i="26" s="1"/>
  <c r="O144" i="1"/>
  <c r="U26" i="26"/>
  <c r="U36" i="26"/>
  <c r="U38" i="26"/>
  <c r="U40" i="26"/>
  <c r="W47" i="26"/>
  <c r="X47" i="26" s="1"/>
  <c r="U47" i="26"/>
  <c r="W48" i="26"/>
  <c r="X48" i="26" s="1"/>
  <c r="U48" i="26"/>
  <c r="U59" i="26"/>
  <c r="U60" i="26"/>
  <c r="U61" i="26"/>
  <c r="U72" i="26"/>
  <c r="U73" i="26"/>
  <c r="U74" i="26"/>
  <c r="U11" i="27"/>
  <c r="U12" i="27"/>
  <c r="U13" i="27"/>
  <c r="U14" i="27"/>
  <c r="J14" i="27"/>
  <c r="W14" i="27" s="1"/>
  <c r="X14" i="27" s="1"/>
  <c r="J15" i="27"/>
  <c r="I22" i="27"/>
  <c r="S120" i="1" s="1"/>
  <c r="U24" i="27"/>
  <c r="I25" i="27"/>
  <c r="S123" i="1" s="1"/>
  <c r="I27" i="27"/>
  <c r="S125" i="1" s="1"/>
  <c r="U34" i="27"/>
  <c r="U35" i="27"/>
  <c r="U37" i="27"/>
  <c r="J37" i="27"/>
  <c r="W37" i="27" s="1"/>
  <c r="X37" i="27" s="1"/>
  <c r="J39" i="27"/>
  <c r="U40" i="27"/>
  <c r="I48" i="27"/>
  <c r="S194" i="1" s="1"/>
  <c r="J51" i="27"/>
  <c r="I59" i="27"/>
  <c r="I60" i="27"/>
  <c r="I61" i="27"/>
  <c r="U63" i="27"/>
  <c r="U65" i="27"/>
  <c r="U71" i="27"/>
  <c r="U73" i="27"/>
  <c r="I74" i="27"/>
  <c r="S51" i="1" s="1"/>
  <c r="U74" i="27"/>
  <c r="I75" i="27"/>
  <c r="U77" i="27"/>
  <c r="U10" i="28"/>
  <c r="I11" i="28"/>
  <c r="U12" i="28"/>
  <c r="U13" i="28"/>
  <c r="I14" i="28"/>
  <c r="S23" i="1" s="1"/>
  <c r="J15" i="28"/>
  <c r="U22" i="28"/>
  <c r="J24" i="28"/>
  <c r="W24" i="28" s="1"/>
  <c r="X24" i="28" s="1"/>
  <c r="U24" i="28"/>
  <c r="U25" i="28"/>
  <c r="J26" i="28"/>
  <c r="W26" i="28" s="1"/>
  <c r="X26" i="28" s="1"/>
  <c r="U26" i="28"/>
  <c r="I27" i="28"/>
  <c r="S132" i="1" s="1"/>
  <c r="U34" i="28"/>
  <c r="U35" i="28"/>
  <c r="U37" i="28"/>
  <c r="V38" i="28"/>
  <c r="J39" i="28"/>
  <c r="U40" i="28"/>
  <c r="U46" i="28"/>
  <c r="U47" i="28"/>
  <c r="I48" i="28"/>
  <c r="U49" i="28"/>
  <c r="U50" i="28"/>
  <c r="U52" i="28"/>
  <c r="U59" i="28"/>
  <c r="U60" i="28"/>
  <c r="J61" i="28"/>
  <c r="W61" i="28" s="1"/>
  <c r="X61" i="28" s="1"/>
  <c r="U61" i="28"/>
  <c r="U63" i="28"/>
  <c r="J64" i="28"/>
  <c r="I65" i="28"/>
  <c r="U72" i="28"/>
  <c r="J72" i="28"/>
  <c r="W72" i="28" s="1"/>
  <c r="X72" i="28" s="1"/>
  <c r="U73" i="28"/>
  <c r="I74" i="28"/>
  <c r="U74" i="28"/>
  <c r="U75" i="28"/>
  <c r="U77" i="28"/>
  <c r="U10" i="29"/>
  <c r="I11" i="29"/>
  <c r="U13" i="29"/>
  <c r="I15" i="29"/>
  <c r="S31" i="1" s="1"/>
  <c r="U16" i="29"/>
  <c r="F20" i="29"/>
  <c r="U22" i="29"/>
  <c r="J24" i="29"/>
  <c r="W24" i="29" s="1"/>
  <c r="X24" i="29" s="1"/>
  <c r="U24" i="29"/>
  <c r="I25" i="29"/>
  <c r="U34" i="29"/>
  <c r="U35" i="29"/>
  <c r="J35" i="29"/>
  <c r="W35" i="29" s="1"/>
  <c r="X35" i="29" s="1"/>
  <c r="U36" i="29"/>
  <c r="U37" i="29"/>
  <c r="U38" i="29"/>
  <c r="J39" i="29"/>
  <c r="U40" i="29"/>
  <c r="U46" i="29"/>
  <c r="I47" i="29"/>
  <c r="S207" i="1" s="1"/>
  <c r="J48" i="29"/>
  <c r="W48" i="29" s="1"/>
  <c r="X48" i="29" s="1"/>
  <c r="U48" i="29"/>
  <c r="I49" i="29"/>
  <c r="S209" i="1" s="1"/>
  <c r="U49" i="29"/>
  <c r="J51" i="29"/>
  <c r="J61" i="29"/>
  <c r="W61" i="29" s="1"/>
  <c r="X61" i="29" s="1"/>
  <c r="J62" i="29"/>
  <c r="W62" i="29" s="1"/>
  <c r="X62" i="29" s="1"/>
  <c r="U62" i="29"/>
  <c r="J64" i="29"/>
  <c r="I65" i="29"/>
  <c r="I72" i="29"/>
  <c r="U72" i="29"/>
  <c r="U73" i="29"/>
  <c r="I74" i="29"/>
  <c r="U74" i="29"/>
  <c r="I75" i="29"/>
  <c r="I76" i="29"/>
  <c r="S67" i="1" s="1"/>
  <c r="U10" i="30"/>
  <c r="I11" i="30"/>
  <c r="J15" i="30"/>
  <c r="J22" i="30"/>
  <c r="W22" i="30" s="1"/>
  <c r="J24" i="30"/>
  <c r="W24" i="30" s="1"/>
  <c r="X24" i="30" s="1"/>
  <c r="U24" i="30"/>
  <c r="I25" i="30"/>
  <c r="U26" i="30"/>
  <c r="J27" i="30"/>
  <c r="U34" i="30"/>
  <c r="U37" i="30"/>
  <c r="I38" i="30"/>
  <c r="I39" i="30"/>
  <c r="S110" i="1" s="1"/>
  <c r="U46" i="30"/>
  <c r="I47" i="30"/>
  <c r="I48" i="30"/>
  <c r="S215" i="1" s="1"/>
  <c r="I50" i="30"/>
  <c r="S217" i="1" s="1"/>
  <c r="U50" i="30"/>
  <c r="I51" i="30"/>
  <c r="S218" i="1" s="1"/>
  <c r="H52" i="30"/>
  <c r="J59" i="30"/>
  <c r="W59" i="30" s="1"/>
  <c r="X59" i="30" s="1"/>
  <c r="U59" i="30"/>
  <c r="I60" i="30"/>
  <c r="U60" i="30"/>
  <c r="I61" i="30"/>
  <c r="U61" i="30"/>
  <c r="I62" i="30"/>
  <c r="U63" i="30"/>
  <c r="J64" i="30"/>
  <c r="I65" i="30"/>
  <c r="U72" i="30"/>
  <c r="J72" i="30"/>
  <c r="W72" i="30" s="1"/>
  <c r="X72" i="30" s="1"/>
  <c r="I73" i="30"/>
  <c r="I74" i="30"/>
  <c r="U74" i="30"/>
  <c r="U75" i="30"/>
  <c r="J76" i="30"/>
  <c r="U10" i="31"/>
  <c r="I11" i="31"/>
  <c r="U13" i="31"/>
  <c r="U14" i="31"/>
  <c r="J14" i="31"/>
  <c r="W14" i="31" s="1"/>
  <c r="X14" i="31" s="1"/>
  <c r="J15" i="31"/>
  <c r="F20" i="31"/>
  <c r="I22" i="31"/>
  <c r="U34" i="31"/>
  <c r="I36" i="31"/>
  <c r="W83" i="1" s="1"/>
  <c r="I37" i="31"/>
  <c r="I38" i="31"/>
  <c r="W85" i="1" s="1"/>
  <c r="U47" i="31"/>
  <c r="U48" i="31"/>
  <c r="J51" i="31"/>
  <c r="J59" i="31"/>
  <c r="W59" i="31" s="1"/>
  <c r="X59" i="31" s="1"/>
  <c r="U59" i="31"/>
  <c r="J60" i="31"/>
  <c r="W60" i="31" s="1"/>
  <c r="X60" i="31" s="1"/>
  <c r="U60" i="31"/>
  <c r="U61" i="31"/>
  <c r="U63" i="31"/>
  <c r="I64" i="31"/>
  <c r="W158" i="1" s="1"/>
  <c r="I65" i="31"/>
  <c r="J65" i="31" s="1"/>
  <c r="I71" i="31"/>
  <c r="W45" i="1" s="1"/>
  <c r="I72" i="31"/>
  <c r="U72" i="31"/>
  <c r="I73" i="31"/>
  <c r="U74" i="31"/>
  <c r="J76" i="31"/>
  <c r="U10" i="33"/>
  <c r="I11" i="33"/>
  <c r="I12" i="33"/>
  <c r="U13" i="33"/>
  <c r="U14" i="33"/>
  <c r="I15" i="33"/>
  <c r="W21" i="1" s="1"/>
  <c r="U16" i="33"/>
  <c r="F20" i="33"/>
  <c r="U23" i="33"/>
  <c r="I25" i="33"/>
  <c r="I26" i="33"/>
  <c r="J27" i="33"/>
  <c r="H28" i="33"/>
  <c r="U36" i="33"/>
  <c r="J36" i="33"/>
  <c r="W36" i="33" s="1"/>
  <c r="X36" i="33" s="1"/>
  <c r="U38" i="33"/>
  <c r="U40" i="33"/>
  <c r="U46" i="33"/>
  <c r="I47" i="33"/>
  <c r="U48" i="33"/>
  <c r="I49" i="33"/>
  <c r="W199" i="1" s="1"/>
  <c r="U49" i="33"/>
  <c r="J50" i="33"/>
  <c r="W50" i="33" s="1"/>
  <c r="X50" i="33" s="1"/>
  <c r="U50" i="33"/>
  <c r="J51" i="33"/>
  <c r="I59" i="33"/>
  <c r="W160" i="1" s="1"/>
  <c r="J60" i="33"/>
  <c r="W60" i="33" s="1"/>
  <c r="X60" i="33" s="1"/>
  <c r="U60" i="33"/>
  <c r="I61" i="33"/>
  <c r="W162" i="1" s="1"/>
  <c r="U63" i="33"/>
  <c r="J64" i="33"/>
  <c r="I65" i="33"/>
  <c r="J72" i="33"/>
  <c r="W72" i="33" s="1"/>
  <c r="X72" i="33" s="1"/>
  <c r="U73" i="33"/>
  <c r="H77" i="33"/>
  <c r="J77" i="33" s="1"/>
  <c r="U12" i="34"/>
  <c r="I25" i="34"/>
  <c r="I26" i="34"/>
  <c r="J27" i="34"/>
  <c r="U35" i="34"/>
  <c r="U36" i="34"/>
  <c r="U38" i="34"/>
  <c r="I39" i="34"/>
  <c r="W100" i="1" s="1"/>
  <c r="U46" i="34"/>
  <c r="U47" i="34"/>
  <c r="I48" i="34"/>
  <c r="W205" i="1" s="1"/>
  <c r="I49" i="34"/>
  <c r="W206" i="1" s="1"/>
  <c r="U50" i="34"/>
  <c r="I51" i="34"/>
  <c r="W208" i="1" s="1"/>
  <c r="J62" i="34"/>
  <c r="W62" i="34" s="1"/>
  <c r="X62" i="34" s="1"/>
  <c r="U71" i="34"/>
  <c r="U74" i="34"/>
  <c r="J74" i="34"/>
  <c r="W74" i="34" s="1"/>
  <c r="X74" i="34" s="1"/>
  <c r="J76" i="34"/>
  <c r="U77" i="34"/>
  <c r="I10" i="35"/>
  <c r="I11" i="35"/>
  <c r="U11" i="35"/>
  <c r="I12" i="35"/>
  <c r="U13" i="35"/>
  <c r="J13" i="35"/>
  <c r="W13" i="35" s="1"/>
  <c r="X13" i="35" s="1"/>
  <c r="U14" i="35"/>
  <c r="J15" i="35"/>
  <c r="U22" i="35"/>
  <c r="U24" i="35"/>
  <c r="I25" i="35"/>
  <c r="U35" i="35"/>
  <c r="J35" i="35"/>
  <c r="W35" i="35" s="1"/>
  <c r="X35" i="35" s="1"/>
  <c r="U37" i="35"/>
  <c r="I38" i="35"/>
  <c r="W106" i="1" s="1"/>
  <c r="I46" i="35"/>
  <c r="U47" i="35"/>
  <c r="U48" i="35"/>
  <c r="I49" i="35"/>
  <c r="W213" i="1" s="1"/>
  <c r="U49" i="35"/>
  <c r="U50" i="35"/>
  <c r="U52" i="35"/>
  <c r="U59" i="35"/>
  <c r="U62" i="35"/>
  <c r="J64" i="35"/>
  <c r="I65" i="35"/>
  <c r="U72" i="35"/>
  <c r="U73" i="35"/>
  <c r="U77" i="35"/>
  <c r="U10" i="36"/>
  <c r="U13" i="36"/>
  <c r="I15" i="36"/>
  <c r="AA12" i="1" s="1"/>
  <c r="F20" i="36"/>
  <c r="U22" i="36"/>
  <c r="U24" i="36"/>
  <c r="I35" i="36"/>
  <c r="U36" i="36"/>
  <c r="U38" i="36"/>
  <c r="J39" i="36"/>
  <c r="U46" i="36"/>
  <c r="I47" i="36"/>
  <c r="AA188" i="1" s="1"/>
  <c r="J48" i="36"/>
  <c r="W48" i="36" s="1"/>
  <c r="X48" i="36" s="1"/>
  <c r="U48" i="36"/>
  <c r="U49" i="36"/>
  <c r="H52" i="36"/>
  <c r="I63" i="36"/>
  <c r="AA155" i="1" s="1"/>
  <c r="I64" i="36"/>
  <c r="AA156" i="1" s="1"/>
  <c r="U65" i="36"/>
  <c r="I71" i="36"/>
  <c r="U71" i="36"/>
  <c r="U72" i="36"/>
  <c r="I73" i="36"/>
  <c r="I74" i="36"/>
  <c r="U74" i="36"/>
  <c r="H77" i="36"/>
  <c r="I11" i="37"/>
  <c r="U12" i="37"/>
  <c r="U16" i="37"/>
  <c r="F20" i="37"/>
  <c r="U25" i="37"/>
  <c r="U36" i="37"/>
  <c r="U37" i="37"/>
  <c r="I39" i="37"/>
  <c r="AA91" i="1" s="1"/>
  <c r="U40" i="37"/>
  <c r="U47" i="37"/>
  <c r="I48" i="37"/>
  <c r="U49" i="37"/>
  <c r="I59" i="37"/>
  <c r="AA158" i="1" s="1"/>
  <c r="U59" i="37"/>
  <c r="I60" i="37"/>
  <c r="U60" i="37"/>
  <c r="I61" i="37"/>
  <c r="U61" i="37"/>
  <c r="J62" i="37"/>
  <c r="W62" i="37" s="1"/>
  <c r="X62" i="37" s="1"/>
  <c r="U62" i="37"/>
  <c r="U63" i="37"/>
  <c r="U65" i="37"/>
  <c r="U71" i="37"/>
  <c r="U72" i="37"/>
  <c r="I73" i="37"/>
  <c r="J74" i="37"/>
  <c r="W74" i="37" s="1"/>
  <c r="X74" i="37" s="1"/>
  <c r="V74" i="37"/>
  <c r="U75" i="37"/>
  <c r="I10" i="38"/>
  <c r="AA21" i="1" s="1"/>
  <c r="U12" i="38"/>
  <c r="I24" i="38"/>
  <c r="I25" i="38"/>
  <c r="AA132" i="1" s="1"/>
  <c r="I26" i="38"/>
  <c r="I36" i="38"/>
  <c r="AA95" i="1" s="1"/>
  <c r="I37" i="38"/>
  <c r="U38" i="38"/>
  <c r="U40" i="38"/>
  <c r="I46" i="38"/>
  <c r="AA201" i="1" s="1"/>
  <c r="U46" i="38"/>
  <c r="I47" i="38"/>
  <c r="U48" i="38"/>
  <c r="U49" i="38"/>
  <c r="H52" i="38"/>
  <c r="U59" i="38"/>
  <c r="U60" i="38"/>
  <c r="J62" i="38"/>
  <c r="W62" i="38" s="1"/>
  <c r="X62" i="38" s="1"/>
  <c r="U62" i="38"/>
  <c r="H65" i="38"/>
  <c r="U75" i="38"/>
  <c r="H77" i="38"/>
  <c r="U13" i="40"/>
  <c r="I15" i="40"/>
  <c r="AA33" i="1" s="1"/>
  <c r="G20" i="40"/>
  <c r="J22" i="40"/>
  <c r="W22" i="40" s="1"/>
  <c r="J24" i="40"/>
  <c r="W24" i="40" s="1"/>
  <c r="X24" i="40" s="1"/>
  <c r="U24" i="40"/>
  <c r="J25" i="40"/>
  <c r="W25" i="40" s="1"/>
  <c r="X25" i="40" s="1"/>
  <c r="U25" i="40"/>
  <c r="J34" i="40"/>
  <c r="W34" i="40" s="1"/>
  <c r="X34" i="40" s="1"/>
  <c r="U36" i="40"/>
  <c r="U37" i="40"/>
  <c r="I46" i="40"/>
  <c r="AA208" i="1" s="1"/>
  <c r="I47" i="40"/>
  <c r="I48" i="40"/>
  <c r="U49" i="40"/>
  <c r="J51" i="40"/>
  <c r="H52" i="40"/>
  <c r="U62" i="40"/>
  <c r="J64" i="40"/>
  <c r="I65" i="40"/>
  <c r="J65" i="40" s="1"/>
  <c r="U71" i="40"/>
  <c r="U72" i="40"/>
  <c r="J74" i="40"/>
  <c r="W74" i="40" s="1"/>
  <c r="X74" i="40" s="1"/>
  <c r="U77" i="40"/>
  <c r="U10" i="41"/>
  <c r="U11" i="41"/>
  <c r="U12" i="41"/>
  <c r="U14" i="41"/>
  <c r="J15" i="41"/>
  <c r="U23" i="41"/>
  <c r="I25" i="41"/>
  <c r="I27" i="41"/>
  <c r="AE117" i="1" s="1"/>
  <c r="I34" i="41"/>
  <c r="AA107" i="1" s="1"/>
  <c r="U34" i="41"/>
  <c r="U38" i="41"/>
  <c r="I39" i="41"/>
  <c r="AE81" i="1" s="1"/>
  <c r="U46" i="41"/>
  <c r="I47" i="41"/>
  <c r="J48" i="41"/>
  <c r="W48" i="41" s="1"/>
  <c r="X48" i="41" s="1"/>
  <c r="U48" i="41"/>
  <c r="I51" i="41"/>
  <c r="AE189" i="1" s="1"/>
  <c r="H52" i="41"/>
  <c r="J59" i="41"/>
  <c r="W59" i="41" s="1"/>
  <c r="X59" i="41" s="1"/>
  <c r="I60" i="41"/>
  <c r="U60" i="41"/>
  <c r="J61" i="41"/>
  <c r="W61" i="41" s="1"/>
  <c r="X61" i="41" s="1"/>
  <c r="I62" i="41"/>
  <c r="AA182" i="1" s="1"/>
  <c r="J63" i="41"/>
  <c r="W63" i="41" s="1"/>
  <c r="X63" i="41" s="1"/>
  <c r="U63" i="41"/>
  <c r="I64" i="41"/>
  <c r="AE153" i="1" s="1"/>
  <c r="U65" i="41"/>
  <c r="U71" i="41"/>
  <c r="I72" i="41"/>
  <c r="J76" i="41"/>
  <c r="U11" i="42"/>
  <c r="U12" i="42"/>
  <c r="J15" i="42"/>
  <c r="U22" i="42"/>
  <c r="U24" i="42"/>
  <c r="J25" i="42"/>
  <c r="W25" i="42" s="1"/>
  <c r="X25" i="42" s="1"/>
  <c r="U25" i="42"/>
  <c r="I26" i="42"/>
  <c r="J27" i="42"/>
  <c r="H28" i="42"/>
  <c r="U34" i="42"/>
  <c r="U35" i="42"/>
  <c r="U37" i="42"/>
  <c r="V13" i="49"/>
  <c r="V38" i="51"/>
  <c r="I39" i="42"/>
  <c r="AE88" i="1" s="1"/>
  <c r="U46" i="42"/>
  <c r="J47" i="42"/>
  <c r="W47" i="42" s="1"/>
  <c r="X47" i="42" s="1"/>
  <c r="U47" i="42"/>
  <c r="I48" i="42"/>
  <c r="AE193" i="1" s="1"/>
  <c r="J50" i="42"/>
  <c r="W50" i="42" s="1"/>
  <c r="X50" i="42" s="1"/>
  <c r="V59" i="42"/>
  <c r="V60" i="42"/>
  <c r="I62" i="42"/>
  <c r="U63" i="42"/>
  <c r="J64" i="42"/>
  <c r="I65" i="42"/>
  <c r="U72" i="42"/>
  <c r="U74" i="42"/>
  <c r="U10" i="43"/>
  <c r="I11" i="43"/>
  <c r="U12" i="43"/>
  <c r="I15" i="43"/>
  <c r="AE23" i="1" s="1"/>
  <c r="U16" i="43"/>
  <c r="F20" i="43"/>
  <c r="U23" i="43"/>
  <c r="I25" i="43"/>
  <c r="U26" i="43"/>
  <c r="J27" i="43"/>
  <c r="H28" i="43"/>
  <c r="U35" i="43"/>
  <c r="U38" i="43"/>
  <c r="I39" i="43"/>
  <c r="AE95" i="1" s="1"/>
  <c r="U46" i="43"/>
  <c r="U47" i="43"/>
  <c r="U50" i="43"/>
  <c r="U52" i="43"/>
  <c r="U60" i="43"/>
  <c r="I61" i="43"/>
  <c r="AE164" i="1" s="1"/>
  <c r="U65" i="43"/>
  <c r="U71" i="43"/>
  <c r="V72" i="43"/>
  <c r="U77" i="43"/>
  <c r="J24" i="44"/>
  <c r="W24" i="44" s="1"/>
  <c r="X24" i="44" s="1"/>
  <c r="U24" i="44"/>
  <c r="J26" i="44"/>
  <c r="W26" i="44" s="1"/>
  <c r="X26" i="44" s="1"/>
  <c r="U26" i="44"/>
  <c r="J27" i="44"/>
  <c r="H28" i="44"/>
  <c r="U34" i="44"/>
  <c r="U35" i="44"/>
  <c r="I39" i="44"/>
  <c r="AE102" i="1" s="1"/>
  <c r="I47" i="44"/>
  <c r="I49" i="44"/>
  <c r="U50" i="44"/>
  <c r="J51" i="44"/>
  <c r="U59" i="44"/>
  <c r="I60" i="44"/>
  <c r="AE170" i="1" s="1"/>
  <c r="J61" i="44"/>
  <c r="W61" i="44" s="1"/>
  <c r="X61" i="44" s="1"/>
  <c r="U61" i="44"/>
  <c r="J62" i="44"/>
  <c r="W62" i="44" s="1"/>
  <c r="X62" i="44" s="1"/>
  <c r="U62" i="44"/>
  <c r="U65" i="44"/>
  <c r="U71" i="44"/>
  <c r="H77" i="44"/>
  <c r="U10" i="45"/>
  <c r="I11" i="45"/>
  <c r="U11" i="45"/>
  <c r="I12" i="45"/>
  <c r="U13" i="45"/>
  <c r="J13" i="45"/>
  <c r="W13" i="45" s="1"/>
  <c r="X13" i="45" s="1"/>
  <c r="U16" i="45"/>
  <c r="F20" i="45"/>
  <c r="U24" i="45"/>
  <c r="I25" i="45"/>
  <c r="AE143" i="1" s="1"/>
  <c r="U34" i="45"/>
  <c r="I35" i="45"/>
  <c r="AE105" i="1" s="1"/>
  <c r="U36" i="45"/>
  <c r="U38" i="45"/>
  <c r="J39" i="45"/>
  <c r="H40" i="45"/>
  <c r="U47" i="45"/>
  <c r="I49" i="45"/>
  <c r="AE215" i="1" s="1"/>
  <c r="U50" i="45"/>
  <c r="U52" i="45"/>
  <c r="J62" i="45"/>
  <c r="W62" i="45" s="1"/>
  <c r="X62" i="45" s="1"/>
  <c r="U62" i="45"/>
  <c r="I64" i="45"/>
  <c r="AE181" i="1" s="1"/>
  <c r="U65" i="45"/>
  <c r="U71" i="45"/>
  <c r="U72" i="45"/>
  <c r="U75" i="45"/>
  <c r="U16" i="46"/>
  <c r="F20" i="46"/>
  <c r="U23" i="46"/>
  <c r="I24" i="46"/>
  <c r="AI118" i="1" s="1"/>
  <c r="U26" i="46"/>
  <c r="I27" i="46"/>
  <c r="AI121" i="1" s="1"/>
  <c r="J34" i="46"/>
  <c r="W34" i="46" s="1"/>
  <c r="X34" i="46" s="1"/>
  <c r="U38" i="46"/>
  <c r="J39" i="46"/>
  <c r="I47" i="46"/>
  <c r="I48" i="46"/>
  <c r="J49" i="46"/>
  <c r="W49" i="46" s="1"/>
  <c r="X49" i="46" s="1"/>
  <c r="U49" i="46"/>
  <c r="U52" i="46"/>
  <c r="U59" i="46"/>
  <c r="U60" i="46"/>
  <c r="U61" i="46"/>
  <c r="I62" i="46"/>
  <c r="AI155" i="1" s="1"/>
  <c r="U63" i="46"/>
  <c r="J63" i="46"/>
  <c r="W63" i="46" s="1"/>
  <c r="X63" i="46" s="1"/>
  <c r="V63" i="46"/>
  <c r="I64" i="46"/>
  <c r="AI157" i="1" s="1"/>
  <c r="H65" i="46"/>
  <c r="U71" i="46"/>
  <c r="V72" i="46"/>
  <c r="U75" i="46"/>
  <c r="J76" i="46"/>
  <c r="I11" i="48"/>
  <c r="U11" i="48"/>
  <c r="U12" i="48"/>
  <c r="J15" i="48"/>
  <c r="G20" i="48"/>
  <c r="U23" i="48"/>
  <c r="U24" i="48"/>
  <c r="U25" i="48"/>
  <c r="J27" i="48"/>
  <c r="D32" i="48"/>
  <c r="D44" i="48" s="1"/>
  <c r="D57" i="48" s="1"/>
  <c r="D69" i="48" s="1"/>
  <c r="F69" i="48" s="1"/>
  <c r="U34" i="48"/>
  <c r="U36" i="48"/>
  <c r="J39" i="48"/>
  <c r="U40" i="48"/>
  <c r="I48" i="48"/>
  <c r="AI197" i="1" s="1"/>
  <c r="U49" i="48"/>
  <c r="J51" i="48"/>
  <c r="I59" i="48"/>
  <c r="AI159" i="1" s="1"/>
  <c r="I60" i="48"/>
  <c r="I61" i="48"/>
  <c r="U62" i="48"/>
  <c r="J64" i="48"/>
  <c r="U72" i="48"/>
  <c r="I73" i="48"/>
  <c r="U73" i="48"/>
  <c r="J76" i="48"/>
  <c r="U10" i="49"/>
  <c r="J11" i="49"/>
  <c r="W11" i="49" s="1"/>
  <c r="X11" i="49" s="1"/>
  <c r="U11" i="49"/>
  <c r="I12" i="49"/>
  <c r="AI24" i="1" s="1"/>
  <c r="J15" i="49"/>
  <c r="U22" i="49"/>
  <c r="U23" i="49"/>
  <c r="V24" i="49"/>
  <c r="V25" i="49"/>
  <c r="U26" i="49"/>
  <c r="U36" i="49"/>
  <c r="J39" i="49"/>
  <c r="U40" i="49"/>
  <c r="U46" i="49"/>
  <c r="I48" i="49"/>
  <c r="U60" i="49"/>
  <c r="U63" i="49"/>
  <c r="J64" i="49"/>
  <c r="I65" i="49"/>
  <c r="U72" i="49"/>
  <c r="U10" i="50"/>
  <c r="H16" i="50"/>
  <c r="U22" i="50"/>
  <c r="U23" i="50"/>
  <c r="U24" i="50"/>
  <c r="J25" i="50"/>
  <c r="W25" i="50" s="1"/>
  <c r="X25" i="50" s="1"/>
  <c r="U25" i="50"/>
  <c r="I26" i="50"/>
  <c r="AI141" i="1" s="1"/>
  <c r="I34" i="50"/>
  <c r="AI101" i="1" s="1"/>
  <c r="U36" i="50"/>
  <c r="J36" i="50"/>
  <c r="W36" i="50" s="1"/>
  <c r="X36" i="50" s="1"/>
  <c r="U37" i="50"/>
  <c r="J39" i="50"/>
  <c r="U47" i="50"/>
  <c r="I49" i="50"/>
  <c r="AI212" i="1" s="1"/>
  <c r="J51" i="50"/>
  <c r="U52" i="50"/>
  <c r="I62" i="50"/>
  <c r="J64" i="50"/>
  <c r="I71" i="50"/>
  <c r="U71" i="50"/>
  <c r="U73" i="50"/>
  <c r="J73" i="50"/>
  <c r="W73" i="50" s="1"/>
  <c r="X73" i="50" s="1"/>
  <c r="I75" i="50"/>
  <c r="I76" i="50"/>
  <c r="AI70" i="1" s="1"/>
  <c r="H77" i="50"/>
  <c r="U13" i="51"/>
  <c r="I14" i="51"/>
  <c r="AM10" i="1" s="1"/>
  <c r="J15" i="51"/>
  <c r="U22" i="51"/>
  <c r="J24" i="51"/>
  <c r="W24" i="51" s="1"/>
  <c r="X24" i="51" s="1"/>
  <c r="U24" i="51"/>
  <c r="I25" i="51"/>
  <c r="U35" i="51"/>
  <c r="U36" i="51"/>
  <c r="U37" i="51"/>
  <c r="J39" i="51"/>
  <c r="H40" i="51"/>
  <c r="U46" i="51"/>
  <c r="I47" i="51"/>
  <c r="I48" i="51"/>
  <c r="AM188" i="1" s="1"/>
  <c r="J51" i="51"/>
  <c r="U62" i="51"/>
  <c r="J64" i="51"/>
  <c r="I65" i="51"/>
  <c r="U75" i="51"/>
  <c r="J76" i="51"/>
  <c r="U12" i="52"/>
  <c r="G20" i="52"/>
  <c r="J22" i="52"/>
  <c r="W22" i="52" s="1"/>
  <c r="X22" i="52" s="1"/>
  <c r="J24" i="52"/>
  <c r="W24" i="52" s="1"/>
  <c r="X24" i="52" s="1"/>
  <c r="U24" i="52"/>
  <c r="J25" i="52"/>
  <c r="W25" i="52" s="1"/>
  <c r="X25" i="52" s="1"/>
  <c r="U25" i="52"/>
  <c r="U26" i="52"/>
  <c r="J27" i="52"/>
  <c r="U36" i="52"/>
  <c r="U38" i="52"/>
  <c r="J39" i="52"/>
  <c r="U40" i="52"/>
  <c r="U48" i="52"/>
  <c r="U52" i="52"/>
  <c r="U59" i="52"/>
  <c r="U60" i="52"/>
  <c r="J61" i="52"/>
  <c r="W61" i="52" s="1"/>
  <c r="X61" i="52" s="1"/>
  <c r="U61" i="52"/>
  <c r="U63" i="52"/>
  <c r="J64" i="52"/>
  <c r="U71" i="52"/>
  <c r="J76" i="52"/>
  <c r="U77" i="52"/>
  <c r="I10" i="53"/>
  <c r="AM20" i="1" s="1"/>
  <c r="U10" i="53"/>
  <c r="U12" i="53"/>
  <c r="G20" i="53"/>
  <c r="J22" i="53"/>
  <c r="W22" i="53" s="1"/>
  <c r="X22" i="53" s="1"/>
  <c r="U25" i="53"/>
  <c r="I26" i="53"/>
  <c r="AM132" i="1" s="1"/>
  <c r="J27" i="53"/>
  <c r="H28" i="53"/>
  <c r="U36" i="53"/>
  <c r="I49" i="53"/>
  <c r="H52" i="53"/>
  <c r="U62" i="53"/>
  <c r="H65" i="53"/>
  <c r="U71" i="53"/>
  <c r="J76" i="53"/>
  <c r="I77" i="53"/>
  <c r="U13" i="54"/>
  <c r="U16" i="54"/>
  <c r="F20" i="54"/>
  <c r="U23" i="54"/>
  <c r="U26" i="54"/>
  <c r="J27" i="54"/>
  <c r="U35" i="54"/>
  <c r="U36" i="54"/>
  <c r="U37" i="54"/>
  <c r="V38" i="54"/>
  <c r="J39" i="54"/>
  <c r="H40" i="54"/>
  <c r="U47" i="54"/>
  <c r="U50" i="54"/>
  <c r="J59" i="54"/>
  <c r="W59" i="54" s="1"/>
  <c r="X59" i="54" s="1"/>
  <c r="U59" i="54"/>
  <c r="J60" i="54"/>
  <c r="W60" i="54" s="1"/>
  <c r="X60" i="54" s="1"/>
  <c r="U60" i="54"/>
  <c r="U61" i="54"/>
  <c r="U63" i="54"/>
  <c r="J64" i="54"/>
  <c r="I65" i="54"/>
  <c r="J65" i="54" s="1"/>
  <c r="U71" i="54"/>
  <c r="V72" i="54"/>
  <c r="U75" i="54"/>
  <c r="I12" i="56"/>
  <c r="AM36" i="1" s="1"/>
  <c r="U13" i="56"/>
  <c r="U14" i="56"/>
  <c r="J15" i="56"/>
  <c r="U22" i="56"/>
  <c r="J23" i="56"/>
  <c r="W23" i="56" s="1"/>
  <c r="X23" i="56" s="1"/>
  <c r="J26" i="56"/>
  <c r="W26" i="56" s="1"/>
  <c r="X26" i="56" s="1"/>
  <c r="U26" i="56"/>
  <c r="I27" i="56"/>
  <c r="AQ116" i="1" s="1"/>
  <c r="U35" i="56"/>
  <c r="U37" i="56"/>
  <c r="V38" i="56"/>
  <c r="I48" i="56"/>
  <c r="AM216" i="1" s="1"/>
  <c r="U52" i="56"/>
  <c r="I61" i="56"/>
  <c r="AM180" i="1" s="1"/>
  <c r="J62" i="56"/>
  <c r="W62" i="56" s="1"/>
  <c r="X62" i="56" s="1"/>
  <c r="U62" i="56"/>
  <c r="J64" i="56"/>
  <c r="U65" i="56"/>
  <c r="U71" i="56"/>
  <c r="U72" i="56"/>
  <c r="U73" i="56"/>
  <c r="U75" i="56"/>
  <c r="J76" i="56"/>
  <c r="U38" i="42"/>
  <c r="J38" i="42"/>
  <c r="W38" i="42" s="1"/>
  <c r="X38" i="42" s="1"/>
  <c r="U40" i="42"/>
  <c r="U48" i="42"/>
  <c r="U49" i="42"/>
  <c r="U50" i="42"/>
  <c r="I51" i="42"/>
  <c r="AE196" i="1" s="1"/>
  <c r="U52" i="42"/>
  <c r="U59" i="42"/>
  <c r="U60" i="42"/>
  <c r="I61" i="42"/>
  <c r="U61" i="42"/>
  <c r="U62" i="42"/>
  <c r="U65" i="42"/>
  <c r="U71" i="42"/>
  <c r="I72" i="42"/>
  <c r="I76" i="42"/>
  <c r="AE52" i="1" s="1"/>
  <c r="U77" i="42"/>
  <c r="U11" i="43"/>
  <c r="U13" i="43"/>
  <c r="I14" i="43"/>
  <c r="J15" i="43"/>
  <c r="U22" i="43"/>
  <c r="U24" i="43"/>
  <c r="U25" i="43"/>
  <c r="I34" i="43"/>
  <c r="U34" i="43"/>
  <c r="U36" i="43"/>
  <c r="U37" i="43"/>
  <c r="J39" i="43"/>
  <c r="U40" i="43"/>
  <c r="I47" i="43"/>
  <c r="I48" i="43"/>
  <c r="I49" i="43"/>
  <c r="J51" i="43"/>
  <c r="J59" i="43"/>
  <c r="W59" i="43" s="1"/>
  <c r="X59" i="43" s="1"/>
  <c r="U59" i="43"/>
  <c r="I60" i="43"/>
  <c r="U61" i="43"/>
  <c r="I62" i="43"/>
  <c r="U63" i="43"/>
  <c r="J64" i="43"/>
  <c r="I65" i="43"/>
  <c r="U72" i="43"/>
  <c r="J72" i="43"/>
  <c r="W72" i="43" s="1"/>
  <c r="X72" i="43" s="1"/>
  <c r="U73" i="43"/>
  <c r="I74" i="43"/>
  <c r="U74" i="43"/>
  <c r="J76" i="43"/>
  <c r="U10" i="44"/>
  <c r="I11" i="44"/>
  <c r="U12" i="44"/>
  <c r="U13" i="44"/>
  <c r="U14" i="44"/>
  <c r="I15" i="44"/>
  <c r="AE30" i="1" s="1"/>
  <c r="U16" i="44"/>
  <c r="F20" i="44"/>
  <c r="U23" i="44"/>
  <c r="I25" i="44"/>
  <c r="U36" i="44"/>
  <c r="J36" i="44"/>
  <c r="W36" i="44" s="1"/>
  <c r="X36" i="44" s="1"/>
  <c r="U37" i="44"/>
  <c r="U38" i="44"/>
  <c r="U40" i="44"/>
  <c r="U46" i="44"/>
  <c r="U47" i="44"/>
  <c r="I48" i="44"/>
  <c r="U49" i="44"/>
  <c r="V50" i="44"/>
  <c r="H52" i="44"/>
  <c r="J60" i="44"/>
  <c r="W60" i="44" s="1"/>
  <c r="X60" i="44" s="1"/>
  <c r="U60" i="44"/>
  <c r="U63" i="44"/>
  <c r="J64" i="44"/>
  <c r="I65" i="44"/>
  <c r="I71" i="44"/>
  <c r="U73" i="44"/>
  <c r="I74" i="44"/>
  <c r="U74" i="44"/>
  <c r="J75" i="44"/>
  <c r="W75" i="44" s="1"/>
  <c r="X75" i="44" s="1"/>
  <c r="U75" i="44"/>
  <c r="U14" i="45"/>
  <c r="J15" i="45"/>
  <c r="U22" i="45"/>
  <c r="U23" i="45"/>
  <c r="I24" i="45"/>
  <c r="J25" i="45"/>
  <c r="W25" i="45" s="1"/>
  <c r="X25" i="45" s="1"/>
  <c r="U25" i="45"/>
  <c r="J26" i="45"/>
  <c r="W26" i="45" s="1"/>
  <c r="X26" i="45" s="1"/>
  <c r="U26" i="45"/>
  <c r="J27" i="45"/>
  <c r="U35" i="45"/>
  <c r="U37" i="45"/>
  <c r="I38" i="45"/>
  <c r="AE108" i="1" s="1"/>
  <c r="U46" i="45"/>
  <c r="I47" i="45"/>
  <c r="AE213" i="1" s="1"/>
  <c r="I48" i="45"/>
  <c r="J51" i="45"/>
  <c r="U59" i="45"/>
  <c r="J60" i="45"/>
  <c r="W60" i="45" s="1"/>
  <c r="X60" i="45" s="1"/>
  <c r="U60" i="45"/>
  <c r="U61" i="45"/>
  <c r="U63" i="45"/>
  <c r="J63" i="45"/>
  <c r="W63" i="45" s="1"/>
  <c r="X63" i="45" s="1"/>
  <c r="J64" i="45"/>
  <c r="I65" i="45"/>
  <c r="I72" i="45"/>
  <c r="AE69" i="1" s="1"/>
  <c r="I73" i="45"/>
  <c r="AE70" i="1" s="1"/>
  <c r="I74" i="45"/>
  <c r="AE71" i="1" s="1"/>
  <c r="I75" i="45"/>
  <c r="AE72" i="1" s="1"/>
  <c r="U77" i="45"/>
  <c r="U10" i="46"/>
  <c r="I11" i="46"/>
  <c r="U11" i="46"/>
  <c r="I12" i="46"/>
  <c r="U13" i="46"/>
  <c r="J13" i="46"/>
  <c r="W13" i="46" s="1"/>
  <c r="X13" i="46" s="1"/>
  <c r="U14" i="46"/>
  <c r="J15" i="46"/>
  <c r="U22" i="46"/>
  <c r="U24" i="46"/>
  <c r="I25" i="46"/>
  <c r="U35" i="46"/>
  <c r="I36" i="46"/>
  <c r="U37" i="46"/>
  <c r="U46" i="46"/>
  <c r="U47" i="46"/>
  <c r="U48" i="46"/>
  <c r="I50" i="46"/>
  <c r="J51" i="46"/>
  <c r="J64" i="46"/>
  <c r="I65" i="46"/>
  <c r="U72" i="46"/>
  <c r="U73" i="46"/>
  <c r="I74" i="46"/>
  <c r="U74" i="46"/>
  <c r="I75" i="46"/>
  <c r="U77" i="46"/>
  <c r="U10" i="48"/>
  <c r="I12" i="48"/>
  <c r="U13" i="48"/>
  <c r="U14" i="48"/>
  <c r="U16" i="48"/>
  <c r="U22" i="48"/>
  <c r="J22" i="48"/>
  <c r="W22" i="48" s="1"/>
  <c r="X22" i="48" s="1"/>
  <c r="I24" i="48"/>
  <c r="I25" i="48"/>
  <c r="I26" i="48"/>
  <c r="I27" i="48"/>
  <c r="AI128" i="1" s="1"/>
  <c r="U35" i="48"/>
  <c r="U37" i="48"/>
  <c r="U38" i="48"/>
  <c r="U46" i="48"/>
  <c r="U47" i="48"/>
  <c r="J48" i="48"/>
  <c r="W48" i="48" s="1"/>
  <c r="X48" i="48" s="1"/>
  <c r="U48" i="48"/>
  <c r="U52" i="48"/>
  <c r="U63" i="48"/>
  <c r="U65" i="48"/>
  <c r="U71" i="48"/>
  <c r="U75" i="48"/>
  <c r="U77" i="48"/>
  <c r="U12" i="49"/>
  <c r="U13" i="49"/>
  <c r="U14" i="49"/>
  <c r="U16" i="49"/>
  <c r="F20" i="49"/>
  <c r="I22" i="49"/>
  <c r="J22" i="49" s="1"/>
  <c r="W22" i="49" s="1"/>
  <c r="J24" i="49"/>
  <c r="W24" i="49" s="1"/>
  <c r="X24" i="49" s="1"/>
  <c r="U24" i="49"/>
  <c r="U25" i="49"/>
  <c r="I26" i="49"/>
  <c r="J27" i="49"/>
  <c r="U34" i="49"/>
  <c r="U35" i="49"/>
  <c r="U37" i="49"/>
  <c r="U38" i="49"/>
  <c r="J38" i="49"/>
  <c r="W38" i="49" s="1"/>
  <c r="X38" i="49" s="1"/>
  <c r="U47" i="49"/>
  <c r="U48" i="49"/>
  <c r="I49" i="49"/>
  <c r="U49" i="49"/>
  <c r="U50" i="49"/>
  <c r="I51" i="49"/>
  <c r="AI207" i="1" s="1"/>
  <c r="U52" i="49"/>
  <c r="U59" i="49"/>
  <c r="I60" i="49"/>
  <c r="J61" i="49"/>
  <c r="W61" i="49" s="1"/>
  <c r="X61" i="49" s="1"/>
  <c r="U61" i="49"/>
  <c r="J62" i="49"/>
  <c r="W62" i="49" s="1"/>
  <c r="X62" i="49" s="1"/>
  <c r="U62" i="49"/>
  <c r="U65" i="49"/>
  <c r="U71" i="49"/>
  <c r="I72" i="49"/>
  <c r="U73" i="49"/>
  <c r="I74" i="49"/>
  <c r="U74" i="49"/>
  <c r="I76" i="49"/>
  <c r="AI63" i="1" s="1"/>
  <c r="U77" i="49"/>
  <c r="I11" i="50"/>
  <c r="U12" i="50"/>
  <c r="J12" i="50"/>
  <c r="W12" i="50" s="1"/>
  <c r="X12" i="50" s="1"/>
  <c r="U13" i="50"/>
  <c r="I14" i="50"/>
  <c r="I15" i="50"/>
  <c r="AI34" i="1" s="1"/>
  <c r="G20" i="50"/>
  <c r="V24" i="50"/>
  <c r="U26" i="50"/>
  <c r="J27" i="50"/>
  <c r="D32" i="50"/>
  <c r="D44" i="50" s="1"/>
  <c r="D57" i="50" s="1"/>
  <c r="D69" i="50" s="1"/>
  <c r="F69" i="50" s="1"/>
  <c r="U34" i="50"/>
  <c r="U35" i="50"/>
  <c r="U38" i="50"/>
  <c r="U40" i="50"/>
  <c r="U46" i="50"/>
  <c r="I47" i="50"/>
  <c r="AI210" i="1" s="1"/>
  <c r="U48" i="50"/>
  <c r="J49" i="50"/>
  <c r="W49" i="50" s="1"/>
  <c r="X49" i="50" s="1"/>
  <c r="U49" i="50"/>
  <c r="I51" i="50"/>
  <c r="AI214" i="1" s="1"/>
  <c r="U62" i="50"/>
  <c r="U63" i="50"/>
  <c r="U65" i="50"/>
  <c r="U72" i="50"/>
  <c r="V73" i="50"/>
  <c r="J74" i="50"/>
  <c r="W74" i="50" s="1"/>
  <c r="X74" i="50" s="1"/>
  <c r="U74" i="50"/>
  <c r="J76" i="50"/>
  <c r="U10" i="51"/>
  <c r="I11" i="51"/>
  <c r="U11" i="51"/>
  <c r="I12" i="51"/>
  <c r="I13" i="51"/>
  <c r="I15" i="51"/>
  <c r="AM11" i="1" s="1"/>
  <c r="U16" i="51"/>
  <c r="F20" i="51"/>
  <c r="U23" i="51"/>
  <c r="V24" i="51"/>
  <c r="U25" i="51"/>
  <c r="U26" i="51"/>
  <c r="J27" i="51"/>
  <c r="U34" i="51"/>
  <c r="I35" i="51"/>
  <c r="U38" i="51"/>
  <c r="J38" i="51"/>
  <c r="W38" i="51" s="1"/>
  <c r="X38" i="51" s="1"/>
  <c r="I39" i="51"/>
  <c r="U47" i="51"/>
  <c r="J48" i="51"/>
  <c r="W48" i="51" s="1"/>
  <c r="X48" i="51" s="1"/>
  <c r="U48" i="51"/>
  <c r="I49" i="51"/>
  <c r="U49" i="51"/>
  <c r="U50" i="51"/>
  <c r="H52" i="51"/>
  <c r="U59" i="51"/>
  <c r="U60" i="51"/>
  <c r="U61" i="51"/>
  <c r="J63" i="51"/>
  <c r="W63" i="51" s="1"/>
  <c r="X63" i="51" s="1"/>
  <c r="U63" i="51"/>
  <c r="I64" i="51"/>
  <c r="AM155" i="1" s="1"/>
  <c r="U65" i="51"/>
  <c r="U71" i="51"/>
  <c r="I72" i="51"/>
  <c r="U72" i="51"/>
  <c r="U73" i="51"/>
  <c r="I74" i="51"/>
  <c r="U74" i="51"/>
  <c r="I75" i="51"/>
  <c r="AM46" i="1" s="1"/>
  <c r="H77" i="51"/>
  <c r="I10" i="52"/>
  <c r="U10" i="52"/>
  <c r="I11" i="52"/>
  <c r="U13" i="52"/>
  <c r="U14" i="52"/>
  <c r="J15" i="52"/>
  <c r="F20" i="52"/>
  <c r="I23" i="52"/>
  <c r="U34" i="52"/>
  <c r="U35" i="52"/>
  <c r="U37" i="52"/>
  <c r="I46" i="52"/>
  <c r="U47" i="52"/>
  <c r="I48" i="52"/>
  <c r="J49" i="52"/>
  <c r="W49" i="52" s="1"/>
  <c r="X49" i="52" s="1"/>
  <c r="U49" i="52"/>
  <c r="U50" i="52"/>
  <c r="J51" i="52"/>
  <c r="U62" i="52"/>
  <c r="H65" i="52"/>
  <c r="U72" i="52"/>
  <c r="J74" i="52"/>
  <c r="W74" i="52" s="1"/>
  <c r="X74" i="52" s="1"/>
  <c r="U75" i="52"/>
  <c r="I11" i="53"/>
  <c r="U11" i="53"/>
  <c r="U13" i="53"/>
  <c r="U14" i="53"/>
  <c r="F20" i="53"/>
  <c r="U23" i="53"/>
  <c r="U24" i="53"/>
  <c r="I25" i="53"/>
  <c r="U26" i="53"/>
  <c r="U34" i="53"/>
  <c r="U35" i="53"/>
  <c r="U37" i="53"/>
  <c r="J39" i="53"/>
  <c r="U40" i="53"/>
  <c r="J46" i="53"/>
  <c r="W46" i="53" s="1"/>
  <c r="X46" i="53" s="1"/>
  <c r="J47" i="53"/>
  <c r="W47" i="53" s="1"/>
  <c r="X47" i="53" s="1"/>
  <c r="U47" i="53"/>
  <c r="U48" i="53"/>
  <c r="U49" i="53"/>
  <c r="U50" i="53"/>
  <c r="J51" i="53"/>
  <c r="I52" i="53"/>
  <c r="U59" i="53"/>
  <c r="U60" i="53"/>
  <c r="U61" i="53"/>
  <c r="U63" i="53"/>
  <c r="J64" i="53"/>
  <c r="I65" i="53"/>
  <c r="U72" i="53"/>
  <c r="U75" i="53"/>
  <c r="H77" i="53"/>
  <c r="U10" i="54"/>
  <c r="I11" i="54"/>
  <c r="U11" i="54"/>
  <c r="I12" i="54"/>
  <c r="I13" i="54"/>
  <c r="U14" i="54"/>
  <c r="J15" i="54"/>
  <c r="U22" i="54"/>
  <c r="J24" i="54"/>
  <c r="W24" i="54" s="1"/>
  <c r="X24" i="54" s="1"/>
  <c r="U24" i="54"/>
  <c r="I25" i="54"/>
  <c r="I26" i="54"/>
  <c r="AM139" i="1" s="1"/>
  <c r="I34" i="54"/>
  <c r="U34" i="54"/>
  <c r="I35" i="54"/>
  <c r="U38" i="54"/>
  <c r="J38" i="54"/>
  <c r="W38" i="54" s="1"/>
  <c r="X38" i="54" s="1"/>
  <c r="I39" i="54"/>
  <c r="AM104" i="1" s="1"/>
  <c r="U46" i="54"/>
  <c r="I47" i="54"/>
  <c r="I48" i="54"/>
  <c r="J51" i="54"/>
  <c r="U52" i="54"/>
  <c r="J62" i="54"/>
  <c r="W62" i="54" s="1"/>
  <c r="X62" i="54" s="1"/>
  <c r="I63" i="54"/>
  <c r="AM175" i="1" s="1"/>
  <c r="I64" i="54"/>
  <c r="AM176" i="1" s="1"/>
  <c r="U65" i="54"/>
  <c r="U72" i="54"/>
  <c r="J72" i="54"/>
  <c r="W72" i="54" s="1"/>
  <c r="X72" i="54" s="1"/>
  <c r="U73" i="54"/>
  <c r="I74" i="54"/>
  <c r="U74" i="54"/>
  <c r="I75" i="54"/>
  <c r="J76" i="54"/>
  <c r="U77" i="54"/>
  <c r="I11" i="56"/>
  <c r="AM35" i="1" s="1"/>
  <c r="U11" i="56"/>
  <c r="J12" i="56"/>
  <c r="W12" i="56" s="1"/>
  <c r="X12" i="56" s="1"/>
  <c r="U12" i="56"/>
  <c r="I13" i="56"/>
  <c r="AM37" i="1" s="1"/>
  <c r="U16" i="56"/>
  <c r="F20" i="56"/>
  <c r="I22" i="56"/>
  <c r="AM142" i="1" s="1"/>
  <c r="J24" i="56"/>
  <c r="W24" i="56" s="1"/>
  <c r="X24" i="56" s="1"/>
  <c r="U24" i="56"/>
  <c r="I25" i="56"/>
  <c r="AM145" i="1" s="1"/>
  <c r="I26" i="56"/>
  <c r="AM146" i="1" s="1"/>
  <c r="J27" i="56"/>
  <c r="U34" i="56"/>
  <c r="I35" i="56"/>
  <c r="AM107" i="1" s="1"/>
  <c r="U36" i="56"/>
  <c r="U38" i="56"/>
  <c r="J39" i="56"/>
  <c r="U40" i="56"/>
  <c r="J47" i="56"/>
  <c r="W47" i="56" s="1"/>
  <c r="X47" i="56" s="1"/>
  <c r="U47" i="56"/>
  <c r="J48" i="56"/>
  <c r="W48" i="56" s="1"/>
  <c r="X48" i="56" s="1"/>
  <c r="U48" i="56"/>
  <c r="I49" i="56"/>
  <c r="AM217" i="1" s="1"/>
  <c r="U49" i="56"/>
  <c r="I50" i="56"/>
  <c r="AM218" i="1" s="1"/>
  <c r="J51" i="56"/>
  <c r="I59" i="56"/>
  <c r="AM178" i="1" s="1"/>
  <c r="U59" i="56"/>
  <c r="I60" i="56"/>
  <c r="AM179" i="1" s="1"/>
  <c r="J61" i="56"/>
  <c r="W61" i="56" s="1"/>
  <c r="X61" i="56" s="1"/>
  <c r="U61" i="56"/>
  <c r="U63" i="56"/>
  <c r="I64" i="56"/>
  <c r="AQ152" i="1" s="1"/>
  <c r="I65" i="56"/>
  <c r="J65" i="56" s="1"/>
  <c r="I72" i="56"/>
  <c r="AM71" i="1" s="1"/>
  <c r="I73" i="56"/>
  <c r="AM72" i="1" s="1"/>
  <c r="I74" i="56"/>
  <c r="AM73" i="1" s="1"/>
  <c r="U74" i="56"/>
  <c r="I75" i="56"/>
  <c r="AM74" i="1" s="1"/>
  <c r="U77" i="56"/>
  <c r="U74" i="3"/>
  <c r="I74" i="3"/>
  <c r="I72" i="3"/>
  <c r="U72" i="3"/>
  <c r="I71" i="7"/>
  <c r="J71" i="7" s="1"/>
  <c r="W71" i="7" s="1"/>
  <c r="U77" i="7"/>
  <c r="U77" i="3"/>
  <c r="U63" i="3"/>
  <c r="U62" i="3"/>
  <c r="J61" i="3"/>
  <c r="W61" i="3" s="1"/>
  <c r="X61" i="3" s="1"/>
  <c r="U61" i="3"/>
  <c r="J60" i="3"/>
  <c r="W60" i="3" s="1"/>
  <c r="X60" i="3" s="1"/>
  <c r="U60" i="3"/>
  <c r="I59" i="3"/>
  <c r="I65" i="3"/>
  <c r="J59" i="3"/>
  <c r="W59" i="3" s="1"/>
  <c r="X59" i="3" s="1"/>
  <c r="U35" i="3"/>
  <c r="U40" i="3"/>
  <c r="U25" i="3"/>
  <c r="U26" i="3"/>
  <c r="U24" i="3"/>
  <c r="I24" i="3"/>
  <c r="C123" i="1" s="1"/>
  <c r="U14" i="3"/>
  <c r="U13" i="3"/>
  <c r="U12" i="3"/>
  <c r="I12" i="3"/>
  <c r="C15" i="1" s="1"/>
  <c r="G32" i="56"/>
  <c r="G44" i="56" s="1"/>
  <c r="G57" i="56" s="1"/>
  <c r="E44" i="56"/>
  <c r="E57" i="56" s="1"/>
  <c r="E69" i="56" s="1"/>
  <c r="G69" i="56" s="1"/>
  <c r="I10" i="56"/>
  <c r="AM34" i="1" s="1"/>
  <c r="I23" i="56"/>
  <c r="AM143" i="1" s="1"/>
  <c r="I46" i="56"/>
  <c r="AM214" i="1" s="1"/>
  <c r="H65" i="56"/>
  <c r="B56" i="56" s="1"/>
  <c r="I15" i="56"/>
  <c r="AQ8" i="1" s="1"/>
  <c r="J22" i="56"/>
  <c r="W22" i="56" s="1"/>
  <c r="I39" i="56"/>
  <c r="AQ80" i="1" s="1"/>
  <c r="H52" i="56"/>
  <c r="H77" i="56"/>
  <c r="U10" i="56"/>
  <c r="I14" i="56"/>
  <c r="AM38" i="1" s="1"/>
  <c r="U23" i="56"/>
  <c r="I37" i="56"/>
  <c r="AM109" i="1" s="1"/>
  <c r="J38" i="56"/>
  <c r="W38" i="56" s="1"/>
  <c r="X38" i="56" s="1"/>
  <c r="U46" i="56"/>
  <c r="J72" i="56"/>
  <c r="W72" i="56" s="1"/>
  <c r="X72" i="56" s="1"/>
  <c r="G20" i="56"/>
  <c r="I36" i="56"/>
  <c r="AM108" i="1" s="1"/>
  <c r="I71" i="56"/>
  <c r="AM70" i="1" s="1"/>
  <c r="U28" i="56"/>
  <c r="J13" i="56"/>
  <c r="W13" i="56" s="1"/>
  <c r="X13" i="56" s="1"/>
  <c r="F32" i="56"/>
  <c r="F44" i="56" s="1"/>
  <c r="F57" i="56" s="1"/>
  <c r="I34" i="56"/>
  <c r="AM106" i="1" s="1"/>
  <c r="I51" i="56"/>
  <c r="AQ188" i="1" s="1"/>
  <c r="I62" i="56"/>
  <c r="AM181" i="1" s="1"/>
  <c r="J63" i="56"/>
  <c r="W63" i="56" s="1"/>
  <c r="X63" i="56" s="1"/>
  <c r="I76" i="56"/>
  <c r="AQ44" i="1" s="1"/>
  <c r="D44" i="54"/>
  <c r="D57" i="54" s="1"/>
  <c r="D69" i="54" s="1"/>
  <c r="F69" i="54" s="1"/>
  <c r="F32" i="54"/>
  <c r="F44" i="54" s="1"/>
  <c r="F57" i="54" s="1"/>
  <c r="G32" i="54"/>
  <c r="G44" i="54" s="1"/>
  <c r="G57" i="54" s="1"/>
  <c r="E44" i="54"/>
  <c r="E57" i="54" s="1"/>
  <c r="E69" i="54" s="1"/>
  <c r="G69" i="54" s="1"/>
  <c r="I10" i="54"/>
  <c r="I46" i="54"/>
  <c r="G20" i="54"/>
  <c r="I22" i="54"/>
  <c r="AM135" i="1" s="1"/>
  <c r="I73" i="54"/>
  <c r="I23" i="54"/>
  <c r="H52" i="54"/>
  <c r="J52" i="54" s="1"/>
  <c r="H77" i="54"/>
  <c r="I36" i="54"/>
  <c r="AM101" i="1" s="1"/>
  <c r="I71" i="54"/>
  <c r="U28" i="54"/>
  <c r="I37" i="54"/>
  <c r="I14" i="54"/>
  <c r="I27" i="54"/>
  <c r="AM140" i="1" s="1"/>
  <c r="I50" i="54"/>
  <c r="I59" i="54"/>
  <c r="AM171" i="1" s="1"/>
  <c r="I60" i="54"/>
  <c r="AM172" i="1" s="1"/>
  <c r="I61" i="54"/>
  <c r="G32" i="53"/>
  <c r="G44" i="53" s="1"/>
  <c r="G57" i="53" s="1"/>
  <c r="E44" i="53"/>
  <c r="E57" i="53" s="1"/>
  <c r="E69" i="53" s="1"/>
  <c r="G69" i="53" s="1"/>
  <c r="U16" i="53"/>
  <c r="I72" i="53"/>
  <c r="U22" i="53"/>
  <c r="I36" i="53"/>
  <c r="AM94" i="1" s="1"/>
  <c r="U52" i="53"/>
  <c r="I71" i="53"/>
  <c r="AM56" i="1" s="1"/>
  <c r="U77" i="53"/>
  <c r="I39" i="53"/>
  <c r="AM97" i="1" s="1"/>
  <c r="I13" i="53"/>
  <c r="I35" i="53"/>
  <c r="I63" i="53"/>
  <c r="AM168" i="1" s="1"/>
  <c r="I64" i="53"/>
  <c r="AM169" i="1" s="1"/>
  <c r="U73" i="53"/>
  <c r="F32" i="53"/>
  <c r="F44" i="53" s="1"/>
  <c r="F57" i="53" s="1"/>
  <c r="I34" i="53"/>
  <c r="AM92" i="1" s="1"/>
  <c r="U38" i="53"/>
  <c r="I51" i="53"/>
  <c r="AM205" i="1" s="1"/>
  <c r="I62" i="53"/>
  <c r="AM167" i="1" s="1"/>
  <c r="J63" i="53"/>
  <c r="W63" i="53" s="1"/>
  <c r="X63" i="53" s="1"/>
  <c r="I76" i="53"/>
  <c r="AM61" i="1" s="1"/>
  <c r="I22" i="53"/>
  <c r="AM128" i="1" s="1"/>
  <c r="J15" i="53"/>
  <c r="I38" i="53"/>
  <c r="I14" i="53"/>
  <c r="I37" i="53"/>
  <c r="I12" i="53"/>
  <c r="I27" i="53"/>
  <c r="AM133" i="1" s="1"/>
  <c r="I50" i="53"/>
  <c r="I59" i="53"/>
  <c r="AM164" i="1" s="1"/>
  <c r="I60" i="53"/>
  <c r="AM165" i="1" s="1"/>
  <c r="I61" i="53"/>
  <c r="AM166" i="1" s="1"/>
  <c r="I75" i="53"/>
  <c r="I73" i="53"/>
  <c r="G32" i="52"/>
  <c r="G44" i="52" s="1"/>
  <c r="G57" i="52" s="1"/>
  <c r="E44" i="52"/>
  <c r="E57" i="52" s="1"/>
  <c r="E69" i="52" s="1"/>
  <c r="G69" i="52" s="1"/>
  <c r="U16" i="52"/>
  <c r="I15" i="52"/>
  <c r="AM18" i="1" s="1"/>
  <c r="I39" i="52"/>
  <c r="AM90" i="1" s="1"/>
  <c r="H28" i="52"/>
  <c r="I38" i="52"/>
  <c r="I72" i="52"/>
  <c r="I13" i="52"/>
  <c r="I35" i="52"/>
  <c r="I63" i="52"/>
  <c r="I64" i="52"/>
  <c r="AM162" i="1" s="1"/>
  <c r="F32" i="52"/>
  <c r="F44" i="52" s="1"/>
  <c r="F57" i="52" s="1"/>
  <c r="I34" i="52"/>
  <c r="AM85" i="1" s="1"/>
  <c r="I62" i="52"/>
  <c r="AM160" i="1" s="1"/>
  <c r="I76" i="52"/>
  <c r="AM54" i="1" s="1"/>
  <c r="I71" i="52"/>
  <c r="I12" i="52"/>
  <c r="I27" i="52"/>
  <c r="AM126" i="1" s="1"/>
  <c r="I50" i="52"/>
  <c r="I59" i="52"/>
  <c r="AM157" i="1" s="1"/>
  <c r="I60" i="52"/>
  <c r="AM158" i="1" s="1"/>
  <c r="I61" i="52"/>
  <c r="AM159" i="1" s="1"/>
  <c r="I36" i="52"/>
  <c r="I26" i="52"/>
  <c r="I49" i="52"/>
  <c r="AM196" i="1" s="1"/>
  <c r="I75" i="52"/>
  <c r="D44" i="51"/>
  <c r="D57" i="51" s="1"/>
  <c r="D69" i="51" s="1"/>
  <c r="F69" i="51" s="1"/>
  <c r="F32" i="51"/>
  <c r="F44" i="51" s="1"/>
  <c r="F57" i="51" s="1"/>
  <c r="G32" i="51"/>
  <c r="G44" i="51" s="1"/>
  <c r="G57" i="51" s="1"/>
  <c r="E44" i="51"/>
  <c r="E57" i="51" s="1"/>
  <c r="E69" i="51" s="1"/>
  <c r="G69" i="51" s="1"/>
  <c r="I46" i="51"/>
  <c r="AI216" i="1" s="1"/>
  <c r="G20" i="51"/>
  <c r="I22" i="51"/>
  <c r="AI144" i="1" s="1"/>
  <c r="H65" i="51"/>
  <c r="I73" i="51"/>
  <c r="I10" i="51"/>
  <c r="I23" i="51"/>
  <c r="I37" i="51"/>
  <c r="J14" i="51"/>
  <c r="W14" i="51" s="1"/>
  <c r="X14" i="51" s="1"/>
  <c r="I36" i="51"/>
  <c r="I71" i="51"/>
  <c r="U28" i="51"/>
  <c r="I34" i="51"/>
  <c r="I51" i="51"/>
  <c r="AM191" i="1" s="1"/>
  <c r="I62" i="51"/>
  <c r="I76" i="51"/>
  <c r="AM47" i="1" s="1"/>
  <c r="U14" i="51"/>
  <c r="I27" i="51"/>
  <c r="AM119" i="1" s="1"/>
  <c r="I50" i="51"/>
  <c r="AM190" i="1" s="1"/>
  <c r="I59" i="51"/>
  <c r="I60" i="51"/>
  <c r="I61" i="51"/>
  <c r="G32" i="50"/>
  <c r="G44" i="50" s="1"/>
  <c r="G57" i="50" s="1"/>
  <c r="E44" i="50"/>
  <c r="E57" i="50" s="1"/>
  <c r="E69" i="50" s="1"/>
  <c r="G69" i="50" s="1"/>
  <c r="I10" i="50"/>
  <c r="I23" i="50"/>
  <c r="AI138" i="1" s="1"/>
  <c r="J24" i="50"/>
  <c r="W24" i="50" s="1"/>
  <c r="X24" i="50" s="1"/>
  <c r="I46" i="50"/>
  <c r="J47" i="50"/>
  <c r="W47" i="50" s="1"/>
  <c r="X47" i="50" s="1"/>
  <c r="U50" i="50"/>
  <c r="U59" i="50"/>
  <c r="U60" i="50"/>
  <c r="U61" i="50"/>
  <c r="U75" i="50"/>
  <c r="I39" i="50"/>
  <c r="AI106" i="1" s="1"/>
  <c r="J15" i="50"/>
  <c r="H28" i="50"/>
  <c r="I38" i="50"/>
  <c r="I72" i="50"/>
  <c r="I37" i="50"/>
  <c r="I13" i="50"/>
  <c r="I35" i="50"/>
  <c r="AI102" i="1" s="1"/>
  <c r="I63" i="50"/>
  <c r="I64" i="50"/>
  <c r="AI178" i="1" s="1"/>
  <c r="I27" i="50"/>
  <c r="AI142" i="1" s="1"/>
  <c r="I50" i="50"/>
  <c r="I59" i="50"/>
  <c r="I60" i="50"/>
  <c r="I61" i="50"/>
  <c r="D44" i="49"/>
  <c r="D57" i="49" s="1"/>
  <c r="D69" i="49" s="1"/>
  <c r="F69" i="49" s="1"/>
  <c r="F32" i="49"/>
  <c r="F44" i="49" s="1"/>
  <c r="F57" i="49" s="1"/>
  <c r="G32" i="49"/>
  <c r="G44" i="49" s="1"/>
  <c r="G57" i="49" s="1"/>
  <c r="E44" i="49"/>
  <c r="E57" i="49" s="1"/>
  <c r="E69" i="49" s="1"/>
  <c r="G69" i="49" s="1"/>
  <c r="I10" i="49"/>
  <c r="I23" i="49"/>
  <c r="I46" i="49"/>
  <c r="H65" i="49"/>
  <c r="I15" i="49"/>
  <c r="AI27" i="1" s="1"/>
  <c r="I39" i="49"/>
  <c r="AI99" i="1" s="1"/>
  <c r="H52" i="49"/>
  <c r="H77" i="49"/>
  <c r="G20" i="49"/>
  <c r="H28" i="49"/>
  <c r="J14" i="49"/>
  <c r="W14" i="49" s="1"/>
  <c r="X14" i="49" s="1"/>
  <c r="I36" i="49"/>
  <c r="AI96" i="1" s="1"/>
  <c r="J37" i="49"/>
  <c r="W37" i="49" s="1"/>
  <c r="X37" i="49" s="1"/>
  <c r="I71" i="49"/>
  <c r="I63" i="49"/>
  <c r="AI170" i="1" s="1"/>
  <c r="I64" i="49"/>
  <c r="AI171" i="1" s="1"/>
  <c r="I34" i="49"/>
  <c r="AI94" i="1" s="1"/>
  <c r="J35" i="49"/>
  <c r="W35" i="49" s="1"/>
  <c r="X35" i="49" s="1"/>
  <c r="J63" i="49"/>
  <c r="W63" i="49" s="1"/>
  <c r="X63" i="49" s="1"/>
  <c r="I75" i="49"/>
  <c r="G32" i="48"/>
  <c r="G44" i="48" s="1"/>
  <c r="G57" i="48" s="1"/>
  <c r="E44" i="48"/>
  <c r="E57" i="48" s="1"/>
  <c r="E69" i="48" s="1"/>
  <c r="G69" i="48" s="1"/>
  <c r="I10" i="48"/>
  <c r="I23" i="48"/>
  <c r="AI124" i="1" s="1"/>
  <c r="I46" i="48"/>
  <c r="AI195" i="1" s="1"/>
  <c r="I15" i="48"/>
  <c r="AI20" i="1" s="1"/>
  <c r="I39" i="48"/>
  <c r="AI92" i="1" s="1"/>
  <c r="H28" i="48"/>
  <c r="I38" i="48"/>
  <c r="I72" i="48"/>
  <c r="J14" i="48"/>
  <c r="W14" i="48" s="1"/>
  <c r="X14" i="48" s="1"/>
  <c r="I36" i="48"/>
  <c r="I71" i="48"/>
  <c r="I13" i="48"/>
  <c r="I35" i="48"/>
  <c r="AI88" i="1" s="1"/>
  <c r="I63" i="48"/>
  <c r="AI163" i="1" s="1"/>
  <c r="I64" i="48"/>
  <c r="AI164" i="1" s="1"/>
  <c r="I34" i="48"/>
  <c r="AI87" i="1" s="1"/>
  <c r="I51" i="48"/>
  <c r="AI200" i="1" s="1"/>
  <c r="I62" i="48"/>
  <c r="J63" i="48"/>
  <c r="W63" i="48" s="1"/>
  <c r="X63" i="48" s="1"/>
  <c r="I76" i="48"/>
  <c r="AI56" i="1" s="1"/>
  <c r="I49" i="48"/>
  <c r="I75" i="48"/>
  <c r="D44" i="46"/>
  <c r="D57" i="46" s="1"/>
  <c r="D69" i="46" s="1"/>
  <c r="F69" i="46" s="1"/>
  <c r="F32" i="46"/>
  <c r="F44" i="46" s="1"/>
  <c r="F57" i="46" s="1"/>
  <c r="G32" i="46"/>
  <c r="G44" i="46" s="1"/>
  <c r="G57" i="46" s="1"/>
  <c r="E44" i="46"/>
  <c r="E57" i="46" s="1"/>
  <c r="E69" i="46" s="1"/>
  <c r="G69" i="46" s="1"/>
  <c r="I10" i="46"/>
  <c r="I23" i="46"/>
  <c r="AI117" i="1" s="1"/>
  <c r="I46" i="46"/>
  <c r="AI188" i="1" s="1"/>
  <c r="G20" i="46"/>
  <c r="I22" i="46"/>
  <c r="AI116" i="1" s="1"/>
  <c r="I73" i="46"/>
  <c r="I15" i="46"/>
  <c r="AI13" i="1" s="1"/>
  <c r="I39" i="46"/>
  <c r="AI85" i="1" s="1"/>
  <c r="H52" i="46"/>
  <c r="J52" i="46" s="1"/>
  <c r="H77" i="46"/>
  <c r="H28" i="46"/>
  <c r="I14" i="46"/>
  <c r="I37" i="46"/>
  <c r="J38" i="46"/>
  <c r="W38" i="46" s="1"/>
  <c r="X38" i="46" s="1"/>
  <c r="I71" i="46"/>
  <c r="AI44" i="1" s="1"/>
  <c r="I76" i="46"/>
  <c r="AI49" i="1" s="1"/>
  <c r="I59" i="46"/>
  <c r="AI152" i="1" s="1"/>
  <c r="I60" i="46"/>
  <c r="I61" i="46"/>
  <c r="AI154" i="1" s="1"/>
  <c r="D44" i="45"/>
  <c r="D57" i="45" s="1"/>
  <c r="D69" i="45" s="1"/>
  <c r="F69" i="45" s="1"/>
  <c r="F32" i="45"/>
  <c r="F44" i="45" s="1"/>
  <c r="F57" i="45" s="1"/>
  <c r="G32" i="45"/>
  <c r="G44" i="45" s="1"/>
  <c r="G57" i="45" s="1"/>
  <c r="E44" i="45"/>
  <c r="E57" i="45" s="1"/>
  <c r="E69" i="45" s="1"/>
  <c r="G69" i="45" s="1"/>
  <c r="I10" i="45"/>
  <c r="AE32" i="1" s="1"/>
  <c r="I23" i="45"/>
  <c r="AE141" i="1" s="1"/>
  <c r="I46" i="45"/>
  <c r="G20" i="45"/>
  <c r="H65" i="45"/>
  <c r="I15" i="45"/>
  <c r="AE37" i="1" s="1"/>
  <c r="J22" i="45"/>
  <c r="W22" i="45" s="1"/>
  <c r="I39" i="45"/>
  <c r="AE109" i="1" s="1"/>
  <c r="H52" i="45"/>
  <c r="H77" i="45"/>
  <c r="I14" i="45"/>
  <c r="I37" i="45"/>
  <c r="I36" i="45"/>
  <c r="I71" i="45"/>
  <c r="U28" i="45"/>
  <c r="I34" i="45"/>
  <c r="AE104" i="1" s="1"/>
  <c r="I51" i="45"/>
  <c r="AE217" i="1" s="1"/>
  <c r="I62" i="45"/>
  <c r="AE179" i="1" s="1"/>
  <c r="I76" i="45"/>
  <c r="AE73" i="1" s="1"/>
  <c r="I27" i="45"/>
  <c r="AE145" i="1" s="1"/>
  <c r="I50" i="45"/>
  <c r="I59" i="45"/>
  <c r="I60" i="45"/>
  <c r="AE177" i="1" s="1"/>
  <c r="I61" i="45"/>
  <c r="G32" i="44"/>
  <c r="G44" i="44" s="1"/>
  <c r="G57" i="44" s="1"/>
  <c r="E44" i="44"/>
  <c r="E57" i="44" s="1"/>
  <c r="E69" i="44" s="1"/>
  <c r="G69" i="44" s="1"/>
  <c r="I10" i="44"/>
  <c r="I23" i="44"/>
  <c r="AE134" i="1" s="1"/>
  <c r="I46" i="44"/>
  <c r="G20" i="44"/>
  <c r="H65" i="44"/>
  <c r="U11" i="44"/>
  <c r="I14" i="44"/>
  <c r="I37" i="44"/>
  <c r="I13" i="44"/>
  <c r="I35" i="44"/>
  <c r="I63" i="44"/>
  <c r="AE173" i="1" s="1"/>
  <c r="I64" i="44"/>
  <c r="AE174" i="1" s="1"/>
  <c r="F32" i="44"/>
  <c r="F44" i="44" s="1"/>
  <c r="F57" i="44" s="1"/>
  <c r="I34" i="44"/>
  <c r="AE97" i="1" s="1"/>
  <c r="I51" i="44"/>
  <c r="AE210" i="1" s="1"/>
  <c r="I62" i="44"/>
  <c r="AE172" i="1" s="1"/>
  <c r="J63" i="44"/>
  <c r="W63" i="44" s="1"/>
  <c r="X63" i="44" s="1"/>
  <c r="I76" i="44"/>
  <c r="AE66" i="1" s="1"/>
  <c r="G32" i="43"/>
  <c r="G44" i="43" s="1"/>
  <c r="G57" i="43" s="1"/>
  <c r="E44" i="43"/>
  <c r="E57" i="43" s="1"/>
  <c r="E69" i="43" s="1"/>
  <c r="G69" i="43" s="1"/>
  <c r="I46" i="43"/>
  <c r="G20" i="43"/>
  <c r="I22" i="43"/>
  <c r="AE126" i="1" s="1"/>
  <c r="H65" i="43"/>
  <c r="I73" i="43"/>
  <c r="I10" i="43"/>
  <c r="I23" i="43"/>
  <c r="H52" i="43"/>
  <c r="H77" i="43"/>
  <c r="J77" i="43" s="1"/>
  <c r="I37" i="43"/>
  <c r="I13" i="43"/>
  <c r="I35" i="43"/>
  <c r="I63" i="43"/>
  <c r="I64" i="43"/>
  <c r="AE167" i="1" s="1"/>
  <c r="F32" i="43"/>
  <c r="F44" i="43" s="1"/>
  <c r="F57" i="43" s="1"/>
  <c r="I51" i="43"/>
  <c r="AE203" i="1" s="1"/>
  <c r="I76" i="43"/>
  <c r="AE59" i="1" s="1"/>
  <c r="I36" i="43"/>
  <c r="I71" i="43"/>
  <c r="I12" i="43"/>
  <c r="U14" i="43"/>
  <c r="I27" i="43"/>
  <c r="AE131" i="1" s="1"/>
  <c r="I50" i="43"/>
  <c r="I75" i="43"/>
  <c r="G32" i="42"/>
  <c r="G44" i="42" s="1"/>
  <c r="G57" i="42" s="1"/>
  <c r="E44" i="42"/>
  <c r="E57" i="42" s="1"/>
  <c r="E69" i="42" s="1"/>
  <c r="G69" i="42" s="1"/>
  <c r="I10" i="42"/>
  <c r="AE11" i="1" s="1"/>
  <c r="I23" i="42"/>
  <c r="AE120" i="1" s="1"/>
  <c r="I46" i="42"/>
  <c r="G20" i="42"/>
  <c r="I22" i="42"/>
  <c r="AE119" i="1" s="1"/>
  <c r="H65" i="42"/>
  <c r="I73" i="42"/>
  <c r="H52" i="42"/>
  <c r="H77" i="42"/>
  <c r="I37" i="42"/>
  <c r="I36" i="42"/>
  <c r="I71" i="42"/>
  <c r="I14" i="42"/>
  <c r="I13" i="42"/>
  <c r="I35" i="42"/>
  <c r="I63" i="42"/>
  <c r="I64" i="42"/>
  <c r="AE160" i="1" s="1"/>
  <c r="F32" i="42"/>
  <c r="F44" i="42" s="1"/>
  <c r="F57" i="42" s="1"/>
  <c r="I34" i="42"/>
  <c r="AE83" i="1" s="1"/>
  <c r="I49" i="42"/>
  <c r="I75" i="42"/>
  <c r="D44" i="41"/>
  <c r="D57" i="41" s="1"/>
  <c r="D69" i="41" s="1"/>
  <c r="F69" i="41" s="1"/>
  <c r="F32" i="41"/>
  <c r="F44" i="41" s="1"/>
  <c r="F57" i="41" s="1"/>
  <c r="G32" i="41"/>
  <c r="G44" i="41" s="1"/>
  <c r="G57" i="41" s="1"/>
  <c r="E44" i="41"/>
  <c r="E57" i="41" s="1"/>
  <c r="E69" i="41" s="1"/>
  <c r="G69" i="41" s="1"/>
  <c r="I10" i="41"/>
  <c r="I23" i="41"/>
  <c r="G20" i="41"/>
  <c r="I22" i="41"/>
  <c r="AA143" i="1" s="1"/>
  <c r="U26" i="41"/>
  <c r="U49" i="41"/>
  <c r="H65" i="41"/>
  <c r="I73" i="41"/>
  <c r="I46" i="41"/>
  <c r="AA215" i="1" s="1"/>
  <c r="I14" i="41"/>
  <c r="I36" i="41"/>
  <c r="AA109" i="1" s="1"/>
  <c r="J37" i="41"/>
  <c r="W37" i="41" s="1"/>
  <c r="X37" i="41" s="1"/>
  <c r="I71" i="41"/>
  <c r="H28" i="41"/>
  <c r="I76" i="41"/>
  <c r="AE45" i="1" s="1"/>
  <c r="U37" i="41"/>
  <c r="I26" i="41"/>
  <c r="AE116" i="1" s="1"/>
  <c r="I49" i="41"/>
  <c r="G32" i="40"/>
  <c r="G44" i="40" s="1"/>
  <c r="G57" i="40" s="1"/>
  <c r="E44" i="40"/>
  <c r="E57" i="40" s="1"/>
  <c r="E69" i="40" s="1"/>
  <c r="G69" i="40" s="1"/>
  <c r="I16" i="40"/>
  <c r="J16" i="40" s="1"/>
  <c r="U40" i="40"/>
  <c r="I73" i="40"/>
  <c r="J15" i="40"/>
  <c r="I38" i="40"/>
  <c r="J39" i="40"/>
  <c r="I72" i="40"/>
  <c r="I14" i="40"/>
  <c r="I37" i="40"/>
  <c r="AA103" i="1" s="1"/>
  <c r="U73" i="40"/>
  <c r="I22" i="40"/>
  <c r="AA136" i="1" s="1"/>
  <c r="U22" i="40"/>
  <c r="U52" i="40"/>
  <c r="I13" i="40"/>
  <c r="I35" i="40"/>
  <c r="J36" i="40"/>
  <c r="W36" i="40" s="1"/>
  <c r="X36" i="40" s="1"/>
  <c r="I63" i="40"/>
  <c r="AA176" i="1" s="1"/>
  <c r="I64" i="40"/>
  <c r="AA177" i="1" s="1"/>
  <c r="J71" i="40"/>
  <c r="W71" i="40" s="1"/>
  <c r="F32" i="40"/>
  <c r="F44" i="40" s="1"/>
  <c r="F57" i="40" s="1"/>
  <c r="I62" i="40"/>
  <c r="J63" i="40"/>
  <c r="W63" i="40" s="1"/>
  <c r="X63" i="40" s="1"/>
  <c r="I76" i="40"/>
  <c r="AA69" i="1" s="1"/>
  <c r="H77" i="40"/>
  <c r="I12" i="40"/>
  <c r="U14" i="40"/>
  <c r="I27" i="40"/>
  <c r="AA141" i="1" s="1"/>
  <c r="I50" i="40"/>
  <c r="AA212" i="1" s="1"/>
  <c r="I59" i="40"/>
  <c r="AA172" i="1" s="1"/>
  <c r="I60" i="40"/>
  <c r="I61" i="40"/>
  <c r="AA174" i="1" s="1"/>
  <c r="I49" i="40"/>
  <c r="I75" i="40"/>
  <c r="G32" i="38"/>
  <c r="G44" i="38" s="1"/>
  <c r="G57" i="38" s="1"/>
  <c r="E44" i="38"/>
  <c r="E57" i="38" s="1"/>
  <c r="E69" i="38" s="1"/>
  <c r="G69" i="38" s="1"/>
  <c r="G20" i="38"/>
  <c r="I22" i="38"/>
  <c r="AA129" i="1" s="1"/>
  <c r="I73" i="38"/>
  <c r="I15" i="38"/>
  <c r="AA26" i="1" s="1"/>
  <c r="I39" i="38"/>
  <c r="AA98" i="1" s="1"/>
  <c r="U16" i="38"/>
  <c r="H28" i="38"/>
  <c r="I13" i="38"/>
  <c r="I35" i="38"/>
  <c r="I63" i="38"/>
  <c r="AA169" i="1" s="1"/>
  <c r="I64" i="38"/>
  <c r="AA170" i="1" s="1"/>
  <c r="J71" i="38"/>
  <c r="W71" i="38" s="1"/>
  <c r="F32" i="38"/>
  <c r="F44" i="38" s="1"/>
  <c r="F57" i="38" s="1"/>
  <c r="I34" i="38"/>
  <c r="AA93" i="1" s="1"/>
  <c r="I51" i="38"/>
  <c r="AA206" i="1" s="1"/>
  <c r="I62" i="38"/>
  <c r="AA168" i="1" s="1"/>
  <c r="J63" i="38"/>
  <c r="W63" i="38" s="1"/>
  <c r="X63" i="38" s="1"/>
  <c r="I76" i="38"/>
  <c r="AA62" i="1" s="1"/>
  <c r="I12" i="38"/>
  <c r="I27" i="38"/>
  <c r="AA134" i="1" s="1"/>
  <c r="I50" i="38"/>
  <c r="I59" i="38"/>
  <c r="AA165" i="1" s="1"/>
  <c r="I60" i="38"/>
  <c r="I61" i="38"/>
  <c r="AA167" i="1" s="1"/>
  <c r="U71" i="38"/>
  <c r="U36" i="38"/>
  <c r="I75" i="38"/>
  <c r="G32" i="37"/>
  <c r="G44" i="37" s="1"/>
  <c r="G57" i="37" s="1"/>
  <c r="E44" i="37"/>
  <c r="E57" i="37" s="1"/>
  <c r="E69" i="37" s="1"/>
  <c r="G69" i="37" s="1"/>
  <c r="I10" i="37"/>
  <c r="I23" i="37"/>
  <c r="I46" i="37"/>
  <c r="J15" i="37"/>
  <c r="I38" i="37"/>
  <c r="J39" i="37"/>
  <c r="I72" i="37"/>
  <c r="I14" i="37"/>
  <c r="I37" i="37"/>
  <c r="I13" i="37"/>
  <c r="I35" i="37"/>
  <c r="J36" i="37"/>
  <c r="W36" i="37" s="1"/>
  <c r="X36" i="37" s="1"/>
  <c r="I63" i="37"/>
  <c r="AA162" i="1" s="1"/>
  <c r="I64" i="37"/>
  <c r="AA163" i="1" s="1"/>
  <c r="F32" i="37"/>
  <c r="F44" i="37" s="1"/>
  <c r="F57" i="37" s="1"/>
  <c r="I34" i="37"/>
  <c r="AA86" i="1" s="1"/>
  <c r="I51" i="37"/>
  <c r="AA199" i="1" s="1"/>
  <c r="I62" i="37"/>
  <c r="AA161" i="1" s="1"/>
  <c r="I76" i="37"/>
  <c r="AA55" i="1" s="1"/>
  <c r="I26" i="37"/>
  <c r="AA126" i="1" s="1"/>
  <c r="I49" i="37"/>
  <c r="I75" i="37"/>
  <c r="I62" i="36"/>
  <c r="AA154" i="1" s="1"/>
  <c r="U62" i="36"/>
  <c r="I12" i="36"/>
  <c r="U12" i="36"/>
  <c r="H16" i="36"/>
  <c r="U16" i="36"/>
  <c r="G32" i="36"/>
  <c r="G44" i="36" s="1"/>
  <c r="G57" i="36" s="1"/>
  <c r="E44" i="36"/>
  <c r="E57" i="36" s="1"/>
  <c r="E69" i="36" s="1"/>
  <c r="G69" i="36" s="1"/>
  <c r="J76" i="36"/>
  <c r="I76" i="36"/>
  <c r="AA48" i="1" s="1"/>
  <c r="J51" i="36"/>
  <c r="I51" i="36"/>
  <c r="AA192" i="1" s="1"/>
  <c r="I34" i="36"/>
  <c r="W109" i="1" s="1"/>
  <c r="U34" i="36"/>
  <c r="D44" i="36"/>
  <c r="D57" i="36" s="1"/>
  <c r="D69" i="36" s="1"/>
  <c r="F69" i="36" s="1"/>
  <c r="F32" i="36"/>
  <c r="F44" i="36" s="1"/>
  <c r="F57" i="36" s="1"/>
  <c r="I10" i="36"/>
  <c r="I23" i="36"/>
  <c r="I46" i="36"/>
  <c r="U50" i="36"/>
  <c r="U59" i="36"/>
  <c r="U60" i="36"/>
  <c r="U61" i="36"/>
  <c r="U75" i="36"/>
  <c r="I39" i="36"/>
  <c r="AA84" i="1" s="1"/>
  <c r="J15" i="36"/>
  <c r="I38" i="36"/>
  <c r="I72" i="36"/>
  <c r="I14" i="36"/>
  <c r="I37" i="36"/>
  <c r="I36" i="36"/>
  <c r="I27" i="36"/>
  <c r="AA120" i="1" s="1"/>
  <c r="I50" i="36"/>
  <c r="AA191" i="1" s="1"/>
  <c r="I59" i="36"/>
  <c r="W181" i="1" s="1"/>
  <c r="I60" i="36"/>
  <c r="I61" i="36"/>
  <c r="AA153" i="1" s="1"/>
  <c r="I26" i="36"/>
  <c r="I49" i="36"/>
  <c r="AA190" i="1" s="1"/>
  <c r="I75" i="36"/>
  <c r="G32" i="35"/>
  <c r="G44" i="35" s="1"/>
  <c r="G57" i="35" s="1"/>
  <c r="E44" i="35"/>
  <c r="E57" i="35" s="1"/>
  <c r="E69" i="35" s="1"/>
  <c r="G69" i="35" s="1"/>
  <c r="G20" i="35"/>
  <c r="I22" i="35"/>
  <c r="W138" i="1" s="1"/>
  <c r="H65" i="35"/>
  <c r="I73" i="35"/>
  <c r="I15" i="35"/>
  <c r="W35" i="1" s="1"/>
  <c r="I39" i="35"/>
  <c r="W107" i="1" s="1"/>
  <c r="H52" i="35"/>
  <c r="H77" i="35"/>
  <c r="U10" i="35"/>
  <c r="I14" i="35"/>
  <c r="U23" i="35"/>
  <c r="I37" i="35"/>
  <c r="U46" i="35"/>
  <c r="I36" i="35"/>
  <c r="W104" i="1" s="1"/>
  <c r="I71" i="35"/>
  <c r="U28" i="35"/>
  <c r="I34" i="35"/>
  <c r="W102" i="1" s="1"/>
  <c r="I51" i="35"/>
  <c r="W215" i="1" s="1"/>
  <c r="I62" i="35"/>
  <c r="I76" i="35"/>
  <c r="W71" i="1" s="1"/>
  <c r="I27" i="35"/>
  <c r="W143" i="1" s="1"/>
  <c r="I50" i="35"/>
  <c r="W214" i="1" s="1"/>
  <c r="I59" i="35"/>
  <c r="I60" i="35"/>
  <c r="I61" i="35"/>
  <c r="W176" i="1" s="1"/>
  <c r="U10" i="34"/>
  <c r="I10" i="34"/>
  <c r="E32" i="34"/>
  <c r="G20" i="34"/>
  <c r="I16" i="34"/>
  <c r="J16" i="34" s="1"/>
  <c r="U23" i="34"/>
  <c r="I23" i="34"/>
  <c r="W132" i="1" s="1"/>
  <c r="U28" i="34"/>
  <c r="H28" i="34"/>
  <c r="I46" i="34"/>
  <c r="I22" i="34"/>
  <c r="W131" i="1" s="1"/>
  <c r="H65" i="34"/>
  <c r="I73" i="34"/>
  <c r="I14" i="34"/>
  <c r="I37" i="34"/>
  <c r="I13" i="34"/>
  <c r="I35" i="34"/>
  <c r="I63" i="34"/>
  <c r="J71" i="34"/>
  <c r="W71" i="34" s="1"/>
  <c r="I12" i="34"/>
  <c r="I27" i="34"/>
  <c r="W136" i="1" s="1"/>
  <c r="I50" i="34"/>
  <c r="W207" i="1" s="1"/>
  <c r="I59" i="34"/>
  <c r="W167" i="1" s="1"/>
  <c r="I60" i="34"/>
  <c r="I61" i="34"/>
  <c r="W169" i="1" s="1"/>
  <c r="G32" i="33"/>
  <c r="G44" i="33" s="1"/>
  <c r="G57" i="33" s="1"/>
  <c r="E44" i="33"/>
  <c r="E57" i="33" s="1"/>
  <c r="E69" i="33" s="1"/>
  <c r="G69" i="33" s="1"/>
  <c r="I10" i="33"/>
  <c r="W16" i="1" s="1"/>
  <c r="I23" i="33"/>
  <c r="I46" i="33"/>
  <c r="W196" i="1" s="1"/>
  <c r="G20" i="33"/>
  <c r="J46" i="33"/>
  <c r="W46" i="33" s="1"/>
  <c r="H65" i="33"/>
  <c r="I14" i="33"/>
  <c r="I37" i="33"/>
  <c r="I13" i="33"/>
  <c r="I35" i="33"/>
  <c r="I63" i="33"/>
  <c r="I64" i="33"/>
  <c r="W165" i="1" s="1"/>
  <c r="F32" i="33"/>
  <c r="F44" i="33" s="1"/>
  <c r="F57" i="33" s="1"/>
  <c r="I34" i="33"/>
  <c r="W88" i="1" s="1"/>
  <c r="I51" i="33"/>
  <c r="W201" i="1" s="1"/>
  <c r="I62" i="33"/>
  <c r="I76" i="33"/>
  <c r="W57" i="1" s="1"/>
  <c r="U37" i="33"/>
  <c r="G32" i="31"/>
  <c r="G44" i="31" s="1"/>
  <c r="G57" i="31" s="1"/>
  <c r="E44" i="31"/>
  <c r="E57" i="31" s="1"/>
  <c r="E69" i="31" s="1"/>
  <c r="G69" i="31" s="1"/>
  <c r="U16" i="31"/>
  <c r="U40" i="31"/>
  <c r="I10" i="31"/>
  <c r="I23" i="31"/>
  <c r="W118" i="1" s="1"/>
  <c r="I46" i="31"/>
  <c r="G20" i="31"/>
  <c r="U11" i="31"/>
  <c r="I15" i="31"/>
  <c r="W14" i="1" s="1"/>
  <c r="I39" i="31"/>
  <c r="W86" i="1" s="1"/>
  <c r="H28" i="31"/>
  <c r="I63" i="31"/>
  <c r="F32" i="31"/>
  <c r="F44" i="31" s="1"/>
  <c r="F57" i="31" s="1"/>
  <c r="I34" i="31"/>
  <c r="W81" i="1" s="1"/>
  <c r="I51" i="31"/>
  <c r="W194" i="1" s="1"/>
  <c r="I62" i="31"/>
  <c r="J64" i="31"/>
  <c r="I76" i="31"/>
  <c r="W50" i="1" s="1"/>
  <c r="I50" i="31"/>
  <c r="W193" i="1" s="1"/>
  <c r="I59" i="31"/>
  <c r="W153" i="1" s="1"/>
  <c r="I60" i="31"/>
  <c r="W154" i="1" s="1"/>
  <c r="I61" i="31"/>
  <c r="U71" i="31"/>
  <c r="U36" i="31"/>
  <c r="I75" i="31"/>
  <c r="I13" i="31"/>
  <c r="I35" i="31"/>
  <c r="W82" i="1" s="1"/>
  <c r="V34" i="30"/>
  <c r="G32" i="30"/>
  <c r="G44" i="30" s="1"/>
  <c r="G57" i="30" s="1"/>
  <c r="E44" i="30"/>
  <c r="E57" i="30" s="1"/>
  <c r="E69" i="30" s="1"/>
  <c r="G69" i="30" s="1"/>
  <c r="X22" i="30"/>
  <c r="I10" i="30"/>
  <c r="S33" i="1" s="1"/>
  <c r="I23" i="30"/>
  <c r="I46" i="30"/>
  <c r="G20" i="30"/>
  <c r="H65" i="30"/>
  <c r="I37" i="30"/>
  <c r="I71" i="30"/>
  <c r="I13" i="30"/>
  <c r="I35" i="30"/>
  <c r="I63" i="30"/>
  <c r="I64" i="30"/>
  <c r="S182" i="1" s="1"/>
  <c r="I14" i="30"/>
  <c r="I36" i="30"/>
  <c r="F32" i="30"/>
  <c r="F44" i="30" s="1"/>
  <c r="F57" i="30" s="1"/>
  <c r="U14" i="30"/>
  <c r="I26" i="30"/>
  <c r="I49" i="30"/>
  <c r="S216" i="1" s="1"/>
  <c r="I75" i="30"/>
  <c r="G32" i="29"/>
  <c r="G44" i="29" s="1"/>
  <c r="G57" i="29" s="1"/>
  <c r="E44" i="29"/>
  <c r="E57" i="29" s="1"/>
  <c r="E69" i="29" s="1"/>
  <c r="G69" i="29" s="1"/>
  <c r="I10" i="29"/>
  <c r="U12" i="29"/>
  <c r="I23" i="29"/>
  <c r="I46" i="29"/>
  <c r="S206" i="1" s="1"/>
  <c r="U50" i="29"/>
  <c r="U59" i="29"/>
  <c r="U60" i="29"/>
  <c r="U61" i="29"/>
  <c r="G20" i="29"/>
  <c r="I22" i="29"/>
  <c r="S134" i="1" s="1"/>
  <c r="H65" i="29"/>
  <c r="I73" i="29"/>
  <c r="H52" i="29"/>
  <c r="J52" i="29" s="1"/>
  <c r="H77" i="29"/>
  <c r="I14" i="29"/>
  <c r="I37" i="29"/>
  <c r="I36" i="29"/>
  <c r="I71" i="29"/>
  <c r="I34" i="29"/>
  <c r="S98" i="1" s="1"/>
  <c r="I51" i="29"/>
  <c r="S211" i="1" s="1"/>
  <c r="I62" i="29"/>
  <c r="S173" i="1" s="1"/>
  <c r="I12" i="29"/>
  <c r="I27" i="29"/>
  <c r="S139" i="1" s="1"/>
  <c r="I50" i="29"/>
  <c r="I59" i="29"/>
  <c r="I60" i="29"/>
  <c r="S171" i="1" s="1"/>
  <c r="I61" i="29"/>
  <c r="S172" i="1" s="1"/>
  <c r="V34" i="28"/>
  <c r="G32" i="28"/>
  <c r="G44" i="28" s="1"/>
  <c r="G57" i="28" s="1"/>
  <c r="E44" i="28"/>
  <c r="E57" i="28" s="1"/>
  <c r="E69" i="28" s="1"/>
  <c r="G69" i="28" s="1"/>
  <c r="I10" i="28"/>
  <c r="I23" i="28"/>
  <c r="G20" i="28"/>
  <c r="I22" i="28"/>
  <c r="S127" i="1" s="1"/>
  <c r="H65" i="28"/>
  <c r="I73" i="28"/>
  <c r="I46" i="28"/>
  <c r="S199" i="1" s="1"/>
  <c r="H52" i="28"/>
  <c r="H77" i="28"/>
  <c r="J14" i="28"/>
  <c r="W14" i="28" s="1"/>
  <c r="X14" i="28" s="1"/>
  <c r="I36" i="28"/>
  <c r="I71" i="28"/>
  <c r="S55" i="1" s="1"/>
  <c r="I13" i="28"/>
  <c r="S22" i="1" s="1"/>
  <c r="U28" i="28"/>
  <c r="I35" i="28"/>
  <c r="I63" i="28"/>
  <c r="S167" i="1" s="1"/>
  <c r="I64" i="28"/>
  <c r="S168" i="1" s="1"/>
  <c r="I37" i="28"/>
  <c r="F32" i="28"/>
  <c r="F44" i="28" s="1"/>
  <c r="F57" i="28" s="1"/>
  <c r="I51" i="28"/>
  <c r="S204" i="1" s="1"/>
  <c r="I62" i="28"/>
  <c r="J63" i="28"/>
  <c r="W63" i="28" s="1"/>
  <c r="X63" i="28" s="1"/>
  <c r="I76" i="28"/>
  <c r="S60" i="1" s="1"/>
  <c r="U14" i="28"/>
  <c r="I50" i="28"/>
  <c r="S203" i="1" s="1"/>
  <c r="I59" i="28"/>
  <c r="I60" i="28"/>
  <c r="I61" i="28"/>
  <c r="S165" i="1" s="1"/>
  <c r="I75" i="28"/>
  <c r="I15" i="27"/>
  <c r="S17" i="1" s="1"/>
  <c r="I39" i="27"/>
  <c r="S89" i="1" s="1"/>
  <c r="H52" i="27"/>
  <c r="H77" i="27"/>
  <c r="H28" i="27"/>
  <c r="I38" i="27"/>
  <c r="I72" i="27"/>
  <c r="U22" i="27"/>
  <c r="I36" i="27"/>
  <c r="I71" i="27"/>
  <c r="I23" i="27"/>
  <c r="I73" i="27"/>
  <c r="I13" i="27"/>
  <c r="S15" i="1" s="1"/>
  <c r="E32" i="27"/>
  <c r="I35" i="27"/>
  <c r="I63" i="27"/>
  <c r="S160" i="1" s="1"/>
  <c r="I64" i="27"/>
  <c r="S161" i="1" s="1"/>
  <c r="I10" i="27"/>
  <c r="I46" i="27"/>
  <c r="S192" i="1" s="1"/>
  <c r="H65" i="27"/>
  <c r="J13" i="27"/>
  <c r="W13" i="27" s="1"/>
  <c r="X13" i="27" s="1"/>
  <c r="F32" i="27"/>
  <c r="F44" i="27" s="1"/>
  <c r="F57" i="27" s="1"/>
  <c r="I34" i="27"/>
  <c r="S84" i="1" s="1"/>
  <c r="U38" i="27"/>
  <c r="I51" i="27"/>
  <c r="S197" i="1" s="1"/>
  <c r="I62" i="27"/>
  <c r="S159" i="1" s="1"/>
  <c r="J63" i="27"/>
  <c r="W63" i="27" s="1"/>
  <c r="X63" i="27" s="1"/>
  <c r="I76" i="27"/>
  <c r="S53" i="1" s="1"/>
  <c r="U23" i="27"/>
  <c r="O143" i="1"/>
  <c r="W23" i="26"/>
  <c r="X23" i="26" s="1"/>
  <c r="S10" i="1"/>
  <c r="S82" i="1"/>
  <c r="U10" i="26"/>
  <c r="U23" i="26"/>
  <c r="W38" i="26"/>
  <c r="X38" i="26" s="1"/>
  <c r="U46" i="26"/>
  <c r="W72" i="26"/>
  <c r="X72" i="26" s="1"/>
  <c r="E44" i="24"/>
  <c r="E57" i="24" s="1"/>
  <c r="E69" i="24" s="1"/>
  <c r="G69" i="24" s="1"/>
  <c r="G32" i="24"/>
  <c r="G44" i="24" s="1"/>
  <c r="G57" i="24" s="1"/>
  <c r="I10" i="24"/>
  <c r="O28" i="1" s="1"/>
  <c r="I23" i="24"/>
  <c r="I46" i="24"/>
  <c r="G20" i="24"/>
  <c r="I22" i="24"/>
  <c r="O136" i="1" s="1"/>
  <c r="H65" i="24"/>
  <c r="I73" i="24"/>
  <c r="H52" i="24"/>
  <c r="H77" i="24"/>
  <c r="I37" i="24"/>
  <c r="I36" i="24"/>
  <c r="I71" i="24"/>
  <c r="I13" i="24"/>
  <c r="O31" i="1" s="1"/>
  <c r="U28" i="24"/>
  <c r="I35" i="24"/>
  <c r="I63" i="24"/>
  <c r="I64" i="24"/>
  <c r="O177" i="1" s="1"/>
  <c r="I34" i="24"/>
  <c r="O100" i="1" s="1"/>
  <c r="I51" i="24"/>
  <c r="O213" i="1" s="1"/>
  <c r="I62" i="24"/>
  <c r="I76" i="24"/>
  <c r="O69" i="1" s="1"/>
  <c r="I14" i="24"/>
  <c r="O32" i="1" s="1"/>
  <c r="I12" i="24"/>
  <c r="O30" i="1" s="1"/>
  <c r="I27" i="24"/>
  <c r="O141" i="1" s="1"/>
  <c r="I50" i="24"/>
  <c r="I59" i="24"/>
  <c r="O172" i="1" s="1"/>
  <c r="I60" i="24"/>
  <c r="O173" i="1" s="1"/>
  <c r="I61" i="24"/>
  <c r="I75" i="24"/>
  <c r="G32" i="23"/>
  <c r="G44" i="23" s="1"/>
  <c r="G57" i="23" s="1"/>
  <c r="E44" i="23"/>
  <c r="E57" i="23" s="1"/>
  <c r="E69" i="23" s="1"/>
  <c r="G69" i="23" s="1"/>
  <c r="I10" i="23"/>
  <c r="O21" i="1" s="1"/>
  <c r="I23" i="23"/>
  <c r="I46" i="23"/>
  <c r="I14" i="23"/>
  <c r="O25" i="1" s="1"/>
  <c r="I37" i="23"/>
  <c r="J38" i="23"/>
  <c r="W38" i="23" s="1"/>
  <c r="X38" i="23" s="1"/>
  <c r="I15" i="23"/>
  <c r="O26" i="1" s="1"/>
  <c r="J39" i="23"/>
  <c r="I13" i="23"/>
  <c r="O24" i="1" s="1"/>
  <c r="U28" i="23"/>
  <c r="I35" i="23"/>
  <c r="I63" i="23"/>
  <c r="O169" i="1" s="1"/>
  <c r="I64" i="23"/>
  <c r="O170" i="1" s="1"/>
  <c r="U72" i="23"/>
  <c r="F32" i="23"/>
  <c r="F44" i="23" s="1"/>
  <c r="F57" i="23" s="1"/>
  <c r="I34" i="23"/>
  <c r="O93" i="1" s="1"/>
  <c r="U38" i="23"/>
  <c r="I51" i="23"/>
  <c r="O206" i="1" s="1"/>
  <c r="I62" i="23"/>
  <c r="J63" i="23"/>
  <c r="W63" i="23" s="1"/>
  <c r="X63" i="23" s="1"/>
  <c r="I76" i="23"/>
  <c r="O62" i="1" s="1"/>
  <c r="I12" i="23"/>
  <c r="O23" i="1" s="1"/>
  <c r="I27" i="23"/>
  <c r="O134" i="1" s="1"/>
  <c r="I50" i="23"/>
  <c r="O205" i="1" s="1"/>
  <c r="I59" i="23"/>
  <c r="O165" i="1" s="1"/>
  <c r="I60" i="23"/>
  <c r="I61" i="23"/>
  <c r="I26" i="23"/>
  <c r="I49" i="23"/>
  <c r="O204" i="1" s="1"/>
  <c r="I75" i="23"/>
  <c r="G32" i="22"/>
  <c r="G44" i="22" s="1"/>
  <c r="G57" i="22" s="1"/>
  <c r="E44" i="22"/>
  <c r="E57" i="22" s="1"/>
  <c r="E69" i="22" s="1"/>
  <c r="G69" i="22" s="1"/>
  <c r="I10" i="22"/>
  <c r="O14" i="1" s="1"/>
  <c r="I23" i="22"/>
  <c r="I46" i="22"/>
  <c r="H28" i="22"/>
  <c r="I38" i="22"/>
  <c r="J39" i="22"/>
  <c r="I14" i="22"/>
  <c r="O18" i="1" s="1"/>
  <c r="I37" i="22"/>
  <c r="I72" i="22"/>
  <c r="I13" i="22"/>
  <c r="O17" i="1" s="1"/>
  <c r="I35" i="22"/>
  <c r="O87" i="1" s="1"/>
  <c r="I63" i="22"/>
  <c r="I64" i="22"/>
  <c r="O163" i="1" s="1"/>
  <c r="J71" i="22"/>
  <c r="W71" i="22" s="1"/>
  <c r="F32" i="22"/>
  <c r="F44" i="22" s="1"/>
  <c r="F57" i="22" s="1"/>
  <c r="I34" i="22"/>
  <c r="O86" i="1" s="1"/>
  <c r="I51" i="22"/>
  <c r="O199" i="1" s="1"/>
  <c r="I62" i="22"/>
  <c r="I76" i="22"/>
  <c r="O55" i="1" s="1"/>
  <c r="I12" i="22"/>
  <c r="O16" i="1" s="1"/>
  <c r="I27" i="22"/>
  <c r="O127" i="1" s="1"/>
  <c r="I50" i="22"/>
  <c r="O198" i="1" s="1"/>
  <c r="I59" i="22"/>
  <c r="I60" i="22"/>
  <c r="I61" i="22"/>
  <c r="O160" i="1" s="1"/>
  <c r="I49" i="22"/>
  <c r="I75" i="22"/>
  <c r="G32" i="21"/>
  <c r="G44" i="21" s="1"/>
  <c r="G57" i="21" s="1"/>
  <c r="E44" i="21"/>
  <c r="E57" i="21" s="1"/>
  <c r="E69" i="21" s="1"/>
  <c r="G69" i="21" s="1"/>
  <c r="U16" i="21"/>
  <c r="I15" i="21"/>
  <c r="O12" i="1" s="1"/>
  <c r="I39" i="21"/>
  <c r="O84" i="1" s="1"/>
  <c r="H28" i="21"/>
  <c r="I38" i="21"/>
  <c r="I72" i="21"/>
  <c r="I71" i="21"/>
  <c r="K74" i="1" s="1"/>
  <c r="I13" i="21"/>
  <c r="O10" i="1" s="1"/>
  <c r="I35" i="21"/>
  <c r="O80" i="1" s="1"/>
  <c r="J36" i="21"/>
  <c r="W36" i="21" s="1"/>
  <c r="X36" i="21" s="1"/>
  <c r="I63" i="21"/>
  <c r="I64" i="21"/>
  <c r="O156" i="1" s="1"/>
  <c r="F32" i="21"/>
  <c r="F44" i="21" s="1"/>
  <c r="F57" i="21" s="1"/>
  <c r="I76" i="21"/>
  <c r="O48" i="1" s="1"/>
  <c r="I26" i="21"/>
  <c r="U36" i="21"/>
  <c r="I49" i="21"/>
  <c r="I75" i="21"/>
  <c r="X59" i="20"/>
  <c r="D44" i="20"/>
  <c r="D57" i="20" s="1"/>
  <c r="D69" i="20" s="1"/>
  <c r="F69" i="20" s="1"/>
  <c r="F32" i="20"/>
  <c r="F44" i="20" s="1"/>
  <c r="F57" i="20" s="1"/>
  <c r="G32" i="20"/>
  <c r="G44" i="20" s="1"/>
  <c r="G57" i="20" s="1"/>
  <c r="E44" i="20"/>
  <c r="E57" i="20" s="1"/>
  <c r="E69" i="20" s="1"/>
  <c r="G69" i="20" s="1"/>
  <c r="I15" i="20"/>
  <c r="K36" i="1" s="1"/>
  <c r="U40" i="20"/>
  <c r="I10" i="20"/>
  <c r="U12" i="20"/>
  <c r="H28" i="20"/>
  <c r="I38" i="20"/>
  <c r="J39" i="20"/>
  <c r="I72" i="20"/>
  <c r="K68" i="1" s="1"/>
  <c r="I37" i="20"/>
  <c r="J14" i="20"/>
  <c r="W14" i="20" s="1"/>
  <c r="X14" i="20" s="1"/>
  <c r="I71" i="20"/>
  <c r="K67" i="1" s="1"/>
  <c r="I12" i="20"/>
  <c r="I27" i="20"/>
  <c r="K144" i="1" s="1"/>
  <c r="I50" i="20"/>
  <c r="K215" i="1" s="1"/>
  <c r="I59" i="20"/>
  <c r="K175" i="1" s="1"/>
  <c r="I60" i="20"/>
  <c r="K176" i="1" s="1"/>
  <c r="I61" i="20"/>
  <c r="I49" i="20"/>
  <c r="K214" i="1" s="1"/>
  <c r="I75" i="20"/>
  <c r="K71" i="1" s="1"/>
  <c r="G32" i="19"/>
  <c r="G44" i="19" s="1"/>
  <c r="G57" i="19" s="1"/>
  <c r="E44" i="19"/>
  <c r="E57" i="19" s="1"/>
  <c r="E69" i="19" s="1"/>
  <c r="G69" i="19" s="1"/>
  <c r="U40" i="19"/>
  <c r="I38" i="19"/>
  <c r="J39" i="19"/>
  <c r="I72" i="19"/>
  <c r="K61" i="1" s="1"/>
  <c r="I14" i="19"/>
  <c r="I37" i="19"/>
  <c r="U73" i="19"/>
  <c r="I13" i="19"/>
  <c r="I35" i="19"/>
  <c r="I63" i="19"/>
  <c r="K172" i="1" s="1"/>
  <c r="I64" i="19"/>
  <c r="K173" i="1" s="1"/>
  <c r="I22" i="19"/>
  <c r="K132" i="1" s="1"/>
  <c r="U22" i="19"/>
  <c r="U77" i="19"/>
  <c r="F32" i="19"/>
  <c r="F44" i="19" s="1"/>
  <c r="F57" i="19" s="1"/>
  <c r="I51" i="19"/>
  <c r="K209" i="1" s="1"/>
  <c r="I62" i="19"/>
  <c r="I76" i="19"/>
  <c r="K65" i="1" s="1"/>
  <c r="U37" i="19"/>
  <c r="H52" i="19"/>
  <c r="I26" i="19"/>
  <c r="I49" i="19"/>
  <c r="K207" i="1" s="1"/>
  <c r="I75" i="19"/>
  <c r="K64" i="1" s="1"/>
  <c r="G32" i="17"/>
  <c r="G44" i="17" s="1"/>
  <c r="G57" i="17" s="1"/>
  <c r="E44" i="17"/>
  <c r="E57" i="17" s="1"/>
  <c r="E69" i="17" s="1"/>
  <c r="G69" i="17" s="1"/>
  <c r="I71" i="17"/>
  <c r="K53" i="1" s="1"/>
  <c r="U16" i="17"/>
  <c r="U34" i="17"/>
  <c r="U40" i="17"/>
  <c r="U62" i="17"/>
  <c r="I10" i="17"/>
  <c r="I23" i="17"/>
  <c r="G20" i="17"/>
  <c r="I22" i="17"/>
  <c r="I73" i="17"/>
  <c r="K55" i="1" s="1"/>
  <c r="I13" i="17"/>
  <c r="I35" i="17"/>
  <c r="I63" i="17"/>
  <c r="K165" i="1" s="1"/>
  <c r="I64" i="17"/>
  <c r="K166" i="1" s="1"/>
  <c r="I34" i="17"/>
  <c r="K89" i="1" s="1"/>
  <c r="I51" i="17"/>
  <c r="K202" i="1" s="1"/>
  <c r="I62" i="17"/>
  <c r="K164" i="1" s="1"/>
  <c r="I76" i="17"/>
  <c r="K58" i="1" s="1"/>
  <c r="I37" i="17"/>
  <c r="I12" i="17"/>
  <c r="U14" i="17"/>
  <c r="I27" i="17"/>
  <c r="K130" i="1" s="1"/>
  <c r="I50" i="17"/>
  <c r="K201" i="1" s="1"/>
  <c r="I59" i="17"/>
  <c r="I60" i="17"/>
  <c r="I61" i="17"/>
  <c r="I36" i="17"/>
  <c r="I49" i="17"/>
  <c r="G32" i="16"/>
  <c r="G44" i="16" s="1"/>
  <c r="G57" i="16" s="1"/>
  <c r="E44" i="16"/>
  <c r="E57" i="16" s="1"/>
  <c r="E69" i="16" s="1"/>
  <c r="G69" i="16" s="1"/>
  <c r="H77" i="16"/>
  <c r="U40" i="16"/>
  <c r="J15" i="16"/>
  <c r="I38" i="16"/>
  <c r="J39" i="16"/>
  <c r="I72" i="16"/>
  <c r="K47" i="1" s="1"/>
  <c r="I14" i="16"/>
  <c r="I37" i="16"/>
  <c r="U73" i="16"/>
  <c r="I22" i="16"/>
  <c r="K118" i="1" s="1"/>
  <c r="I13" i="16"/>
  <c r="I35" i="16"/>
  <c r="I63" i="16"/>
  <c r="I64" i="16"/>
  <c r="K159" i="1" s="1"/>
  <c r="J71" i="16"/>
  <c r="W71" i="16" s="1"/>
  <c r="J22" i="16"/>
  <c r="W22" i="16" s="1"/>
  <c r="H52" i="16"/>
  <c r="I34" i="16"/>
  <c r="K82" i="1" s="1"/>
  <c r="I51" i="16"/>
  <c r="K195" i="1" s="1"/>
  <c r="I62" i="16"/>
  <c r="I76" i="16"/>
  <c r="K51" i="1" s="1"/>
  <c r="I10" i="15"/>
  <c r="I23" i="15"/>
  <c r="J23" i="15" s="1"/>
  <c r="W23" i="15" s="1"/>
  <c r="X23" i="15" s="1"/>
  <c r="I46" i="15"/>
  <c r="J46" i="15" s="1"/>
  <c r="W46" i="15" s="1"/>
  <c r="J15" i="15"/>
  <c r="H28" i="15"/>
  <c r="I38" i="15"/>
  <c r="J39" i="15"/>
  <c r="I72" i="15"/>
  <c r="U10" i="15"/>
  <c r="I14" i="15"/>
  <c r="U23" i="15"/>
  <c r="I37" i="15"/>
  <c r="U46" i="15"/>
  <c r="U65" i="15"/>
  <c r="I13" i="15"/>
  <c r="E32" i="15"/>
  <c r="I35" i="15"/>
  <c r="I63" i="15"/>
  <c r="J63" i="15" s="1"/>
  <c r="W63" i="15" s="1"/>
  <c r="X63" i="15" s="1"/>
  <c r="I64" i="15"/>
  <c r="K152" i="1" s="1"/>
  <c r="J71" i="15"/>
  <c r="W71" i="15" s="1"/>
  <c r="F32" i="15"/>
  <c r="F44" i="15" s="1"/>
  <c r="F57" i="15" s="1"/>
  <c r="I76" i="15"/>
  <c r="K44" i="1" s="1"/>
  <c r="I12" i="15"/>
  <c r="I27" i="15"/>
  <c r="I50" i="15"/>
  <c r="I59" i="15"/>
  <c r="J59" i="15" s="1"/>
  <c r="W59" i="15" s="1"/>
  <c r="X59" i="15" s="1"/>
  <c r="I60" i="15"/>
  <c r="J60" i="15" s="1"/>
  <c r="W60" i="15" s="1"/>
  <c r="X60" i="15" s="1"/>
  <c r="I61" i="15"/>
  <c r="J61" i="15" s="1"/>
  <c r="W61" i="15" s="1"/>
  <c r="X61" i="15" s="1"/>
  <c r="I49" i="15"/>
  <c r="J49" i="15" s="1"/>
  <c r="W49" i="15" s="1"/>
  <c r="X49" i="15" s="1"/>
  <c r="I75" i="15"/>
  <c r="I16" i="14"/>
  <c r="J16" i="14" s="1"/>
  <c r="U16" i="14"/>
  <c r="U34" i="14"/>
  <c r="E44" i="14"/>
  <c r="E57" i="14" s="1"/>
  <c r="E69" i="14" s="1"/>
  <c r="G69" i="14" s="1"/>
  <c r="U62" i="14"/>
  <c r="I22" i="14"/>
  <c r="G132" i="1" s="1"/>
  <c r="I73" i="14"/>
  <c r="H52" i="14"/>
  <c r="H77" i="14"/>
  <c r="I14" i="14"/>
  <c r="I37" i="14"/>
  <c r="I36" i="14"/>
  <c r="I71" i="14"/>
  <c r="J13" i="14"/>
  <c r="W13" i="14" s="1"/>
  <c r="X13" i="14" s="1"/>
  <c r="F32" i="14"/>
  <c r="F44" i="14" s="1"/>
  <c r="F57" i="14" s="1"/>
  <c r="I34" i="14"/>
  <c r="G96" i="1" s="1"/>
  <c r="J35" i="14"/>
  <c r="W35" i="14" s="1"/>
  <c r="X35" i="14" s="1"/>
  <c r="I51" i="14"/>
  <c r="G209" i="1" s="1"/>
  <c r="I62" i="14"/>
  <c r="J62" i="14" s="1"/>
  <c r="W62" i="14" s="1"/>
  <c r="X62" i="14" s="1"/>
  <c r="J63" i="14"/>
  <c r="W63" i="14" s="1"/>
  <c r="X63" i="14" s="1"/>
  <c r="I76" i="14"/>
  <c r="I27" i="14"/>
  <c r="G137" i="1" s="1"/>
  <c r="I50" i="14"/>
  <c r="G208" i="1" s="1"/>
  <c r="U71" i="14"/>
  <c r="I75" i="14"/>
  <c r="G32" i="13"/>
  <c r="G44" i="13" s="1"/>
  <c r="G57" i="13" s="1"/>
  <c r="E44" i="13"/>
  <c r="E57" i="13" s="1"/>
  <c r="E69" i="13" s="1"/>
  <c r="G69" i="13" s="1"/>
  <c r="I16" i="13"/>
  <c r="J16" i="13" s="1"/>
  <c r="U40" i="13"/>
  <c r="I14" i="13"/>
  <c r="I37" i="13"/>
  <c r="U73" i="13"/>
  <c r="U22" i="13"/>
  <c r="U52" i="13"/>
  <c r="U77" i="13"/>
  <c r="I13" i="13"/>
  <c r="G20" i="1" s="1"/>
  <c r="I35" i="13"/>
  <c r="G90" i="1" s="1"/>
  <c r="J36" i="13"/>
  <c r="W36" i="13" s="1"/>
  <c r="X36" i="13" s="1"/>
  <c r="I63" i="13"/>
  <c r="G165" i="1" s="1"/>
  <c r="I64" i="13"/>
  <c r="G166" i="1" s="1"/>
  <c r="U72" i="13"/>
  <c r="I15" i="13"/>
  <c r="G22" i="1" s="1"/>
  <c r="I38" i="13"/>
  <c r="F32" i="13"/>
  <c r="F44" i="13" s="1"/>
  <c r="F57" i="13" s="1"/>
  <c r="I34" i="13"/>
  <c r="G89" i="1" s="1"/>
  <c r="I51" i="13"/>
  <c r="G202" i="1" s="1"/>
  <c r="I62" i="13"/>
  <c r="G164" i="1" s="1"/>
  <c r="I76" i="13"/>
  <c r="J39" i="13"/>
  <c r="I50" i="13"/>
  <c r="G201" i="1" s="1"/>
  <c r="I59" i="13"/>
  <c r="G161" i="1" s="1"/>
  <c r="I60" i="13"/>
  <c r="G162" i="1" s="1"/>
  <c r="I61" i="13"/>
  <c r="G163" i="1" s="1"/>
  <c r="I75" i="13"/>
  <c r="G32" i="7"/>
  <c r="G44" i="7" s="1"/>
  <c r="G57" i="7" s="1"/>
  <c r="E44" i="7"/>
  <c r="E57" i="7" s="1"/>
  <c r="E69" i="7" s="1"/>
  <c r="G69" i="7" s="1"/>
  <c r="V34" i="7"/>
  <c r="F32" i="7"/>
  <c r="F44" i="7" s="1"/>
  <c r="F57" i="7" s="1"/>
  <c r="D44" i="7"/>
  <c r="D57" i="7" s="1"/>
  <c r="D69" i="7" s="1"/>
  <c r="F69" i="7" s="1"/>
  <c r="I46" i="7"/>
  <c r="I11" i="7"/>
  <c r="G11" i="1" s="1"/>
  <c r="I24" i="7"/>
  <c r="G120" i="1" s="1"/>
  <c r="I72" i="7"/>
  <c r="H16" i="7"/>
  <c r="I25" i="7"/>
  <c r="H65" i="7"/>
  <c r="H77" i="7"/>
  <c r="J77" i="7" s="1"/>
  <c r="F20" i="7"/>
  <c r="U48" i="7"/>
  <c r="H52" i="7"/>
  <c r="U73" i="7"/>
  <c r="I48" i="7"/>
  <c r="I47" i="7"/>
  <c r="I38" i="7"/>
  <c r="G86" i="1" s="1"/>
  <c r="H28" i="7"/>
  <c r="I37" i="7"/>
  <c r="I63" i="7"/>
  <c r="G158" i="1" s="1"/>
  <c r="I64" i="7"/>
  <c r="G159" i="1" s="1"/>
  <c r="I76" i="7"/>
  <c r="U26" i="7"/>
  <c r="I36" i="7"/>
  <c r="I62" i="7"/>
  <c r="G157" i="1" s="1"/>
  <c r="I27" i="7"/>
  <c r="G123" i="1" s="1"/>
  <c r="I75" i="7"/>
  <c r="I12" i="7"/>
  <c r="F32" i="6"/>
  <c r="F44" i="6" s="1"/>
  <c r="F57" i="6" s="1"/>
  <c r="D44" i="6"/>
  <c r="D57" i="6" s="1"/>
  <c r="D69" i="6" s="1"/>
  <c r="F69" i="6" s="1"/>
  <c r="G32" i="6"/>
  <c r="G44" i="6" s="1"/>
  <c r="G57" i="6" s="1"/>
  <c r="E44" i="6"/>
  <c r="E57" i="6" s="1"/>
  <c r="E69" i="6" s="1"/>
  <c r="G69" i="6" s="1"/>
  <c r="I27" i="6"/>
  <c r="G116" i="1" s="1"/>
  <c r="I48" i="6"/>
  <c r="I12" i="6"/>
  <c r="H16" i="6"/>
  <c r="I26" i="6"/>
  <c r="C146" i="1" s="1"/>
  <c r="I47" i="6"/>
  <c r="I73" i="6"/>
  <c r="I25" i="6"/>
  <c r="I46" i="6"/>
  <c r="H65" i="6"/>
  <c r="J65" i="6" s="1"/>
  <c r="H77" i="6"/>
  <c r="I23" i="6"/>
  <c r="C143" i="1" s="1"/>
  <c r="H52" i="6"/>
  <c r="I10" i="6"/>
  <c r="G20" i="6"/>
  <c r="I22" i="6"/>
  <c r="C142" i="1" s="1"/>
  <c r="I39" i="6"/>
  <c r="G80" i="1" s="1"/>
  <c r="I71" i="6"/>
  <c r="I15" i="6"/>
  <c r="G8" i="1" s="1"/>
  <c r="H28" i="6"/>
  <c r="I37" i="6"/>
  <c r="I63" i="6"/>
  <c r="C182" i="1" s="1"/>
  <c r="I64" i="6"/>
  <c r="G152" i="1" s="1"/>
  <c r="I76" i="6"/>
  <c r="G44" i="1" s="1"/>
  <c r="I36" i="6"/>
  <c r="C108" i="1" s="1"/>
  <c r="I62" i="6"/>
  <c r="I75" i="6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U12" i="5"/>
  <c r="I12" i="5"/>
  <c r="G32" i="5"/>
  <c r="G44" i="5" s="1"/>
  <c r="G57" i="5" s="1"/>
  <c r="I27" i="5"/>
  <c r="C140" i="1" s="1"/>
  <c r="U16" i="5"/>
  <c r="H16" i="5"/>
  <c r="U48" i="5"/>
  <c r="U26" i="5"/>
  <c r="I26" i="5"/>
  <c r="C139" i="1" s="1"/>
  <c r="H52" i="5"/>
  <c r="U52" i="5"/>
  <c r="U47" i="5"/>
  <c r="I47" i="5"/>
  <c r="I25" i="5"/>
  <c r="I24" i="5"/>
  <c r="C137" i="1" s="1"/>
  <c r="F20" i="5"/>
  <c r="I22" i="5"/>
  <c r="C135" i="1" s="1"/>
  <c r="U65" i="5"/>
  <c r="I71" i="5"/>
  <c r="U77" i="5"/>
  <c r="U25" i="5"/>
  <c r="I38" i="5"/>
  <c r="J39" i="5"/>
  <c r="U46" i="5"/>
  <c r="U72" i="5"/>
  <c r="I73" i="5"/>
  <c r="I23" i="5"/>
  <c r="C136" i="1" s="1"/>
  <c r="I10" i="5"/>
  <c r="C27" i="1" s="1"/>
  <c r="U11" i="5"/>
  <c r="I15" i="5"/>
  <c r="C32" i="1" s="1"/>
  <c r="U24" i="5"/>
  <c r="H28" i="5"/>
  <c r="I37" i="5"/>
  <c r="I63" i="5"/>
  <c r="C175" i="1" s="1"/>
  <c r="I64" i="5"/>
  <c r="C176" i="1" s="1"/>
  <c r="I76" i="5"/>
  <c r="C68" i="1" s="1"/>
  <c r="I46" i="5"/>
  <c r="I72" i="5"/>
  <c r="I62" i="5"/>
  <c r="C174" i="1" s="1"/>
  <c r="G20" i="5"/>
  <c r="I51" i="5"/>
  <c r="C212" i="1" s="1"/>
  <c r="I75" i="5"/>
  <c r="I12" i="4"/>
  <c r="U12" i="4"/>
  <c r="U16" i="4"/>
  <c r="H16" i="4"/>
  <c r="J27" i="4"/>
  <c r="I27" i="4"/>
  <c r="C133" i="1" s="1"/>
  <c r="U26" i="4"/>
  <c r="I26" i="4"/>
  <c r="U48" i="4"/>
  <c r="I48" i="4"/>
  <c r="F32" i="4"/>
  <c r="F44" i="4" s="1"/>
  <c r="F57" i="4" s="1"/>
  <c r="D44" i="4"/>
  <c r="D57" i="4" s="1"/>
  <c r="D69" i="4" s="1"/>
  <c r="F69" i="4" s="1"/>
  <c r="I47" i="4"/>
  <c r="I73" i="4"/>
  <c r="I25" i="4"/>
  <c r="H65" i="4"/>
  <c r="I11" i="4"/>
  <c r="I24" i="4"/>
  <c r="G20" i="4"/>
  <c r="U72" i="4"/>
  <c r="U11" i="4"/>
  <c r="I15" i="4"/>
  <c r="C25" i="1" s="1"/>
  <c r="U24" i="4"/>
  <c r="H28" i="4"/>
  <c r="I37" i="4"/>
  <c r="U52" i="4"/>
  <c r="I63" i="4"/>
  <c r="I64" i="4"/>
  <c r="C169" i="1" s="1"/>
  <c r="I76" i="4"/>
  <c r="C61" i="1" s="1"/>
  <c r="I72" i="4"/>
  <c r="F20" i="4"/>
  <c r="I22" i="4"/>
  <c r="C128" i="1" s="1"/>
  <c r="I71" i="4"/>
  <c r="U77" i="4"/>
  <c r="I38" i="4"/>
  <c r="U46" i="4"/>
  <c r="U23" i="4"/>
  <c r="U71" i="4"/>
  <c r="I23" i="4"/>
  <c r="C129" i="1" s="1"/>
  <c r="U10" i="4"/>
  <c r="I10" i="4"/>
  <c r="I39" i="4"/>
  <c r="C97" i="1" s="1"/>
  <c r="I10" i="3"/>
  <c r="C13" i="1" s="1"/>
  <c r="H16" i="3"/>
  <c r="U28" i="3"/>
  <c r="H28" i="3"/>
  <c r="E32" i="3"/>
  <c r="G20" i="3"/>
  <c r="U23" i="3"/>
  <c r="I23" i="3"/>
  <c r="C122" i="1" s="1"/>
  <c r="U38" i="3"/>
  <c r="I38" i="3"/>
  <c r="I11" i="3"/>
  <c r="C14" i="1" s="1"/>
  <c r="I22" i="3"/>
  <c r="C121" i="1" s="1"/>
  <c r="I51" i="3"/>
  <c r="C198" i="1" s="1"/>
  <c r="I73" i="3"/>
  <c r="C51" i="1" s="1"/>
  <c r="I37" i="3"/>
  <c r="I36" i="3"/>
  <c r="C87" i="1" s="1"/>
  <c r="I50" i="3"/>
  <c r="C197" i="1" s="1"/>
  <c r="H77" i="3"/>
  <c r="H40" i="3"/>
  <c r="I46" i="3"/>
  <c r="C193" i="1" s="1"/>
  <c r="J47" i="3"/>
  <c r="W47" i="3" s="1"/>
  <c r="X47" i="3" s="1"/>
  <c r="H65" i="3"/>
  <c r="J46" i="3"/>
  <c r="W46" i="3" s="1"/>
  <c r="I76" i="3"/>
  <c r="C54" i="1" s="1"/>
  <c r="I34" i="3"/>
  <c r="C85" i="1" s="1"/>
  <c r="I48" i="3"/>
  <c r="C195" i="1" s="1"/>
  <c r="I27" i="3"/>
  <c r="C126" i="1" s="1"/>
  <c r="U71" i="3"/>
  <c r="I15" i="3"/>
  <c r="C18" i="1" s="1"/>
  <c r="I47" i="3"/>
  <c r="C194" i="1" s="1"/>
  <c r="U34" i="3"/>
  <c r="U48" i="3"/>
  <c r="I13" i="3"/>
  <c r="I26" i="3"/>
  <c r="I63" i="3"/>
  <c r="C161" i="1" s="1"/>
  <c r="I64" i="3"/>
  <c r="C162" i="1" s="1"/>
  <c r="I75" i="3"/>
  <c r="C53" i="1" s="1"/>
  <c r="I14" i="3"/>
  <c r="H77" i="2"/>
  <c r="D32" i="2"/>
  <c r="D44" i="2" s="1"/>
  <c r="D57" i="2" s="1"/>
  <c r="D69" i="2" s="1"/>
  <c r="F69" i="2" s="1"/>
  <c r="I64" i="2"/>
  <c r="C155" i="1" s="1"/>
  <c r="U65" i="2"/>
  <c r="U75" i="2"/>
  <c r="U77" i="2"/>
  <c r="I75" i="2"/>
  <c r="C46" i="1" s="1"/>
  <c r="U62" i="2"/>
  <c r="I74" i="2"/>
  <c r="C45" i="1" s="1"/>
  <c r="I52" i="2"/>
  <c r="J74" i="2"/>
  <c r="W74" i="2" s="1"/>
  <c r="X74" i="2" s="1"/>
  <c r="J62" i="2"/>
  <c r="W62" i="2" s="1"/>
  <c r="X62" i="2" s="1"/>
  <c r="I65" i="2"/>
  <c r="I60" i="2"/>
  <c r="J60" i="2"/>
  <c r="W60" i="2" s="1"/>
  <c r="X60" i="2" s="1"/>
  <c r="I61" i="2"/>
  <c r="C152" i="1" s="1"/>
  <c r="U59" i="2"/>
  <c r="I63" i="2"/>
  <c r="C154" i="1" s="1"/>
  <c r="I59" i="2"/>
  <c r="U63" i="2"/>
  <c r="I48" i="2"/>
  <c r="C188" i="1" s="1"/>
  <c r="H52" i="2"/>
  <c r="I39" i="2"/>
  <c r="C83" i="1" s="1"/>
  <c r="U37" i="2"/>
  <c r="I34" i="2"/>
  <c r="H28" i="2"/>
  <c r="U24" i="2"/>
  <c r="U26" i="2"/>
  <c r="I25" i="2"/>
  <c r="C117" i="1" s="1"/>
  <c r="I23" i="2"/>
  <c r="J23" i="2"/>
  <c r="W23" i="2" s="1"/>
  <c r="X23" i="2" s="1"/>
  <c r="J25" i="2"/>
  <c r="W25" i="2" s="1"/>
  <c r="X25" i="2" s="1"/>
  <c r="J24" i="2"/>
  <c r="W24" i="2" s="1"/>
  <c r="X24" i="2" s="1"/>
  <c r="J26" i="2"/>
  <c r="W26" i="2" s="1"/>
  <c r="X26" i="2" s="1"/>
  <c r="U28" i="2"/>
  <c r="U11" i="2"/>
  <c r="H16" i="2"/>
  <c r="I16" i="2" s="1"/>
  <c r="I12" i="2"/>
  <c r="C8" i="1" s="1"/>
  <c r="U12" i="2"/>
  <c r="U16" i="2"/>
  <c r="I11" i="2"/>
  <c r="U13" i="2"/>
  <c r="C35" i="2"/>
  <c r="T35" i="2" s="1"/>
  <c r="C47" i="2"/>
  <c r="C60" i="2" s="1"/>
  <c r="T11" i="2"/>
  <c r="T22" i="2"/>
  <c r="T23" i="2"/>
  <c r="U36" i="2"/>
  <c r="I36" i="2"/>
  <c r="C80" i="1" s="1"/>
  <c r="U10" i="2"/>
  <c r="I37" i="2"/>
  <c r="C81" i="1" s="1"/>
  <c r="I22" i="2"/>
  <c r="U35" i="2"/>
  <c r="I35" i="2"/>
  <c r="U47" i="2"/>
  <c r="J47" i="2"/>
  <c r="W47" i="2" s="1"/>
  <c r="X47" i="2" s="1"/>
  <c r="U14" i="2"/>
  <c r="J35" i="2"/>
  <c r="W35" i="2" s="1"/>
  <c r="X35" i="2" s="1"/>
  <c r="I47" i="2"/>
  <c r="I51" i="2"/>
  <c r="C191" i="1" s="1"/>
  <c r="U72" i="2"/>
  <c r="I72" i="2"/>
  <c r="I77" i="2"/>
  <c r="J77" i="2" s="1"/>
  <c r="I14" i="2"/>
  <c r="C10" i="1" s="1"/>
  <c r="U40" i="2"/>
  <c r="H40" i="2"/>
  <c r="U49" i="2"/>
  <c r="I49" i="2"/>
  <c r="C189" i="1" s="1"/>
  <c r="J72" i="2"/>
  <c r="W72" i="2" s="1"/>
  <c r="X72" i="2" s="1"/>
  <c r="C59" i="2"/>
  <c r="T46" i="2"/>
  <c r="I38" i="2"/>
  <c r="C82" i="1" s="1"/>
  <c r="U46" i="2"/>
  <c r="I46" i="2"/>
  <c r="I73" i="2"/>
  <c r="C44" i="1" s="1"/>
  <c r="U50" i="2"/>
  <c r="J50" i="2"/>
  <c r="W50" i="2" s="1"/>
  <c r="X50" i="2" s="1"/>
  <c r="U52" i="2"/>
  <c r="J10" i="2"/>
  <c r="W10" i="2" s="1"/>
  <c r="I15" i="2"/>
  <c r="C11" i="1" s="1"/>
  <c r="U38" i="2"/>
  <c r="I50" i="2"/>
  <c r="C190" i="1" s="1"/>
  <c r="H65" i="2"/>
  <c r="U71" i="2"/>
  <c r="J71" i="2"/>
  <c r="W71" i="2" s="1"/>
  <c r="C12" i="2"/>
  <c r="I13" i="2"/>
  <c r="C9" i="1" s="1"/>
  <c r="I27" i="2"/>
  <c r="C119" i="1" s="1"/>
  <c r="I76" i="2"/>
  <c r="C47" i="1" s="1"/>
  <c r="J26" i="53" l="1"/>
  <c r="W26" i="53" s="1"/>
  <c r="X26" i="53" s="1"/>
  <c r="J37" i="56"/>
  <c r="W37" i="56" s="1"/>
  <c r="X37" i="56" s="1"/>
  <c r="J75" i="56"/>
  <c r="W75" i="56" s="1"/>
  <c r="X75" i="56" s="1"/>
  <c r="J74" i="56"/>
  <c r="W74" i="56" s="1"/>
  <c r="X74" i="56" s="1"/>
  <c r="J73" i="56"/>
  <c r="W73" i="56" s="1"/>
  <c r="X73" i="56" s="1"/>
  <c r="J77" i="56"/>
  <c r="J71" i="56"/>
  <c r="W71" i="56" s="1"/>
  <c r="X71" i="56" s="1"/>
  <c r="J50" i="56"/>
  <c r="W50" i="56" s="1"/>
  <c r="X50" i="56" s="1"/>
  <c r="J49" i="56"/>
  <c r="W49" i="56" s="1"/>
  <c r="X49" i="56" s="1"/>
  <c r="J52" i="56"/>
  <c r="J46" i="56"/>
  <c r="W46" i="56" s="1"/>
  <c r="X46" i="56" s="1"/>
  <c r="J36" i="56"/>
  <c r="W36" i="56" s="1"/>
  <c r="X36" i="56" s="1"/>
  <c r="J35" i="56"/>
  <c r="W35" i="56" s="1"/>
  <c r="X35" i="56" s="1"/>
  <c r="J34" i="56"/>
  <c r="W34" i="56" s="1"/>
  <c r="X34" i="56" s="1"/>
  <c r="J14" i="56"/>
  <c r="W14" i="56" s="1"/>
  <c r="X14" i="56" s="1"/>
  <c r="J11" i="56"/>
  <c r="W11" i="56" s="1"/>
  <c r="X11" i="56" s="1"/>
  <c r="J10" i="56"/>
  <c r="W10" i="56" s="1"/>
  <c r="X10" i="56" s="1"/>
  <c r="J63" i="54"/>
  <c r="W63" i="54" s="1"/>
  <c r="X63" i="54" s="1"/>
  <c r="J36" i="54"/>
  <c r="W36" i="54" s="1"/>
  <c r="X36" i="54" s="1"/>
  <c r="J26" i="54"/>
  <c r="W26" i="54" s="1"/>
  <c r="X26" i="54" s="1"/>
  <c r="J22" i="4"/>
  <c r="W22" i="4" s="1"/>
  <c r="J26" i="50"/>
  <c r="W26" i="50" s="1"/>
  <c r="X26" i="50" s="1"/>
  <c r="J49" i="28"/>
  <c r="W49" i="28" s="1"/>
  <c r="X49" i="28" s="1"/>
  <c r="V24" i="33"/>
  <c r="J23" i="42"/>
  <c r="W23" i="42" s="1"/>
  <c r="X23" i="42" s="1"/>
  <c r="J48" i="38"/>
  <c r="W48" i="38" s="1"/>
  <c r="X48" i="38" s="1"/>
  <c r="V36" i="37"/>
  <c r="J36" i="31"/>
  <c r="W36" i="31" s="1"/>
  <c r="X36" i="31" s="1"/>
  <c r="J22" i="43"/>
  <c r="W22" i="43" s="1"/>
  <c r="J23" i="44"/>
  <c r="W23" i="44" s="1"/>
  <c r="X23" i="44" s="1"/>
  <c r="J65" i="37"/>
  <c r="J34" i="45"/>
  <c r="W34" i="45" s="1"/>
  <c r="X34" i="45" s="1"/>
  <c r="V11" i="36"/>
  <c r="J26" i="35"/>
  <c r="W26" i="35" s="1"/>
  <c r="X26" i="35" s="1"/>
  <c r="V71" i="22"/>
  <c r="J74" i="15"/>
  <c r="W74" i="15" s="1"/>
  <c r="X74" i="15" s="1"/>
  <c r="J59" i="53"/>
  <c r="W59" i="53" s="1"/>
  <c r="X59" i="53" s="1"/>
  <c r="J71" i="53"/>
  <c r="W71" i="53" s="1"/>
  <c r="J65" i="53"/>
  <c r="J62" i="53"/>
  <c r="W62" i="53" s="1"/>
  <c r="X62" i="53" s="1"/>
  <c r="J61" i="53"/>
  <c r="W61" i="53" s="1"/>
  <c r="X61" i="53" s="1"/>
  <c r="J60" i="53"/>
  <c r="W60" i="53" s="1"/>
  <c r="X60" i="53" s="1"/>
  <c r="J52" i="53"/>
  <c r="J48" i="53"/>
  <c r="W48" i="53" s="1"/>
  <c r="X48" i="53" s="1"/>
  <c r="J36" i="53"/>
  <c r="W36" i="53" s="1"/>
  <c r="X36" i="53" s="1"/>
  <c r="J34" i="53"/>
  <c r="W34" i="53" s="1"/>
  <c r="X34" i="53" s="1"/>
  <c r="J10" i="53"/>
  <c r="W10" i="53" s="1"/>
  <c r="X10" i="53" s="1"/>
  <c r="J77" i="52"/>
  <c r="J62" i="52"/>
  <c r="W62" i="52" s="1"/>
  <c r="X62" i="52" s="1"/>
  <c r="J60" i="52"/>
  <c r="W60" i="52" s="1"/>
  <c r="X60" i="52" s="1"/>
  <c r="J59" i="52"/>
  <c r="W59" i="52" s="1"/>
  <c r="X59" i="52" s="1"/>
  <c r="J52" i="52"/>
  <c r="J37" i="52"/>
  <c r="W37" i="52" s="1"/>
  <c r="X37" i="52" s="1"/>
  <c r="V37" i="52"/>
  <c r="J14" i="52"/>
  <c r="W14" i="52" s="1"/>
  <c r="X14" i="52" s="1"/>
  <c r="J75" i="51"/>
  <c r="W75" i="51" s="1"/>
  <c r="X75" i="51" s="1"/>
  <c r="J50" i="51"/>
  <c r="W50" i="51" s="1"/>
  <c r="X50" i="51" s="1"/>
  <c r="J46" i="51"/>
  <c r="W46" i="51" s="1"/>
  <c r="J26" i="51"/>
  <c r="W26" i="51" s="1"/>
  <c r="X26" i="51" s="1"/>
  <c r="J65" i="50"/>
  <c r="V36" i="50"/>
  <c r="J23" i="50"/>
  <c r="W23" i="50" s="1"/>
  <c r="X23" i="50" s="1"/>
  <c r="J34" i="50"/>
  <c r="W34" i="50" s="1"/>
  <c r="X34" i="50" s="1"/>
  <c r="V22" i="50"/>
  <c r="J22" i="50"/>
  <c r="W22" i="50" s="1"/>
  <c r="X22" i="50" s="1"/>
  <c r="J77" i="49"/>
  <c r="J73" i="49"/>
  <c r="W73" i="49" s="1"/>
  <c r="X73" i="49" s="1"/>
  <c r="V73" i="49"/>
  <c r="J50" i="49"/>
  <c r="W50" i="49" s="1"/>
  <c r="X50" i="49" s="1"/>
  <c r="V50" i="49"/>
  <c r="J36" i="49"/>
  <c r="W36" i="49" s="1"/>
  <c r="X36" i="49" s="1"/>
  <c r="J13" i="49"/>
  <c r="W13" i="49" s="1"/>
  <c r="X13" i="49" s="1"/>
  <c r="J12" i="49"/>
  <c r="W12" i="49" s="1"/>
  <c r="X12" i="49" s="1"/>
  <c r="J47" i="49"/>
  <c r="W47" i="49" s="1"/>
  <c r="X47" i="49" s="1"/>
  <c r="V35" i="49"/>
  <c r="J52" i="48"/>
  <c r="J37" i="48"/>
  <c r="W37" i="48" s="1"/>
  <c r="X37" i="48" s="1"/>
  <c r="V37" i="48"/>
  <c r="J35" i="48"/>
  <c r="W35" i="48" s="1"/>
  <c r="X35" i="48" s="1"/>
  <c r="J65" i="48"/>
  <c r="J59" i="48"/>
  <c r="W59" i="48" s="1"/>
  <c r="X59" i="48" s="1"/>
  <c r="J72" i="46"/>
  <c r="W72" i="46" s="1"/>
  <c r="X72" i="46" s="1"/>
  <c r="J62" i="46"/>
  <c r="W62" i="46" s="1"/>
  <c r="X62" i="46" s="1"/>
  <c r="J61" i="46"/>
  <c r="W61" i="46" s="1"/>
  <c r="X61" i="46" s="1"/>
  <c r="V38" i="46"/>
  <c r="J35" i="46"/>
  <c r="W35" i="46" s="1"/>
  <c r="X35" i="46" s="1"/>
  <c r="V35" i="46"/>
  <c r="J24" i="46"/>
  <c r="W24" i="46" s="1"/>
  <c r="X24" i="46" s="1"/>
  <c r="J23" i="46"/>
  <c r="W23" i="46" s="1"/>
  <c r="X23" i="46" s="1"/>
  <c r="J71" i="46"/>
  <c r="W71" i="46" s="1"/>
  <c r="J59" i="46"/>
  <c r="W59" i="46" s="1"/>
  <c r="X59" i="46" s="1"/>
  <c r="J46" i="46"/>
  <c r="W46" i="46" s="1"/>
  <c r="J22" i="46"/>
  <c r="W22" i="46" s="1"/>
  <c r="J49" i="45"/>
  <c r="W49" i="45" s="1"/>
  <c r="X49" i="45" s="1"/>
  <c r="J38" i="45"/>
  <c r="W38" i="45" s="1"/>
  <c r="X38" i="45" s="1"/>
  <c r="V26" i="45"/>
  <c r="J72" i="45"/>
  <c r="W72" i="45" s="1"/>
  <c r="X72" i="45" s="1"/>
  <c r="J47" i="45"/>
  <c r="W47" i="45" s="1"/>
  <c r="X47" i="45" s="1"/>
  <c r="J35" i="45"/>
  <c r="W35" i="45" s="1"/>
  <c r="X35" i="45" s="1"/>
  <c r="J23" i="45"/>
  <c r="W23" i="45" s="1"/>
  <c r="X23" i="45" s="1"/>
  <c r="J10" i="45"/>
  <c r="W10" i="45" s="1"/>
  <c r="J76" i="44"/>
  <c r="J50" i="44"/>
  <c r="W50" i="44" s="1"/>
  <c r="X50" i="44" s="1"/>
  <c r="J38" i="44"/>
  <c r="W38" i="44" s="1"/>
  <c r="X38" i="44" s="1"/>
  <c r="V38" i="44"/>
  <c r="J73" i="44"/>
  <c r="W73" i="44" s="1"/>
  <c r="X73" i="44" s="1"/>
  <c r="V73" i="44"/>
  <c r="J61" i="43"/>
  <c r="W61" i="43" s="1"/>
  <c r="X61" i="43" s="1"/>
  <c r="V38" i="43"/>
  <c r="J38" i="43"/>
  <c r="W38" i="43" s="1"/>
  <c r="X38" i="43" s="1"/>
  <c r="J74" i="42"/>
  <c r="W74" i="42" s="1"/>
  <c r="X74" i="42" s="1"/>
  <c r="V50" i="42"/>
  <c r="J60" i="42"/>
  <c r="W60" i="42" s="1"/>
  <c r="X60" i="42" s="1"/>
  <c r="J59" i="42"/>
  <c r="W59" i="42" s="1"/>
  <c r="X59" i="42" s="1"/>
  <c r="J48" i="42"/>
  <c r="W48" i="42" s="1"/>
  <c r="X48" i="42" s="1"/>
  <c r="J52" i="42"/>
  <c r="J10" i="42"/>
  <c r="W10" i="42" s="1"/>
  <c r="J75" i="41"/>
  <c r="W75" i="41" s="1"/>
  <c r="X75" i="41" s="1"/>
  <c r="J38" i="41"/>
  <c r="W38" i="41" s="1"/>
  <c r="X38" i="41" s="1"/>
  <c r="J26" i="41"/>
  <c r="W26" i="41" s="1"/>
  <c r="X26" i="41" s="1"/>
  <c r="J13" i="41"/>
  <c r="W13" i="41" s="1"/>
  <c r="X13" i="41" s="1"/>
  <c r="J50" i="40"/>
  <c r="W50" i="40" s="1"/>
  <c r="X50" i="40" s="1"/>
  <c r="J36" i="41"/>
  <c r="W36" i="41" s="1"/>
  <c r="X36" i="41" s="1"/>
  <c r="J52" i="41"/>
  <c r="J46" i="41"/>
  <c r="W46" i="41" s="1"/>
  <c r="X46" i="41" s="1"/>
  <c r="J37" i="40"/>
  <c r="W37" i="40" s="1"/>
  <c r="X37" i="40" s="1"/>
  <c r="J10" i="40"/>
  <c r="W10" i="40" s="1"/>
  <c r="X10" i="40" s="1"/>
  <c r="J38" i="38"/>
  <c r="W38" i="38" s="1"/>
  <c r="X38" i="38" s="1"/>
  <c r="V14" i="38"/>
  <c r="J14" i="38"/>
  <c r="W14" i="38" s="1"/>
  <c r="X14" i="38" s="1"/>
  <c r="J36" i="38"/>
  <c r="W36" i="38" s="1"/>
  <c r="X36" i="38" s="1"/>
  <c r="J46" i="38"/>
  <c r="W46" i="38" s="1"/>
  <c r="J10" i="38"/>
  <c r="W10" i="38" s="1"/>
  <c r="J77" i="37"/>
  <c r="J63" i="37"/>
  <c r="W63" i="37" s="1"/>
  <c r="X63" i="37" s="1"/>
  <c r="J26" i="37"/>
  <c r="W26" i="37" s="1"/>
  <c r="X26" i="37" s="1"/>
  <c r="J10" i="30"/>
  <c r="W10" i="30" s="1"/>
  <c r="J22" i="35"/>
  <c r="W22" i="35" s="1"/>
  <c r="J65" i="7"/>
  <c r="F32" i="24"/>
  <c r="F44" i="24" s="1"/>
  <c r="F57" i="24" s="1"/>
  <c r="J71" i="31"/>
  <c r="W71" i="31" s="1"/>
  <c r="J49" i="36"/>
  <c r="W49" i="36" s="1"/>
  <c r="X49" i="36" s="1"/>
  <c r="J12" i="28"/>
  <c r="W12" i="28" s="1"/>
  <c r="X12" i="28" s="1"/>
  <c r="J26" i="17"/>
  <c r="W26" i="17" s="1"/>
  <c r="X26" i="17" s="1"/>
  <c r="V26" i="24"/>
  <c r="J73" i="22"/>
  <c r="W73" i="22" s="1"/>
  <c r="X73" i="22" s="1"/>
  <c r="V73" i="20"/>
  <c r="J38" i="31"/>
  <c r="W38" i="31" s="1"/>
  <c r="X38" i="31" s="1"/>
  <c r="J13" i="28"/>
  <c r="W13" i="28" s="1"/>
  <c r="X13" i="28" s="1"/>
  <c r="V34" i="46"/>
  <c r="J50" i="34"/>
  <c r="W50" i="34" s="1"/>
  <c r="X50" i="34" s="1"/>
  <c r="J74" i="22"/>
  <c r="W74" i="22" s="1"/>
  <c r="X74" i="22" s="1"/>
  <c r="V50" i="19"/>
  <c r="V63" i="56"/>
  <c r="V23" i="40"/>
  <c r="V73" i="15"/>
  <c r="J71" i="37"/>
  <c r="W71" i="37" s="1"/>
  <c r="X71" i="37" s="1"/>
  <c r="V71" i="37"/>
  <c r="J59" i="37"/>
  <c r="W59" i="37" s="1"/>
  <c r="X59" i="37" s="1"/>
  <c r="J22" i="37"/>
  <c r="W22" i="37" s="1"/>
  <c r="X22" i="37" s="1"/>
  <c r="J50" i="36"/>
  <c r="W50" i="36" s="1"/>
  <c r="X50" i="36" s="1"/>
  <c r="J62" i="36"/>
  <c r="W62" i="36" s="1"/>
  <c r="X62" i="36" s="1"/>
  <c r="J61" i="36"/>
  <c r="W61" i="36" s="1"/>
  <c r="X61" i="36" s="1"/>
  <c r="J47" i="36"/>
  <c r="W47" i="36" s="1"/>
  <c r="X47" i="36" s="1"/>
  <c r="J24" i="36"/>
  <c r="W24" i="36" s="1"/>
  <c r="X24" i="36" s="1"/>
  <c r="J34" i="36"/>
  <c r="W34" i="36" s="1"/>
  <c r="J22" i="36"/>
  <c r="W22" i="36" s="1"/>
  <c r="X22" i="36" s="1"/>
  <c r="V22" i="36"/>
  <c r="J50" i="35"/>
  <c r="W50" i="35" s="1"/>
  <c r="X50" i="35" s="1"/>
  <c r="J38" i="35"/>
  <c r="W38" i="35" s="1"/>
  <c r="X38" i="35" s="1"/>
  <c r="J72" i="35"/>
  <c r="W72" i="35" s="1"/>
  <c r="X72" i="35" s="1"/>
  <c r="J49" i="35"/>
  <c r="W49" i="35" s="1"/>
  <c r="X49" i="35" s="1"/>
  <c r="J36" i="35"/>
  <c r="W36" i="35" s="1"/>
  <c r="X36" i="35" s="1"/>
  <c r="V13" i="35"/>
  <c r="V38" i="34"/>
  <c r="J72" i="34"/>
  <c r="W72" i="34" s="1"/>
  <c r="X72" i="34" s="1"/>
  <c r="J77" i="34"/>
  <c r="J61" i="34"/>
  <c r="W61" i="34" s="1"/>
  <c r="X61" i="34" s="1"/>
  <c r="J59" i="34"/>
  <c r="W59" i="34" s="1"/>
  <c r="X59" i="34" s="1"/>
  <c r="J52" i="34"/>
  <c r="J36" i="34"/>
  <c r="W36" i="34" s="1"/>
  <c r="X36" i="34" s="1"/>
  <c r="J23" i="34"/>
  <c r="W23" i="34" s="1"/>
  <c r="X23" i="34" s="1"/>
  <c r="J22" i="34"/>
  <c r="W22" i="34" s="1"/>
  <c r="J73" i="33"/>
  <c r="W73" i="33" s="1"/>
  <c r="X73" i="33" s="1"/>
  <c r="X77" i="33" s="1"/>
  <c r="J49" i="33"/>
  <c r="W49" i="33" s="1"/>
  <c r="X49" i="33" s="1"/>
  <c r="J38" i="33"/>
  <c r="W38" i="33" s="1"/>
  <c r="X38" i="33" s="1"/>
  <c r="J24" i="33"/>
  <c r="W24" i="33" s="1"/>
  <c r="X24" i="33" s="1"/>
  <c r="V22" i="33"/>
  <c r="J22" i="33"/>
  <c r="W22" i="33" s="1"/>
  <c r="X22" i="33" s="1"/>
  <c r="J10" i="33"/>
  <c r="W10" i="33" s="1"/>
  <c r="J50" i="31"/>
  <c r="W50" i="31" s="1"/>
  <c r="X50" i="31" s="1"/>
  <c r="J49" i="31"/>
  <c r="W49" i="31" s="1"/>
  <c r="X49" i="31" s="1"/>
  <c r="V14" i="31"/>
  <c r="J12" i="31"/>
  <c r="W12" i="31" s="1"/>
  <c r="X12" i="31" s="1"/>
  <c r="J35" i="31"/>
  <c r="W35" i="31" s="1"/>
  <c r="X35" i="31" s="1"/>
  <c r="J50" i="30"/>
  <c r="W50" i="30" s="1"/>
  <c r="X50" i="30" s="1"/>
  <c r="J49" i="30"/>
  <c r="W49" i="30" s="1"/>
  <c r="X49" i="30" s="1"/>
  <c r="J48" i="30"/>
  <c r="W48" i="30" s="1"/>
  <c r="X48" i="30" s="1"/>
  <c r="J52" i="30"/>
  <c r="J34" i="30"/>
  <c r="W34" i="30" s="1"/>
  <c r="X34" i="30" s="1"/>
  <c r="J76" i="29"/>
  <c r="J15" i="29"/>
  <c r="J50" i="27"/>
  <c r="W50" i="27" s="1"/>
  <c r="X50" i="27" s="1"/>
  <c r="J13" i="29"/>
  <c r="W13" i="29" s="1"/>
  <c r="X13" i="29" s="1"/>
  <c r="V13" i="29"/>
  <c r="J47" i="29"/>
  <c r="W47" i="29" s="1"/>
  <c r="X47" i="29" s="1"/>
  <c r="J46" i="29"/>
  <c r="W46" i="29" s="1"/>
  <c r="J46" i="28"/>
  <c r="W46" i="28" s="1"/>
  <c r="J50" i="28"/>
  <c r="W50" i="28" s="1"/>
  <c r="X50" i="28" s="1"/>
  <c r="J71" i="28"/>
  <c r="W71" i="28" s="1"/>
  <c r="J52" i="28"/>
  <c r="V12" i="50"/>
  <c r="V63" i="45"/>
  <c r="V71" i="33"/>
  <c r="V37" i="21"/>
  <c r="V71" i="19"/>
  <c r="V74" i="50"/>
  <c r="V75" i="44"/>
  <c r="J77" i="30"/>
  <c r="V63" i="29"/>
  <c r="V72" i="28"/>
  <c r="J25" i="27"/>
  <c r="W25" i="27" s="1"/>
  <c r="X25" i="27" s="1"/>
  <c r="V23" i="16"/>
  <c r="V71" i="34"/>
  <c r="V22" i="20"/>
  <c r="J52" i="6"/>
  <c r="J73" i="7"/>
  <c r="W73" i="7" s="1"/>
  <c r="X73" i="7" s="1"/>
  <c r="V25" i="50"/>
  <c r="V13" i="45"/>
  <c r="V75" i="33"/>
  <c r="V38" i="49"/>
  <c r="V22" i="48"/>
  <c r="V24" i="20"/>
  <c r="J36" i="15"/>
  <c r="W36" i="15" s="1"/>
  <c r="X36" i="15" s="1"/>
  <c r="J65" i="34"/>
  <c r="J52" i="45"/>
  <c r="V26" i="51"/>
  <c r="V14" i="48"/>
  <c r="V14" i="49"/>
  <c r="V36" i="44"/>
  <c r="J77" i="38"/>
  <c r="V75" i="35"/>
  <c r="V26" i="35"/>
  <c r="J36" i="20"/>
  <c r="W36" i="20" s="1"/>
  <c r="X36" i="20" s="1"/>
  <c r="J22" i="20"/>
  <c r="W22" i="20" s="1"/>
  <c r="X22" i="20" s="1"/>
  <c r="V37" i="49"/>
  <c r="J37" i="21"/>
  <c r="W37" i="21" s="1"/>
  <c r="X37" i="21" s="1"/>
  <c r="J47" i="20"/>
  <c r="W47" i="20" s="1"/>
  <c r="X47" i="20" s="1"/>
  <c r="J74" i="27"/>
  <c r="W74" i="27" s="1"/>
  <c r="X74" i="27" s="1"/>
  <c r="J49" i="27"/>
  <c r="W49" i="27" s="1"/>
  <c r="X49" i="27" s="1"/>
  <c r="J48" i="27"/>
  <c r="W48" i="27" s="1"/>
  <c r="X48" i="27" s="1"/>
  <c r="J24" i="27"/>
  <c r="W24" i="27" s="1"/>
  <c r="X24" i="27" s="1"/>
  <c r="V13" i="5"/>
  <c r="J13" i="5"/>
  <c r="W13" i="5" s="1"/>
  <c r="X13" i="5" s="1"/>
  <c r="J51" i="24"/>
  <c r="J15" i="24"/>
  <c r="J52" i="27"/>
  <c r="J46" i="27"/>
  <c r="W46" i="27" s="1"/>
  <c r="V22" i="27"/>
  <c r="J49" i="48"/>
  <c r="W49" i="48" s="1"/>
  <c r="X49" i="48" s="1"/>
  <c r="AI198" i="1"/>
  <c r="J38" i="48"/>
  <c r="W38" i="48" s="1"/>
  <c r="X38" i="48" s="1"/>
  <c r="AI91" i="1"/>
  <c r="J10" i="49"/>
  <c r="W10" i="49" s="1"/>
  <c r="X10" i="49" s="1"/>
  <c r="AI22" i="1"/>
  <c r="J50" i="50"/>
  <c r="W50" i="50" s="1"/>
  <c r="X50" i="50" s="1"/>
  <c r="AI213" i="1"/>
  <c r="J38" i="50"/>
  <c r="W38" i="50" s="1"/>
  <c r="X38" i="50" s="1"/>
  <c r="AI105" i="1"/>
  <c r="J61" i="51"/>
  <c r="W61" i="51" s="1"/>
  <c r="X61" i="51" s="1"/>
  <c r="AM152" i="1"/>
  <c r="J36" i="51"/>
  <c r="W36" i="51" s="1"/>
  <c r="X36" i="51" s="1"/>
  <c r="AM82" i="1"/>
  <c r="J10" i="51"/>
  <c r="W10" i="51" s="1"/>
  <c r="X10" i="51" s="1"/>
  <c r="AI36" i="1"/>
  <c r="J12" i="52"/>
  <c r="W12" i="52" s="1"/>
  <c r="X12" i="52" s="1"/>
  <c r="AM15" i="1"/>
  <c r="J35" i="52"/>
  <c r="W35" i="52" s="1"/>
  <c r="X35" i="52" s="1"/>
  <c r="AM86" i="1"/>
  <c r="J38" i="53"/>
  <c r="W38" i="53" s="1"/>
  <c r="X38" i="53" s="1"/>
  <c r="AM96" i="1"/>
  <c r="J13" i="53"/>
  <c r="W13" i="53" s="1"/>
  <c r="X13" i="53" s="1"/>
  <c r="AM23" i="1"/>
  <c r="J61" i="54"/>
  <c r="W61" i="54" s="1"/>
  <c r="X61" i="54" s="1"/>
  <c r="X65" i="54" s="1"/>
  <c r="AM173" i="1"/>
  <c r="J75" i="54"/>
  <c r="W75" i="54" s="1"/>
  <c r="X75" i="54" s="1"/>
  <c r="AM67" i="1"/>
  <c r="J48" i="54"/>
  <c r="W48" i="54" s="1"/>
  <c r="X48" i="54" s="1"/>
  <c r="AM209" i="1"/>
  <c r="J34" i="54"/>
  <c r="W34" i="54" s="1"/>
  <c r="X34" i="54" s="1"/>
  <c r="AM99" i="1"/>
  <c r="J13" i="54"/>
  <c r="W13" i="54" s="1"/>
  <c r="X13" i="54" s="1"/>
  <c r="AM30" i="1"/>
  <c r="J11" i="52"/>
  <c r="W11" i="52" s="1"/>
  <c r="X11" i="52" s="1"/>
  <c r="AM14" i="1"/>
  <c r="J13" i="51"/>
  <c r="W13" i="51" s="1"/>
  <c r="X13" i="51" s="1"/>
  <c r="AM9" i="1"/>
  <c r="J11" i="50"/>
  <c r="W11" i="50" s="1"/>
  <c r="X11" i="50" s="1"/>
  <c r="AI30" i="1"/>
  <c r="J74" i="49"/>
  <c r="W74" i="49" s="1"/>
  <c r="X74" i="49" s="1"/>
  <c r="AI61" i="1"/>
  <c r="J26" i="49"/>
  <c r="W26" i="49" s="1"/>
  <c r="X26" i="49" s="1"/>
  <c r="AI134" i="1"/>
  <c r="V22" i="49"/>
  <c r="AI130" i="1"/>
  <c r="J24" i="48"/>
  <c r="W24" i="48" s="1"/>
  <c r="X24" i="48" s="1"/>
  <c r="AI125" i="1"/>
  <c r="J36" i="46"/>
  <c r="W36" i="46" s="1"/>
  <c r="X36" i="46" s="1"/>
  <c r="AI82" i="1"/>
  <c r="J47" i="51"/>
  <c r="W47" i="51" s="1"/>
  <c r="X47" i="51" s="1"/>
  <c r="AI217" i="1"/>
  <c r="J25" i="51"/>
  <c r="W25" i="51" s="1"/>
  <c r="X25" i="51" s="1"/>
  <c r="AM117" i="1"/>
  <c r="V46" i="53"/>
  <c r="AM200" i="1"/>
  <c r="V24" i="53"/>
  <c r="AM130" i="1"/>
  <c r="V47" i="53"/>
  <c r="AM201" i="1"/>
  <c r="J52" i="21"/>
  <c r="J10" i="46"/>
  <c r="W10" i="46" s="1"/>
  <c r="X10" i="46" s="1"/>
  <c r="AI8" i="1"/>
  <c r="J36" i="48"/>
  <c r="W36" i="48" s="1"/>
  <c r="X36" i="48" s="1"/>
  <c r="AI89" i="1"/>
  <c r="J61" i="50"/>
  <c r="W61" i="50" s="1"/>
  <c r="X61" i="50" s="1"/>
  <c r="AI175" i="1"/>
  <c r="J13" i="50"/>
  <c r="W13" i="50" s="1"/>
  <c r="X13" i="50" s="1"/>
  <c r="AI32" i="1"/>
  <c r="J10" i="50"/>
  <c r="W10" i="50" s="1"/>
  <c r="X10" i="50" s="1"/>
  <c r="AI29" i="1"/>
  <c r="J60" i="51"/>
  <c r="W60" i="51" s="1"/>
  <c r="X60" i="51" s="1"/>
  <c r="AI181" i="1"/>
  <c r="AM80" i="1"/>
  <c r="AI108" i="1"/>
  <c r="J73" i="51"/>
  <c r="W73" i="51" s="1"/>
  <c r="X73" i="51" s="1"/>
  <c r="AM44" i="1"/>
  <c r="J26" i="52"/>
  <c r="W26" i="52" s="1"/>
  <c r="X26" i="52" s="1"/>
  <c r="AM125" i="1"/>
  <c r="J71" i="52"/>
  <c r="W71" i="52" s="1"/>
  <c r="X71" i="52" s="1"/>
  <c r="AM49" i="1"/>
  <c r="J13" i="52"/>
  <c r="W13" i="52" s="1"/>
  <c r="X13" i="52" s="1"/>
  <c r="AM16" i="1"/>
  <c r="J12" i="53"/>
  <c r="W12" i="53" s="1"/>
  <c r="X12" i="53" s="1"/>
  <c r="AM22" i="1"/>
  <c r="J14" i="54"/>
  <c r="W14" i="54" s="1"/>
  <c r="X14" i="54" s="1"/>
  <c r="AM31" i="1"/>
  <c r="J71" i="54"/>
  <c r="W71" i="54" s="1"/>
  <c r="AM63" i="1"/>
  <c r="J23" i="54"/>
  <c r="W23" i="54" s="1"/>
  <c r="X23" i="54" s="1"/>
  <c r="AM136" i="1"/>
  <c r="J46" i="54"/>
  <c r="W46" i="54" s="1"/>
  <c r="AM207" i="1"/>
  <c r="J47" i="54"/>
  <c r="W47" i="54" s="1"/>
  <c r="X47" i="54" s="1"/>
  <c r="AM208" i="1"/>
  <c r="J12" i="54"/>
  <c r="W12" i="54" s="1"/>
  <c r="X12" i="54" s="1"/>
  <c r="AM29" i="1"/>
  <c r="J46" i="52"/>
  <c r="W46" i="52" s="1"/>
  <c r="X46" i="52" s="1"/>
  <c r="AM193" i="1"/>
  <c r="J72" i="51"/>
  <c r="W72" i="51" s="1"/>
  <c r="X72" i="51" s="1"/>
  <c r="AI73" i="1"/>
  <c r="J35" i="51"/>
  <c r="W35" i="51" s="1"/>
  <c r="X35" i="51" s="1"/>
  <c r="AM81" i="1"/>
  <c r="AI109" i="1"/>
  <c r="J12" i="51"/>
  <c r="W12" i="51" s="1"/>
  <c r="X12" i="51" s="1"/>
  <c r="AM8" i="1"/>
  <c r="J75" i="46"/>
  <c r="W75" i="46" s="1"/>
  <c r="X75" i="46" s="1"/>
  <c r="AI48" i="1"/>
  <c r="J11" i="46"/>
  <c r="W11" i="46" s="1"/>
  <c r="X11" i="46" s="1"/>
  <c r="AI9" i="1"/>
  <c r="J75" i="50"/>
  <c r="W75" i="50" s="1"/>
  <c r="X75" i="50" s="1"/>
  <c r="AI69" i="1"/>
  <c r="J71" i="50"/>
  <c r="W71" i="50" s="1"/>
  <c r="X71" i="50" s="1"/>
  <c r="AI65" i="1"/>
  <c r="J48" i="49"/>
  <c r="W48" i="49" s="1"/>
  <c r="X48" i="49" s="1"/>
  <c r="AI204" i="1"/>
  <c r="J48" i="46"/>
  <c r="W48" i="46" s="1"/>
  <c r="X48" i="46" s="1"/>
  <c r="AI190" i="1"/>
  <c r="J11" i="24"/>
  <c r="W11" i="24" s="1"/>
  <c r="X11" i="24" s="1"/>
  <c r="V48" i="50"/>
  <c r="AI211" i="1"/>
  <c r="V47" i="48"/>
  <c r="AI196" i="1"/>
  <c r="V24" i="52"/>
  <c r="AM123" i="1"/>
  <c r="V26" i="46"/>
  <c r="AI120" i="1"/>
  <c r="V24" i="56"/>
  <c r="AM144" i="1"/>
  <c r="V74" i="52"/>
  <c r="AM52" i="1"/>
  <c r="V23" i="53"/>
  <c r="AM129" i="1"/>
  <c r="J37" i="46"/>
  <c r="W37" i="46" s="1"/>
  <c r="X37" i="46" s="1"/>
  <c r="AI83" i="1"/>
  <c r="J73" i="46"/>
  <c r="W73" i="46" s="1"/>
  <c r="X73" i="46" s="1"/>
  <c r="AI46" i="1"/>
  <c r="J13" i="48"/>
  <c r="W13" i="48" s="1"/>
  <c r="X13" i="48" s="1"/>
  <c r="AI18" i="1"/>
  <c r="J10" i="48"/>
  <c r="W10" i="48" s="1"/>
  <c r="X10" i="48" s="1"/>
  <c r="AI15" i="1"/>
  <c r="J75" i="49"/>
  <c r="W75" i="49" s="1"/>
  <c r="X75" i="49" s="1"/>
  <c r="AI62" i="1"/>
  <c r="J71" i="49"/>
  <c r="W71" i="49" s="1"/>
  <c r="AI58" i="1"/>
  <c r="J46" i="49"/>
  <c r="W46" i="49" s="1"/>
  <c r="AI202" i="1"/>
  <c r="J60" i="50"/>
  <c r="W60" i="50" s="1"/>
  <c r="X60" i="50" s="1"/>
  <c r="AI174" i="1"/>
  <c r="J37" i="50"/>
  <c r="W37" i="50" s="1"/>
  <c r="X37" i="50" s="1"/>
  <c r="AI104" i="1"/>
  <c r="J46" i="50"/>
  <c r="W46" i="50" s="1"/>
  <c r="X46" i="50" s="1"/>
  <c r="AI209" i="1"/>
  <c r="J59" i="51"/>
  <c r="W59" i="51" s="1"/>
  <c r="X59" i="51" s="1"/>
  <c r="AI180" i="1"/>
  <c r="J37" i="51"/>
  <c r="W37" i="51" s="1"/>
  <c r="X37" i="51" s="1"/>
  <c r="AM83" i="1"/>
  <c r="J36" i="52"/>
  <c r="W36" i="52" s="1"/>
  <c r="X36" i="52" s="1"/>
  <c r="AM87" i="1"/>
  <c r="J50" i="52"/>
  <c r="W50" i="52" s="1"/>
  <c r="X50" i="52" s="1"/>
  <c r="AM197" i="1"/>
  <c r="J72" i="52"/>
  <c r="W72" i="52" s="1"/>
  <c r="X72" i="52" s="1"/>
  <c r="AM50" i="1"/>
  <c r="J73" i="53"/>
  <c r="W73" i="53" s="1"/>
  <c r="X73" i="53" s="1"/>
  <c r="AM58" i="1"/>
  <c r="J37" i="53"/>
  <c r="W37" i="53" s="1"/>
  <c r="X37" i="53" s="1"/>
  <c r="AM95" i="1"/>
  <c r="J37" i="54"/>
  <c r="W37" i="54" s="1"/>
  <c r="X37" i="54" s="1"/>
  <c r="AM102" i="1"/>
  <c r="J73" i="54"/>
  <c r="W73" i="54" s="1"/>
  <c r="X73" i="54" s="1"/>
  <c r="AM65" i="1"/>
  <c r="J10" i="54"/>
  <c r="W10" i="54" s="1"/>
  <c r="AM27" i="1"/>
  <c r="J74" i="54"/>
  <c r="W74" i="54" s="1"/>
  <c r="X74" i="54" s="1"/>
  <c r="AM66" i="1"/>
  <c r="J35" i="54"/>
  <c r="W35" i="54" s="1"/>
  <c r="X35" i="54" s="1"/>
  <c r="AM100" i="1"/>
  <c r="J25" i="54"/>
  <c r="W25" i="54" s="1"/>
  <c r="X25" i="54" s="1"/>
  <c r="AM138" i="1"/>
  <c r="J25" i="53"/>
  <c r="W25" i="53" s="1"/>
  <c r="X25" i="53" s="1"/>
  <c r="AM131" i="1"/>
  <c r="J23" i="52"/>
  <c r="W23" i="52" s="1"/>
  <c r="X23" i="52" s="1"/>
  <c r="X28" i="52" s="1"/>
  <c r="AM122" i="1"/>
  <c r="J10" i="52"/>
  <c r="W10" i="52" s="1"/>
  <c r="X10" i="52" s="1"/>
  <c r="AM13" i="1"/>
  <c r="J74" i="51"/>
  <c r="W74" i="51" s="1"/>
  <c r="X74" i="51" s="1"/>
  <c r="AM45" i="1"/>
  <c r="J49" i="51"/>
  <c r="W49" i="51" s="1"/>
  <c r="X49" i="51" s="1"/>
  <c r="AM189" i="1"/>
  <c r="J60" i="49"/>
  <c r="W60" i="49" s="1"/>
  <c r="X60" i="49" s="1"/>
  <c r="X65" i="49" s="1"/>
  <c r="AI167" i="1"/>
  <c r="J49" i="49"/>
  <c r="W49" i="49" s="1"/>
  <c r="X49" i="49" s="1"/>
  <c r="AI205" i="1"/>
  <c r="J26" i="48"/>
  <c r="W26" i="48" s="1"/>
  <c r="X26" i="48" s="1"/>
  <c r="AI127" i="1"/>
  <c r="J12" i="48"/>
  <c r="W12" i="48" s="1"/>
  <c r="X12" i="48" s="1"/>
  <c r="AI17" i="1"/>
  <c r="J50" i="46"/>
  <c r="W50" i="46" s="1"/>
  <c r="X50" i="46" s="1"/>
  <c r="AI192" i="1"/>
  <c r="J49" i="53"/>
  <c r="W49" i="53" s="1"/>
  <c r="X49" i="53" s="1"/>
  <c r="AM203" i="1"/>
  <c r="J73" i="48"/>
  <c r="W73" i="48" s="1"/>
  <c r="X73" i="48" s="1"/>
  <c r="AI53" i="1"/>
  <c r="J61" i="48"/>
  <c r="W61" i="48" s="1"/>
  <c r="X61" i="48" s="1"/>
  <c r="AI161" i="1"/>
  <c r="J11" i="48"/>
  <c r="W11" i="48" s="1"/>
  <c r="X11" i="48" s="1"/>
  <c r="AI16" i="1"/>
  <c r="J47" i="46"/>
  <c r="W47" i="46" s="1"/>
  <c r="X47" i="46" s="1"/>
  <c r="AI189" i="1"/>
  <c r="V62" i="49"/>
  <c r="AI169" i="1"/>
  <c r="V24" i="54"/>
  <c r="AM137" i="1"/>
  <c r="V63" i="51"/>
  <c r="AM154" i="1"/>
  <c r="J60" i="46"/>
  <c r="W60" i="46" s="1"/>
  <c r="X60" i="46" s="1"/>
  <c r="X65" i="46" s="1"/>
  <c r="AI153" i="1"/>
  <c r="J14" i="46"/>
  <c r="W14" i="46" s="1"/>
  <c r="X14" i="46" s="1"/>
  <c r="AI12" i="1"/>
  <c r="J75" i="48"/>
  <c r="W75" i="48" s="1"/>
  <c r="X75" i="48" s="1"/>
  <c r="AI55" i="1"/>
  <c r="J62" i="48"/>
  <c r="W62" i="48" s="1"/>
  <c r="X62" i="48" s="1"/>
  <c r="AI162" i="1"/>
  <c r="J71" i="48"/>
  <c r="W71" i="48" s="1"/>
  <c r="AI51" i="1"/>
  <c r="J72" i="48"/>
  <c r="W72" i="48" s="1"/>
  <c r="X72" i="48" s="1"/>
  <c r="AI52" i="1"/>
  <c r="J23" i="49"/>
  <c r="W23" i="49" s="1"/>
  <c r="X23" i="49" s="1"/>
  <c r="AI131" i="1"/>
  <c r="J59" i="50"/>
  <c r="W59" i="50" s="1"/>
  <c r="X59" i="50" s="1"/>
  <c r="AI173" i="1"/>
  <c r="J63" i="50"/>
  <c r="W63" i="50" s="1"/>
  <c r="X63" i="50" s="1"/>
  <c r="AI177" i="1"/>
  <c r="J72" i="50"/>
  <c r="W72" i="50" s="1"/>
  <c r="X72" i="50" s="1"/>
  <c r="AI66" i="1"/>
  <c r="J62" i="51"/>
  <c r="W62" i="51" s="1"/>
  <c r="X62" i="51" s="1"/>
  <c r="AM153" i="1"/>
  <c r="J71" i="51"/>
  <c r="W71" i="51" s="1"/>
  <c r="AI72" i="1"/>
  <c r="J23" i="51"/>
  <c r="W23" i="51" s="1"/>
  <c r="X23" i="51" s="1"/>
  <c r="AI145" i="1"/>
  <c r="J75" i="52"/>
  <c r="W75" i="52" s="1"/>
  <c r="X75" i="52" s="1"/>
  <c r="AM53" i="1"/>
  <c r="J63" i="52"/>
  <c r="W63" i="52" s="1"/>
  <c r="X63" i="52" s="1"/>
  <c r="AM161" i="1"/>
  <c r="J38" i="52"/>
  <c r="W38" i="52" s="1"/>
  <c r="X38" i="52" s="1"/>
  <c r="AM89" i="1"/>
  <c r="J75" i="53"/>
  <c r="W75" i="53" s="1"/>
  <c r="X75" i="53" s="1"/>
  <c r="AM60" i="1"/>
  <c r="J50" i="53"/>
  <c r="W50" i="53" s="1"/>
  <c r="X50" i="53" s="1"/>
  <c r="AM204" i="1"/>
  <c r="J14" i="53"/>
  <c r="W14" i="53" s="1"/>
  <c r="X14" i="53" s="1"/>
  <c r="AM24" i="1"/>
  <c r="J35" i="53"/>
  <c r="W35" i="53" s="1"/>
  <c r="X35" i="53" s="1"/>
  <c r="AM93" i="1"/>
  <c r="J72" i="53"/>
  <c r="W72" i="53" s="1"/>
  <c r="X72" i="53" s="1"/>
  <c r="AM57" i="1"/>
  <c r="J50" i="54"/>
  <c r="W50" i="54" s="1"/>
  <c r="X50" i="54" s="1"/>
  <c r="AM211" i="1"/>
  <c r="J11" i="54"/>
  <c r="W11" i="54" s="1"/>
  <c r="X11" i="54" s="1"/>
  <c r="AM28" i="1"/>
  <c r="J11" i="53"/>
  <c r="W11" i="53" s="1"/>
  <c r="X11" i="53" s="1"/>
  <c r="AM21" i="1"/>
  <c r="J48" i="52"/>
  <c r="W48" i="52" s="1"/>
  <c r="X48" i="52" s="1"/>
  <c r="AM195" i="1"/>
  <c r="J11" i="51"/>
  <c r="W11" i="51" s="1"/>
  <c r="X11" i="51" s="1"/>
  <c r="AI37" i="1"/>
  <c r="J14" i="50"/>
  <c r="W14" i="50" s="1"/>
  <c r="X14" i="50" s="1"/>
  <c r="AI33" i="1"/>
  <c r="J72" i="49"/>
  <c r="W72" i="49" s="1"/>
  <c r="X72" i="49" s="1"/>
  <c r="AI59" i="1"/>
  <c r="J25" i="48"/>
  <c r="W25" i="48" s="1"/>
  <c r="X25" i="48" s="1"/>
  <c r="AI126" i="1"/>
  <c r="J74" i="46"/>
  <c r="W74" i="46" s="1"/>
  <c r="X74" i="46" s="1"/>
  <c r="AI47" i="1"/>
  <c r="J25" i="46"/>
  <c r="W25" i="46" s="1"/>
  <c r="X25" i="46" s="1"/>
  <c r="AI119" i="1"/>
  <c r="J12" i="46"/>
  <c r="W12" i="46" s="1"/>
  <c r="X12" i="46" s="1"/>
  <c r="AI10" i="1"/>
  <c r="J62" i="50"/>
  <c r="W62" i="50" s="1"/>
  <c r="X62" i="50" s="1"/>
  <c r="AI176" i="1"/>
  <c r="J60" i="48"/>
  <c r="W60" i="48" s="1"/>
  <c r="X60" i="48" s="1"/>
  <c r="AI160" i="1"/>
  <c r="J74" i="7"/>
  <c r="W74" i="7" s="1"/>
  <c r="X74" i="7" s="1"/>
  <c r="J73" i="52"/>
  <c r="W73" i="52" s="1"/>
  <c r="X73" i="52" s="1"/>
  <c r="AM51" i="1"/>
  <c r="V59" i="49"/>
  <c r="AI166" i="1"/>
  <c r="V47" i="56"/>
  <c r="AM215" i="1"/>
  <c r="V63" i="35"/>
  <c r="J73" i="27"/>
  <c r="W73" i="27" s="1"/>
  <c r="X73" i="27" s="1"/>
  <c r="S50" i="1"/>
  <c r="J23" i="30"/>
  <c r="W23" i="30" s="1"/>
  <c r="X23" i="30" s="1"/>
  <c r="S142" i="1"/>
  <c r="J36" i="22"/>
  <c r="W36" i="22" s="1"/>
  <c r="X36" i="22" s="1"/>
  <c r="O88" i="1"/>
  <c r="J37" i="28"/>
  <c r="W37" i="28" s="1"/>
  <c r="X37" i="28" s="1"/>
  <c r="S94" i="1"/>
  <c r="J37" i="33"/>
  <c r="W37" i="33" s="1"/>
  <c r="X37" i="33" s="1"/>
  <c r="W91" i="1"/>
  <c r="J74" i="30"/>
  <c r="W74" i="30" s="1"/>
  <c r="X74" i="30" s="1"/>
  <c r="S72" i="1"/>
  <c r="W49" i="26"/>
  <c r="X49" i="26" s="1"/>
  <c r="S188" i="1"/>
  <c r="J35" i="38"/>
  <c r="W35" i="38" s="1"/>
  <c r="X35" i="38" s="1"/>
  <c r="AA94" i="1"/>
  <c r="J36" i="43"/>
  <c r="W36" i="43" s="1"/>
  <c r="X36" i="43" s="1"/>
  <c r="AE92" i="1"/>
  <c r="J47" i="43"/>
  <c r="W47" i="43" s="1"/>
  <c r="X47" i="43" s="1"/>
  <c r="AE199" i="1"/>
  <c r="J73" i="30"/>
  <c r="W73" i="30" s="1"/>
  <c r="X73" i="30" s="1"/>
  <c r="S71" i="1"/>
  <c r="V73" i="22"/>
  <c r="J10" i="14"/>
  <c r="W10" i="14" s="1"/>
  <c r="X10" i="14" s="1"/>
  <c r="J26" i="7"/>
  <c r="W26" i="7" s="1"/>
  <c r="X26" i="7" s="1"/>
  <c r="J72" i="21"/>
  <c r="W72" i="21" s="1"/>
  <c r="X72" i="21" s="1"/>
  <c r="O44" i="1"/>
  <c r="W26" i="26"/>
  <c r="X26" i="26" s="1"/>
  <c r="S117" i="1"/>
  <c r="J36" i="27"/>
  <c r="W36" i="27" s="1"/>
  <c r="X36" i="27" s="1"/>
  <c r="S86" i="1"/>
  <c r="J60" i="28"/>
  <c r="W60" i="28" s="1"/>
  <c r="X60" i="28" s="1"/>
  <c r="S164" i="1"/>
  <c r="J50" i="29"/>
  <c r="W50" i="29" s="1"/>
  <c r="X50" i="29" s="1"/>
  <c r="S210" i="1"/>
  <c r="J73" i="29"/>
  <c r="W73" i="29" s="1"/>
  <c r="X73" i="29" s="1"/>
  <c r="S64" i="1"/>
  <c r="J73" i="34"/>
  <c r="W73" i="34" s="1"/>
  <c r="X73" i="34" s="1"/>
  <c r="W61" i="1"/>
  <c r="J10" i="34"/>
  <c r="W10" i="34" s="1"/>
  <c r="X10" i="34" s="1"/>
  <c r="W23" i="1"/>
  <c r="J60" i="36"/>
  <c r="W60" i="36" s="1"/>
  <c r="AA152" i="1"/>
  <c r="J23" i="37"/>
  <c r="W23" i="37" s="1"/>
  <c r="X23" i="37" s="1"/>
  <c r="AA123" i="1"/>
  <c r="J12" i="38"/>
  <c r="W12" i="38" s="1"/>
  <c r="X12" i="38" s="1"/>
  <c r="AA23" i="1"/>
  <c r="J13" i="38"/>
  <c r="W13" i="38" s="1"/>
  <c r="X13" i="38" s="1"/>
  <c r="AA24" i="1"/>
  <c r="I16" i="38"/>
  <c r="J16" i="38" s="1"/>
  <c r="J14" i="41"/>
  <c r="W14" i="41" s="1"/>
  <c r="X14" i="41" s="1"/>
  <c r="AE8" i="1"/>
  <c r="J71" i="42"/>
  <c r="W71" i="42" s="1"/>
  <c r="AE47" i="1"/>
  <c r="J10" i="43"/>
  <c r="W10" i="43" s="1"/>
  <c r="X10" i="43" s="1"/>
  <c r="AE18" i="1"/>
  <c r="J48" i="45"/>
  <c r="W48" i="45" s="1"/>
  <c r="X48" i="45" s="1"/>
  <c r="AE214" i="1"/>
  <c r="J24" i="45"/>
  <c r="W24" i="45" s="1"/>
  <c r="X24" i="45" s="1"/>
  <c r="AE142" i="1"/>
  <c r="J71" i="44"/>
  <c r="W71" i="44" s="1"/>
  <c r="X71" i="44" s="1"/>
  <c r="AE61" i="1"/>
  <c r="J49" i="44"/>
  <c r="W49" i="44" s="1"/>
  <c r="X49" i="44" s="1"/>
  <c r="AE208" i="1"/>
  <c r="J11" i="43"/>
  <c r="W11" i="43" s="1"/>
  <c r="X11" i="43" s="1"/>
  <c r="AE19" i="1"/>
  <c r="V10" i="40"/>
  <c r="J47" i="38"/>
  <c r="W47" i="38" s="1"/>
  <c r="X47" i="38" s="1"/>
  <c r="AA202" i="1"/>
  <c r="J25" i="33"/>
  <c r="W25" i="33" s="1"/>
  <c r="X25" i="33" s="1"/>
  <c r="W127" i="1"/>
  <c r="J74" i="29"/>
  <c r="W74" i="29" s="1"/>
  <c r="X74" i="29" s="1"/>
  <c r="S65" i="1"/>
  <c r="V26" i="29"/>
  <c r="W34" i="26"/>
  <c r="X34" i="26" s="1"/>
  <c r="O107" i="1"/>
  <c r="J26" i="16"/>
  <c r="W26" i="16" s="1"/>
  <c r="X26" i="16" s="1"/>
  <c r="J49" i="7"/>
  <c r="W49" i="7" s="1"/>
  <c r="X49" i="7" s="1"/>
  <c r="J11" i="38"/>
  <c r="W11" i="38" s="1"/>
  <c r="X11" i="38" s="1"/>
  <c r="AA22" i="1"/>
  <c r="V25" i="17"/>
  <c r="V74" i="34"/>
  <c r="V46" i="17"/>
  <c r="J49" i="22"/>
  <c r="W49" i="22" s="1"/>
  <c r="X49" i="22" s="1"/>
  <c r="O197" i="1"/>
  <c r="J46" i="23"/>
  <c r="W46" i="23" s="1"/>
  <c r="X46" i="23" s="1"/>
  <c r="O201" i="1"/>
  <c r="J35" i="42"/>
  <c r="W35" i="42" s="1"/>
  <c r="X35" i="42" s="1"/>
  <c r="AE84" i="1"/>
  <c r="J14" i="45"/>
  <c r="W14" i="45" s="1"/>
  <c r="X14" i="45" s="1"/>
  <c r="AE36" i="1"/>
  <c r="J49" i="43"/>
  <c r="W49" i="43" s="1"/>
  <c r="X49" i="43" s="1"/>
  <c r="AE201" i="1"/>
  <c r="J74" i="36"/>
  <c r="W74" i="36" s="1"/>
  <c r="X74" i="36" s="1"/>
  <c r="AA46" i="1"/>
  <c r="J23" i="27"/>
  <c r="W23" i="27" s="1"/>
  <c r="X23" i="27" s="1"/>
  <c r="S121" i="1"/>
  <c r="J23" i="29"/>
  <c r="W23" i="29" s="1"/>
  <c r="X23" i="29" s="1"/>
  <c r="S135" i="1"/>
  <c r="J14" i="34"/>
  <c r="W14" i="34" s="1"/>
  <c r="X14" i="34" s="1"/>
  <c r="W27" i="1"/>
  <c r="J11" i="45"/>
  <c r="W11" i="45" s="1"/>
  <c r="X11" i="45" s="1"/>
  <c r="AE33" i="1"/>
  <c r="J73" i="36"/>
  <c r="W73" i="36" s="1"/>
  <c r="X73" i="36" s="1"/>
  <c r="AA45" i="1"/>
  <c r="J14" i="43"/>
  <c r="W14" i="43" s="1"/>
  <c r="X14" i="43" s="1"/>
  <c r="AE22" i="1"/>
  <c r="J26" i="33"/>
  <c r="W26" i="33" s="1"/>
  <c r="X26" i="33" s="1"/>
  <c r="W128" i="1"/>
  <c r="V11" i="13"/>
  <c r="V24" i="22"/>
  <c r="O124" i="1"/>
  <c r="J59" i="22"/>
  <c r="W59" i="22" s="1"/>
  <c r="X59" i="22" s="1"/>
  <c r="O158" i="1"/>
  <c r="J63" i="22"/>
  <c r="W63" i="22" s="1"/>
  <c r="X63" i="22" s="1"/>
  <c r="O162" i="1"/>
  <c r="J49" i="21"/>
  <c r="W49" i="21" s="1"/>
  <c r="X49" i="21" s="1"/>
  <c r="O190" i="1"/>
  <c r="J38" i="21"/>
  <c r="W38" i="21" s="1"/>
  <c r="X38" i="21" s="1"/>
  <c r="O83" i="1"/>
  <c r="J59" i="28"/>
  <c r="W59" i="28" s="1"/>
  <c r="X59" i="28" s="1"/>
  <c r="S163" i="1"/>
  <c r="I16" i="29"/>
  <c r="J16" i="29" s="1"/>
  <c r="J35" i="30"/>
  <c r="W35" i="30" s="1"/>
  <c r="X35" i="30" s="1"/>
  <c r="S106" i="1"/>
  <c r="J10" i="37"/>
  <c r="W10" i="37" s="1"/>
  <c r="X10" i="37" s="1"/>
  <c r="AA14" i="1"/>
  <c r="J75" i="40"/>
  <c r="W75" i="40" s="1"/>
  <c r="X75" i="40" s="1"/>
  <c r="AA68" i="1"/>
  <c r="J62" i="40"/>
  <c r="W62" i="40" s="1"/>
  <c r="X62" i="40" s="1"/>
  <c r="AA175" i="1"/>
  <c r="J36" i="42"/>
  <c r="W36" i="42" s="1"/>
  <c r="X36" i="42" s="1"/>
  <c r="AE85" i="1"/>
  <c r="J73" i="43"/>
  <c r="W73" i="43" s="1"/>
  <c r="X73" i="43" s="1"/>
  <c r="AE56" i="1"/>
  <c r="J46" i="44"/>
  <c r="W46" i="44" s="1"/>
  <c r="AE205" i="1"/>
  <c r="J52" i="49"/>
  <c r="J47" i="44"/>
  <c r="W47" i="44" s="1"/>
  <c r="X47" i="44" s="1"/>
  <c r="AE206" i="1"/>
  <c r="J60" i="41"/>
  <c r="W60" i="41" s="1"/>
  <c r="X60" i="41" s="1"/>
  <c r="AA180" i="1"/>
  <c r="J61" i="37"/>
  <c r="W61" i="37" s="1"/>
  <c r="X61" i="37" s="1"/>
  <c r="AA160" i="1"/>
  <c r="J71" i="36"/>
  <c r="W71" i="36" s="1"/>
  <c r="W73" i="1"/>
  <c r="J25" i="29"/>
  <c r="W25" i="29" s="1"/>
  <c r="X25" i="29" s="1"/>
  <c r="S137" i="1"/>
  <c r="W60" i="26"/>
  <c r="X60" i="26" s="1"/>
  <c r="O180" i="1"/>
  <c r="J50" i="6"/>
  <c r="W50" i="6" s="1"/>
  <c r="X50" i="6" s="1"/>
  <c r="J48" i="33"/>
  <c r="W48" i="33" s="1"/>
  <c r="X48" i="33" s="1"/>
  <c r="W198" i="1"/>
  <c r="W50" i="26"/>
  <c r="X50" i="26" s="1"/>
  <c r="S189" i="1"/>
  <c r="J48" i="21"/>
  <c r="W48" i="21" s="1"/>
  <c r="X48" i="21" s="1"/>
  <c r="O189" i="1"/>
  <c r="J50" i="20"/>
  <c r="W50" i="20" s="1"/>
  <c r="X50" i="20" s="1"/>
  <c r="V24" i="17"/>
  <c r="V37" i="27"/>
  <c r="J22" i="44"/>
  <c r="W22" i="44" s="1"/>
  <c r="X22" i="44" s="1"/>
  <c r="AE133" i="1"/>
  <c r="V25" i="36"/>
  <c r="AA118" i="1"/>
  <c r="J22" i="23"/>
  <c r="W22" i="23" s="1"/>
  <c r="X22" i="23" s="1"/>
  <c r="O129" i="1"/>
  <c r="V47" i="28"/>
  <c r="S200" i="1"/>
  <c r="J63" i="31"/>
  <c r="W63" i="31" s="1"/>
  <c r="X63" i="31" s="1"/>
  <c r="W157" i="1"/>
  <c r="J38" i="37"/>
  <c r="W38" i="37" s="1"/>
  <c r="X38" i="37" s="1"/>
  <c r="AA90" i="1"/>
  <c r="J71" i="41"/>
  <c r="W71" i="41" s="1"/>
  <c r="AA71" i="1"/>
  <c r="J60" i="30"/>
  <c r="W60" i="30" s="1"/>
  <c r="X60" i="30" s="1"/>
  <c r="S178" i="1"/>
  <c r="J24" i="38"/>
  <c r="W24" i="38" s="1"/>
  <c r="X24" i="38" s="1"/>
  <c r="AA131" i="1"/>
  <c r="J23" i="21"/>
  <c r="W23" i="21" s="1"/>
  <c r="X23" i="21" s="1"/>
  <c r="O116" i="1"/>
  <c r="J60" i="22"/>
  <c r="W60" i="22" s="1"/>
  <c r="X60" i="22" s="1"/>
  <c r="O159" i="1"/>
  <c r="J73" i="28"/>
  <c r="W73" i="28" s="1"/>
  <c r="X73" i="28" s="1"/>
  <c r="S57" i="1"/>
  <c r="J23" i="43"/>
  <c r="W23" i="43" s="1"/>
  <c r="X23" i="43" s="1"/>
  <c r="AE127" i="1"/>
  <c r="J25" i="35"/>
  <c r="W25" i="35" s="1"/>
  <c r="X25" i="35" s="1"/>
  <c r="W141" i="1"/>
  <c r="W61" i="26"/>
  <c r="X61" i="26" s="1"/>
  <c r="O181" i="1"/>
  <c r="J75" i="21"/>
  <c r="W75" i="21" s="1"/>
  <c r="X75" i="21" s="1"/>
  <c r="O47" i="1"/>
  <c r="J35" i="23"/>
  <c r="W35" i="23" s="1"/>
  <c r="X35" i="23" s="1"/>
  <c r="O94" i="1"/>
  <c r="J63" i="30"/>
  <c r="W63" i="30" s="1"/>
  <c r="X63" i="30" s="1"/>
  <c r="S181" i="1"/>
  <c r="J75" i="23"/>
  <c r="W75" i="23" s="1"/>
  <c r="X75" i="23" s="1"/>
  <c r="O61" i="1"/>
  <c r="J75" i="24"/>
  <c r="W75" i="24" s="1"/>
  <c r="X75" i="24" s="1"/>
  <c r="O68" i="1"/>
  <c r="W35" i="26"/>
  <c r="X35" i="26" s="1"/>
  <c r="O108" i="1"/>
  <c r="J72" i="27"/>
  <c r="W72" i="27" s="1"/>
  <c r="X72" i="27" s="1"/>
  <c r="S49" i="1"/>
  <c r="J35" i="28"/>
  <c r="W35" i="28" s="1"/>
  <c r="X35" i="28" s="1"/>
  <c r="S92" i="1"/>
  <c r="J13" i="30"/>
  <c r="W13" i="30" s="1"/>
  <c r="X13" i="30" s="1"/>
  <c r="S36" i="1"/>
  <c r="J75" i="37"/>
  <c r="W75" i="37" s="1"/>
  <c r="X75" i="37" s="1"/>
  <c r="AA54" i="1"/>
  <c r="J49" i="40"/>
  <c r="W49" i="40" s="1"/>
  <c r="X49" i="40" s="1"/>
  <c r="AA211" i="1"/>
  <c r="J73" i="41"/>
  <c r="W73" i="41" s="1"/>
  <c r="X73" i="41" s="1"/>
  <c r="AA73" i="1"/>
  <c r="J37" i="42"/>
  <c r="W37" i="42" s="1"/>
  <c r="X37" i="42" s="1"/>
  <c r="AE86" i="1"/>
  <c r="J62" i="43"/>
  <c r="W62" i="43" s="1"/>
  <c r="X62" i="43" s="1"/>
  <c r="AE165" i="1"/>
  <c r="V22" i="45"/>
  <c r="V22" i="37"/>
  <c r="J47" i="33"/>
  <c r="W47" i="33" s="1"/>
  <c r="X47" i="33" s="1"/>
  <c r="W197" i="1"/>
  <c r="J73" i="31"/>
  <c r="W73" i="31" s="1"/>
  <c r="X73" i="31" s="1"/>
  <c r="W47" i="1"/>
  <c r="J25" i="30"/>
  <c r="W25" i="30" s="1"/>
  <c r="X25" i="30" s="1"/>
  <c r="S144" i="1"/>
  <c r="J38" i="24"/>
  <c r="W38" i="24" s="1"/>
  <c r="X38" i="24" s="1"/>
  <c r="O104" i="1"/>
  <c r="J12" i="30"/>
  <c r="W12" i="30" s="1"/>
  <c r="X12" i="30" s="1"/>
  <c r="S35" i="1"/>
  <c r="V50" i="6"/>
  <c r="V26" i="44"/>
  <c r="AE137" i="1"/>
  <c r="V47" i="42"/>
  <c r="AE192" i="1"/>
  <c r="J47" i="27"/>
  <c r="W47" i="27" s="1"/>
  <c r="X47" i="27" s="1"/>
  <c r="S193" i="1"/>
  <c r="V24" i="23"/>
  <c r="O131" i="1"/>
  <c r="J37" i="34"/>
  <c r="W37" i="34" s="1"/>
  <c r="X37" i="34" s="1"/>
  <c r="W98" i="1"/>
  <c r="J74" i="44"/>
  <c r="W74" i="44" s="1"/>
  <c r="X74" i="44" s="1"/>
  <c r="AE64" i="1"/>
  <c r="V74" i="21"/>
  <c r="O46" i="1"/>
  <c r="J14" i="30"/>
  <c r="W14" i="30" s="1"/>
  <c r="X14" i="30" s="1"/>
  <c r="S37" i="1"/>
  <c r="J13" i="42"/>
  <c r="W13" i="42" s="1"/>
  <c r="X13" i="42" s="1"/>
  <c r="AE14" i="1"/>
  <c r="J36" i="23"/>
  <c r="W36" i="23" s="1"/>
  <c r="X36" i="23" s="1"/>
  <c r="J59" i="29"/>
  <c r="W59" i="29" s="1"/>
  <c r="X59" i="29" s="1"/>
  <c r="X65" i="29" s="1"/>
  <c r="S170" i="1"/>
  <c r="J60" i="34"/>
  <c r="W60" i="34" s="1"/>
  <c r="X60" i="34" s="1"/>
  <c r="W168" i="1"/>
  <c r="J26" i="21"/>
  <c r="W26" i="21" s="1"/>
  <c r="X26" i="21" s="1"/>
  <c r="O119" i="1"/>
  <c r="J61" i="24"/>
  <c r="W61" i="24" s="1"/>
  <c r="X61" i="24" s="1"/>
  <c r="O174" i="1"/>
  <c r="J60" i="35"/>
  <c r="W60" i="35" s="1"/>
  <c r="X60" i="35" s="1"/>
  <c r="W175" i="1"/>
  <c r="J49" i="37"/>
  <c r="W49" i="37" s="1"/>
  <c r="X49" i="37" s="1"/>
  <c r="AA197" i="1"/>
  <c r="J14" i="40"/>
  <c r="W14" i="40" s="1"/>
  <c r="X14" i="40" s="1"/>
  <c r="AA32" i="1"/>
  <c r="J49" i="41"/>
  <c r="W49" i="41" s="1"/>
  <c r="X49" i="41" s="1"/>
  <c r="AA218" i="1"/>
  <c r="J75" i="42"/>
  <c r="W75" i="42" s="1"/>
  <c r="X75" i="42" s="1"/>
  <c r="AE51" i="1"/>
  <c r="J10" i="44"/>
  <c r="W10" i="44" s="1"/>
  <c r="X10" i="44" s="1"/>
  <c r="AE25" i="1"/>
  <c r="J35" i="36"/>
  <c r="W35" i="36" s="1"/>
  <c r="X35" i="36" s="1"/>
  <c r="AA80" i="1"/>
  <c r="J25" i="17"/>
  <c r="W25" i="17" s="1"/>
  <c r="X25" i="17" s="1"/>
  <c r="J11" i="40"/>
  <c r="W11" i="40" s="1"/>
  <c r="X11" i="40" s="1"/>
  <c r="AA29" i="1"/>
  <c r="V38" i="33"/>
  <c r="V47" i="34"/>
  <c r="W204" i="1"/>
  <c r="J37" i="22"/>
  <c r="W37" i="22" s="1"/>
  <c r="X37" i="22" s="1"/>
  <c r="O89" i="1"/>
  <c r="J26" i="23"/>
  <c r="W26" i="23" s="1"/>
  <c r="X26" i="23" s="1"/>
  <c r="O133" i="1"/>
  <c r="J63" i="24"/>
  <c r="W63" i="24" s="1"/>
  <c r="X63" i="24" s="1"/>
  <c r="O176" i="1"/>
  <c r="J23" i="28"/>
  <c r="W23" i="28" s="1"/>
  <c r="X23" i="28" s="1"/>
  <c r="S128" i="1"/>
  <c r="J75" i="30"/>
  <c r="W75" i="30" s="1"/>
  <c r="X75" i="30" s="1"/>
  <c r="S73" i="1"/>
  <c r="J37" i="30"/>
  <c r="W37" i="30" s="1"/>
  <c r="X37" i="30" s="1"/>
  <c r="S108" i="1"/>
  <c r="J62" i="31"/>
  <c r="W62" i="31" s="1"/>
  <c r="X62" i="31" s="1"/>
  <c r="W156" i="1"/>
  <c r="J46" i="31"/>
  <c r="W46" i="31" s="1"/>
  <c r="X46" i="31" s="1"/>
  <c r="W189" i="1"/>
  <c r="J59" i="35"/>
  <c r="W59" i="35" s="1"/>
  <c r="W174" i="1"/>
  <c r="J13" i="37"/>
  <c r="W13" i="37" s="1"/>
  <c r="X13" i="37" s="1"/>
  <c r="AA17" i="1"/>
  <c r="J75" i="38"/>
  <c r="W75" i="38" s="1"/>
  <c r="X75" i="38" s="1"/>
  <c r="AA61" i="1"/>
  <c r="J60" i="40"/>
  <c r="W60" i="40" s="1"/>
  <c r="X60" i="40" s="1"/>
  <c r="AA173" i="1"/>
  <c r="J72" i="40"/>
  <c r="W72" i="40" s="1"/>
  <c r="X72" i="40" s="1"/>
  <c r="AA65" i="1"/>
  <c r="J49" i="42"/>
  <c r="W49" i="42" s="1"/>
  <c r="X49" i="42" s="1"/>
  <c r="AE194" i="1"/>
  <c r="J63" i="43"/>
  <c r="W63" i="43" s="1"/>
  <c r="X63" i="43" s="1"/>
  <c r="AE166" i="1"/>
  <c r="J35" i="44"/>
  <c r="W35" i="44" s="1"/>
  <c r="X35" i="44" s="1"/>
  <c r="AE98" i="1"/>
  <c r="J71" i="45"/>
  <c r="W71" i="45" s="1"/>
  <c r="X71" i="45" s="1"/>
  <c r="AE68" i="1"/>
  <c r="J52" i="51"/>
  <c r="J72" i="41"/>
  <c r="W72" i="41" s="1"/>
  <c r="X72" i="41" s="1"/>
  <c r="AA72" i="1"/>
  <c r="J25" i="41"/>
  <c r="W25" i="41" s="1"/>
  <c r="X25" i="41" s="1"/>
  <c r="AA146" i="1"/>
  <c r="J46" i="35"/>
  <c r="W46" i="35" s="1"/>
  <c r="X46" i="35" s="1"/>
  <c r="W210" i="1"/>
  <c r="J72" i="31"/>
  <c r="W72" i="31" s="1"/>
  <c r="X72" i="31" s="1"/>
  <c r="W46" i="1"/>
  <c r="J74" i="28"/>
  <c r="W74" i="28" s="1"/>
  <c r="X74" i="28" s="1"/>
  <c r="S58" i="1"/>
  <c r="J61" i="27"/>
  <c r="W61" i="27" s="1"/>
  <c r="X61" i="27" s="1"/>
  <c r="S158" i="1"/>
  <c r="W74" i="26"/>
  <c r="X74" i="26" s="1"/>
  <c r="S44" i="1"/>
  <c r="W24" i="26"/>
  <c r="X24" i="26" s="1"/>
  <c r="O145" i="1"/>
  <c r="J12" i="37"/>
  <c r="W12" i="37" s="1"/>
  <c r="X12" i="37" s="1"/>
  <c r="AA16" i="1"/>
  <c r="J24" i="35"/>
  <c r="W24" i="35" s="1"/>
  <c r="X24" i="35" s="1"/>
  <c r="W140" i="1"/>
  <c r="V11" i="34"/>
  <c r="J25" i="22"/>
  <c r="W25" i="22" s="1"/>
  <c r="X25" i="22" s="1"/>
  <c r="O125" i="1"/>
  <c r="J73" i="21"/>
  <c r="W73" i="21" s="1"/>
  <c r="X73" i="21" s="1"/>
  <c r="O45" i="1"/>
  <c r="J50" i="19"/>
  <c r="W50" i="19" s="1"/>
  <c r="X50" i="19" s="1"/>
  <c r="V36" i="33"/>
  <c r="V24" i="42"/>
  <c r="AE121" i="1"/>
  <c r="J25" i="31"/>
  <c r="W25" i="31" s="1"/>
  <c r="X25" i="31" s="1"/>
  <c r="W120" i="1"/>
  <c r="J24" i="41"/>
  <c r="W24" i="41" s="1"/>
  <c r="X24" i="41" s="1"/>
  <c r="AA145" i="1"/>
  <c r="J23" i="41"/>
  <c r="W23" i="41" s="1"/>
  <c r="X23" i="41" s="1"/>
  <c r="AA144" i="1"/>
  <c r="J10" i="35"/>
  <c r="W10" i="35" s="1"/>
  <c r="W30" i="1"/>
  <c r="V59" i="41"/>
  <c r="AA179" i="1"/>
  <c r="J23" i="23"/>
  <c r="W23" i="23" s="1"/>
  <c r="X23" i="23" s="1"/>
  <c r="O130" i="1"/>
  <c r="I16" i="52"/>
  <c r="J16" i="52" s="1"/>
  <c r="J14" i="33"/>
  <c r="W14" i="33" s="1"/>
  <c r="X14" i="33" s="1"/>
  <c r="W20" i="1"/>
  <c r="F32" i="17"/>
  <c r="F44" i="17" s="1"/>
  <c r="F57" i="17" s="1"/>
  <c r="J61" i="23"/>
  <c r="W61" i="23" s="1"/>
  <c r="X61" i="23" s="1"/>
  <c r="O167" i="1"/>
  <c r="J46" i="24"/>
  <c r="W46" i="24" s="1"/>
  <c r="O208" i="1"/>
  <c r="W71" i="26"/>
  <c r="O71" i="1"/>
  <c r="J13" i="31"/>
  <c r="W13" i="31" s="1"/>
  <c r="X13" i="31" s="1"/>
  <c r="W12" i="1"/>
  <c r="J63" i="34"/>
  <c r="W63" i="34" s="1"/>
  <c r="X63" i="34" s="1"/>
  <c r="W171" i="1"/>
  <c r="J37" i="35"/>
  <c r="W37" i="35" s="1"/>
  <c r="X37" i="35" s="1"/>
  <c r="W105" i="1"/>
  <c r="J36" i="36"/>
  <c r="W36" i="36" s="1"/>
  <c r="X36" i="36" s="1"/>
  <c r="AA81" i="1"/>
  <c r="J46" i="36"/>
  <c r="W46" i="36" s="1"/>
  <c r="W217" i="1"/>
  <c r="J37" i="37"/>
  <c r="W37" i="37" s="1"/>
  <c r="X37" i="37" s="1"/>
  <c r="AA89" i="1"/>
  <c r="J73" i="38"/>
  <c r="W73" i="38" s="1"/>
  <c r="X73" i="38" s="1"/>
  <c r="AA59" i="1"/>
  <c r="J73" i="42"/>
  <c r="W73" i="42" s="1"/>
  <c r="X73" i="42" s="1"/>
  <c r="AE49" i="1"/>
  <c r="J75" i="43"/>
  <c r="W75" i="43" s="1"/>
  <c r="X75" i="43" s="1"/>
  <c r="AE58" i="1"/>
  <c r="J35" i="43"/>
  <c r="W35" i="43" s="1"/>
  <c r="X35" i="43" s="1"/>
  <c r="AE91" i="1"/>
  <c r="J46" i="43"/>
  <c r="W46" i="43" s="1"/>
  <c r="AE198" i="1"/>
  <c r="J13" i="44"/>
  <c r="W13" i="44" s="1"/>
  <c r="X13" i="44" s="1"/>
  <c r="AE28" i="1"/>
  <c r="J36" i="45"/>
  <c r="W36" i="45" s="1"/>
  <c r="X36" i="45" s="1"/>
  <c r="AE106" i="1"/>
  <c r="J60" i="43"/>
  <c r="W60" i="43" s="1"/>
  <c r="X60" i="43" s="1"/>
  <c r="AE163" i="1"/>
  <c r="J72" i="42"/>
  <c r="W72" i="42" s="1"/>
  <c r="X72" i="42" s="1"/>
  <c r="AE48" i="1"/>
  <c r="V59" i="43"/>
  <c r="J25" i="43"/>
  <c r="W25" i="43" s="1"/>
  <c r="X25" i="43" s="1"/>
  <c r="AE129" i="1"/>
  <c r="J73" i="37"/>
  <c r="W73" i="37" s="1"/>
  <c r="X73" i="37" s="1"/>
  <c r="AA52" i="1"/>
  <c r="J52" i="36"/>
  <c r="J26" i="34"/>
  <c r="W26" i="34" s="1"/>
  <c r="X26" i="34" s="1"/>
  <c r="W135" i="1"/>
  <c r="J11" i="31"/>
  <c r="W11" i="31" s="1"/>
  <c r="X11" i="31" s="1"/>
  <c r="W10" i="1"/>
  <c r="J62" i="30"/>
  <c r="W62" i="30" s="1"/>
  <c r="X62" i="30" s="1"/>
  <c r="S180" i="1"/>
  <c r="J47" i="30"/>
  <c r="W47" i="30" s="1"/>
  <c r="X47" i="30" s="1"/>
  <c r="S214" i="1"/>
  <c r="J60" i="27"/>
  <c r="W60" i="27" s="1"/>
  <c r="X60" i="27" s="1"/>
  <c r="S157" i="1"/>
  <c r="J73" i="20"/>
  <c r="W73" i="20" s="1"/>
  <c r="X73" i="20" s="1"/>
  <c r="J24" i="17"/>
  <c r="W24" i="17" s="1"/>
  <c r="X24" i="17" s="1"/>
  <c r="J12" i="41"/>
  <c r="W12" i="41" s="1"/>
  <c r="X12" i="41" s="1"/>
  <c r="AA37" i="1"/>
  <c r="J23" i="35"/>
  <c r="W23" i="35" s="1"/>
  <c r="X23" i="35" s="1"/>
  <c r="W139" i="1"/>
  <c r="W46" i="26"/>
  <c r="X46" i="26" s="1"/>
  <c r="O215" i="1"/>
  <c r="V74" i="41"/>
  <c r="AA74" i="1"/>
  <c r="J46" i="22"/>
  <c r="W46" i="22" s="1"/>
  <c r="X46" i="22" s="1"/>
  <c r="O194" i="1"/>
  <c r="J61" i="31"/>
  <c r="W61" i="31" s="1"/>
  <c r="X61" i="31" s="1"/>
  <c r="X65" i="31" s="1"/>
  <c r="W155" i="1"/>
  <c r="J13" i="33"/>
  <c r="W13" i="33" s="1"/>
  <c r="X13" i="33" s="1"/>
  <c r="W19" i="1"/>
  <c r="J38" i="36"/>
  <c r="W38" i="36" s="1"/>
  <c r="X38" i="36" s="1"/>
  <c r="AA83" i="1"/>
  <c r="J12" i="40"/>
  <c r="W12" i="40" s="1"/>
  <c r="X12" i="40" s="1"/>
  <c r="AA30" i="1"/>
  <c r="J48" i="40"/>
  <c r="W48" i="40" s="1"/>
  <c r="X48" i="40" s="1"/>
  <c r="AA210" i="1"/>
  <c r="J12" i="33"/>
  <c r="W12" i="33" s="1"/>
  <c r="X12" i="33" s="1"/>
  <c r="W18" i="1"/>
  <c r="W62" i="26"/>
  <c r="X62" i="26" s="1"/>
  <c r="S152" i="1"/>
  <c r="J72" i="38"/>
  <c r="W72" i="38" s="1"/>
  <c r="X72" i="38" s="1"/>
  <c r="AA58" i="1"/>
  <c r="J47" i="31"/>
  <c r="W47" i="31" s="1"/>
  <c r="X47" i="31" s="1"/>
  <c r="W190" i="1"/>
  <c r="J23" i="22"/>
  <c r="W23" i="22" s="1"/>
  <c r="X23" i="22" s="1"/>
  <c r="O123" i="1"/>
  <c r="J12" i="36"/>
  <c r="W12" i="36" s="1"/>
  <c r="X12" i="36" s="1"/>
  <c r="AA9" i="1"/>
  <c r="J71" i="43"/>
  <c r="W71" i="43" s="1"/>
  <c r="AE54" i="1"/>
  <c r="J48" i="43"/>
  <c r="W48" i="43" s="1"/>
  <c r="X48" i="43" s="1"/>
  <c r="AE200" i="1"/>
  <c r="J22" i="31"/>
  <c r="W22" i="31" s="1"/>
  <c r="X22" i="31" s="1"/>
  <c r="W117" i="1"/>
  <c r="J11" i="14"/>
  <c r="W11" i="14" s="1"/>
  <c r="X11" i="14" s="1"/>
  <c r="V72" i="44"/>
  <c r="AE62" i="1"/>
  <c r="J46" i="37"/>
  <c r="W46" i="37" s="1"/>
  <c r="X46" i="37" s="1"/>
  <c r="AA194" i="1"/>
  <c r="J14" i="42"/>
  <c r="W14" i="42" s="1"/>
  <c r="X14" i="42" s="1"/>
  <c r="AE15" i="1"/>
  <c r="J72" i="22"/>
  <c r="W72" i="22" s="1"/>
  <c r="X72" i="22" s="1"/>
  <c r="O51" i="1"/>
  <c r="J71" i="30"/>
  <c r="W71" i="30" s="1"/>
  <c r="X71" i="30" s="1"/>
  <c r="S69" i="1"/>
  <c r="J46" i="34"/>
  <c r="W46" i="34" s="1"/>
  <c r="X46" i="34" s="1"/>
  <c r="W203" i="1"/>
  <c r="J35" i="37"/>
  <c r="W35" i="37" s="1"/>
  <c r="X35" i="37" s="1"/>
  <c r="AA87" i="1"/>
  <c r="J60" i="37"/>
  <c r="W60" i="37" s="1"/>
  <c r="X60" i="37" s="1"/>
  <c r="AA159" i="1"/>
  <c r="J72" i="29"/>
  <c r="W72" i="29" s="1"/>
  <c r="X72" i="29" s="1"/>
  <c r="S63" i="1"/>
  <c r="W25" i="26"/>
  <c r="X25" i="26" s="1"/>
  <c r="S116" i="1"/>
  <c r="J62" i="22"/>
  <c r="W62" i="22" s="1"/>
  <c r="X62" i="22" s="1"/>
  <c r="O161" i="1"/>
  <c r="F32" i="16"/>
  <c r="F44" i="16" s="1"/>
  <c r="F57" i="16" s="1"/>
  <c r="J60" i="23"/>
  <c r="W60" i="23" s="1"/>
  <c r="X60" i="23" s="1"/>
  <c r="O166" i="1"/>
  <c r="J13" i="23"/>
  <c r="W13" i="23" s="1"/>
  <c r="X13" i="23" s="1"/>
  <c r="J50" i="24"/>
  <c r="W50" i="24" s="1"/>
  <c r="X50" i="24" s="1"/>
  <c r="O212" i="1"/>
  <c r="J23" i="24"/>
  <c r="W23" i="24" s="1"/>
  <c r="X23" i="24" s="1"/>
  <c r="O137" i="1"/>
  <c r="W36" i="26"/>
  <c r="X36" i="26" s="1"/>
  <c r="O109" i="1"/>
  <c r="W73" i="26"/>
  <c r="X73" i="26" s="1"/>
  <c r="O73" i="1"/>
  <c r="J35" i="27"/>
  <c r="W35" i="27" s="1"/>
  <c r="X35" i="27" s="1"/>
  <c r="S85" i="1"/>
  <c r="J62" i="28"/>
  <c r="W62" i="28" s="1"/>
  <c r="X62" i="28" s="1"/>
  <c r="S166" i="1"/>
  <c r="J36" i="28"/>
  <c r="W36" i="28" s="1"/>
  <c r="X36" i="28" s="1"/>
  <c r="S93" i="1"/>
  <c r="J71" i="29"/>
  <c r="W71" i="29" s="1"/>
  <c r="S62" i="1"/>
  <c r="J26" i="30"/>
  <c r="W26" i="30" s="1"/>
  <c r="X26" i="30" s="1"/>
  <c r="S145" i="1"/>
  <c r="J75" i="31"/>
  <c r="W75" i="31" s="1"/>
  <c r="X75" i="31" s="1"/>
  <c r="W49" i="1"/>
  <c r="J10" i="31"/>
  <c r="W10" i="31" s="1"/>
  <c r="X10" i="31" s="1"/>
  <c r="W9" i="1"/>
  <c r="J23" i="33"/>
  <c r="W23" i="33" s="1"/>
  <c r="X23" i="33" s="1"/>
  <c r="W125" i="1"/>
  <c r="J37" i="36"/>
  <c r="W37" i="36" s="1"/>
  <c r="X37" i="36" s="1"/>
  <c r="AA82" i="1"/>
  <c r="J23" i="36"/>
  <c r="W23" i="36" s="1"/>
  <c r="X23" i="36" s="1"/>
  <c r="AA116" i="1"/>
  <c r="J14" i="37"/>
  <c r="W14" i="37" s="1"/>
  <c r="X14" i="37" s="1"/>
  <c r="AA18" i="1"/>
  <c r="J38" i="40"/>
  <c r="W38" i="40" s="1"/>
  <c r="X38" i="40" s="1"/>
  <c r="AA104" i="1"/>
  <c r="J50" i="43"/>
  <c r="W50" i="43" s="1"/>
  <c r="X50" i="43" s="1"/>
  <c r="AE202" i="1"/>
  <c r="J13" i="43"/>
  <c r="W13" i="43" s="1"/>
  <c r="X13" i="43" s="1"/>
  <c r="AE21" i="1"/>
  <c r="J37" i="44"/>
  <c r="W37" i="44" s="1"/>
  <c r="X37" i="44" s="1"/>
  <c r="AE100" i="1"/>
  <c r="J61" i="45"/>
  <c r="W61" i="45" s="1"/>
  <c r="X61" i="45" s="1"/>
  <c r="AE178" i="1"/>
  <c r="J25" i="44"/>
  <c r="W25" i="44" s="1"/>
  <c r="X25" i="44" s="1"/>
  <c r="AE136" i="1"/>
  <c r="J34" i="43"/>
  <c r="W34" i="43" s="1"/>
  <c r="X34" i="43" s="1"/>
  <c r="AE90" i="1"/>
  <c r="V24" i="43"/>
  <c r="J26" i="42"/>
  <c r="W26" i="42" s="1"/>
  <c r="X26" i="42" s="1"/>
  <c r="AE123" i="1"/>
  <c r="J37" i="38"/>
  <c r="W37" i="38" s="1"/>
  <c r="X37" i="38" s="1"/>
  <c r="AA96" i="1"/>
  <c r="J11" i="37"/>
  <c r="W11" i="37" s="1"/>
  <c r="X11" i="37" s="1"/>
  <c r="AA15" i="1"/>
  <c r="J12" i="35"/>
  <c r="W12" i="35" s="1"/>
  <c r="X12" i="35" s="1"/>
  <c r="W32" i="1"/>
  <c r="J25" i="34"/>
  <c r="W25" i="34" s="1"/>
  <c r="X25" i="34" s="1"/>
  <c r="W134" i="1"/>
  <c r="J59" i="27"/>
  <c r="W59" i="27" s="1"/>
  <c r="X59" i="27" s="1"/>
  <c r="S156" i="1"/>
  <c r="J62" i="21"/>
  <c r="W62" i="21" s="1"/>
  <c r="X62" i="21" s="1"/>
  <c r="O154" i="1"/>
  <c r="J12" i="42"/>
  <c r="W12" i="42" s="1"/>
  <c r="X12" i="42" s="1"/>
  <c r="AE13" i="1"/>
  <c r="J11" i="41"/>
  <c r="W11" i="41" s="1"/>
  <c r="X11" i="41" s="1"/>
  <c r="AA36" i="1"/>
  <c r="J23" i="38"/>
  <c r="W23" i="38" s="1"/>
  <c r="X23" i="38" s="1"/>
  <c r="AA130" i="1"/>
  <c r="J25" i="37"/>
  <c r="W25" i="37" s="1"/>
  <c r="X25" i="37" s="1"/>
  <c r="AA125" i="1"/>
  <c r="V59" i="30"/>
  <c r="J48" i="22"/>
  <c r="W48" i="22" s="1"/>
  <c r="X48" i="22" s="1"/>
  <c r="O196" i="1"/>
  <c r="V74" i="31"/>
  <c r="W48" i="1"/>
  <c r="V48" i="41"/>
  <c r="AA217" i="1"/>
  <c r="V24" i="30"/>
  <c r="S143" i="1"/>
  <c r="J36" i="30"/>
  <c r="W36" i="30" s="1"/>
  <c r="X36" i="30" s="1"/>
  <c r="S107" i="1"/>
  <c r="J50" i="45"/>
  <c r="W50" i="45" s="1"/>
  <c r="X50" i="45" s="1"/>
  <c r="AE216" i="1"/>
  <c r="W37" i="26"/>
  <c r="X37" i="26" s="1"/>
  <c r="S80" i="1"/>
  <c r="J10" i="41"/>
  <c r="W10" i="41" s="1"/>
  <c r="X10" i="41" s="1"/>
  <c r="AA35" i="1"/>
  <c r="J61" i="42"/>
  <c r="W61" i="42" s="1"/>
  <c r="X61" i="42" s="1"/>
  <c r="AE157" i="1"/>
  <c r="J47" i="40"/>
  <c r="W47" i="40" s="1"/>
  <c r="X47" i="40" s="1"/>
  <c r="AA209" i="1"/>
  <c r="J11" i="33"/>
  <c r="W11" i="33" s="1"/>
  <c r="X11" i="33" s="1"/>
  <c r="W17" i="1"/>
  <c r="J47" i="22"/>
  <c r="W47" i="22" s="1"/>
  <c r="O195" i="1"/>
  <c r="V50" i="41"/>
  <c r="AE188" i="1"/>
  <c r="J62" i="24"/>
  <c r="W62" i="24" s="1"/>
  <c r="X62" i="24" s="1"/>
  <c r="O175" i="1"/>
  <c r="J71" i="27"/>
  <c r="W71" i="27" s="1"/>
  <c r="S48" i="1"/>
  <c r="J46" i="42"/>
  <c r="W46" i="42" s="1"/>
  <c r="AE191" i="1"/>
  <c r="J38" i="27"/>
  <c r="W38" i="27" s="1"/>
  <c r="X38" i="27" s="1"/>
  <c r="S88" i="1"/>
  <c r="W59" i="26"/>
  <c r="O179" i="1"/>
  <c r="J13" i="36"/>
  <c r="W13" i="36" s="1"/>
  <c r="X13" i="36" s="1"/>
  <c r="AA10" i="1"/>
  <c r="J63" i="21"/>
  <c r="W63" i="21" s="1"/>
  <c r="X63" i="21" s="1"/>
  <c r="O155" i="1"/>
  <c r="J35" i="22"/>
  <c r="W35" i="22" s="1"/>
  <c r="X35" i="22" s="1"/>
  <c r="J38" i="22"/>
  <c r="W38" i="22" s="1"/>
  <c r="X38" i="22" s="1"/>
  <c r="O90" i="1"/>
  <c r="J36" i="29"/>
  <c r="W36" i="29" s="1"/>
  <c r="X36" i="29" s="1"/>
  <c r="S100" i="1"/>
  <c r="J35" i="34"/>
  <c r="W35" i="34" s="1"/>
  <c r="X35" i="34" s="1"/>
  <c r="W96" i="1"/>
  <c r="J14" i="35"/>
  <c r="W14" i="35" s="1"/>
  <c r="X14" i="35" s="1"/>
  <c r="W34" i="1"/>
  <c r="J14" i="36"/>
  <c r="W14" i="36" s="1"/>
  <c r="X14" i="36" s="1"/>
  <c r="AA11" i="1"/>
  <c r="J10" i="36"/>
  <c r="W10" i="36" s="1"/>
  <c r="X10" i="36" s="1"/>
  <c r="W37" i="1"/>
  <c r="J72" i="37"/>
  <c r="W72" i="37" s="1"/>
  <c r="X72" i="37" s="1"/>
  <c r="AA51" i="1"/>
  <c r="J35" i="40"/>
  <c r="W35" i="40" s="1"/>
  <c r="X35" i="40" s="1"/>
  <c r="AA101" i="1"/>
  <c r="J37" i="43"/>
  <c r="W37" i="43" s="1"/>
  <c r="X37" i="43" s="1"/>
  <c r="AE93" i="1"/>
  <c r="J14" i="44"/>
  <c r="W14" i="44" s="1"/>
  <c r="X14" i="44" s="1"/>
  <c r="AE29" i="1"/>
  <c r="J46" i="45"/>
  <c r="W46" i="45" s="1"/>
  <c r="AE212" i="1"/>
  <c r="V24" i="44"/>
  <c r="J74" i="43"/>
  <c r="W74" i="43" s="1"/>
  <c r="X74" i="43" s="1"/>
  <c r="AE57" i="1"/>
  <c r="J62" i="42"/>
  <c r="W62" i="42" s="1"/>
  <c r="X62" i="42" s="1"/>
  <c r="AE158" i="1"/>
  <c r="J47" i="41"/>
  <c r="W47" i="41" s="1"/>
  <c r="X47" i="41" s="1"/>
  <c r="AA216" i="1"/>
  <c r="J48" i="37"/>
  <c r="W48" i="37" s="1"/>
  <c r="X48" i="37" s="1"/>
  <c r="AA196" i="1"/>
  <c r="J37" i="31"/>
  <c r="W37" i="31" s="1"/>
  <c r="X37" i="31" s="1"/>
  <c r="W84" i="1"/>
  <c r="J61" i="30"/>
  <c r="W61" i="30" s="1"/>
  <c r="X61" i="30" s="1"/>
  <c r="S179" i="1"/>
  <c r="J11" i="30"/>
  <c r="W11" i="30" s="1"/>
  <c r="X11" i="30" s="1"/>
  <c r="S34" i="1"/>
  <c r="J61" i="21"/>
  <c r="W61" i="21" s="1"/>
  <c r="X61" i="21" s="1"/>
  <c r="O153" i="1"/>
  <c r="J46" i="17"/>
  <c r="W46" i="17" s="1"/>
  <c r="X46" i="17" s="1"/>
  <c r="J11" i="42"/>
  <c r="W11" i="42" s="1"/>
  <c r="X11" i="42" s="1"/>
  <c r="AE12" i="1"/>
  <c r="J74" i="38"/>
  <c r="W74" i="38" s="1"/>
  <c r="X74" i="38" s="1"/>
  <c r="AA60" i="1"/>
  <c r="J48" i="35"/>
  <c r="W48" i="35" s="1"/>
  <c r="X48" i="35" s="1"/>
  <c r="W212" i="1"/>
  <c r="J38" i="29"/>
  <c r="W38" i="29" s="1"/>
  <c r="X38" i="29" s="1"/>
  <c r="S102" i="1"/>
  <c r="J25" i="28"/>
  <c r="W25" i="28" s="1"/>
  <c r="X25" i="28" s="1"/>
  <c r="S130" i="1"/>
  <c r="J12" i="43"/>
  <c r="W12" i="43" s="1"/>
  <c r="X12" i="43" s="1"/>
  <c r="AE20" i="1"/>
  <c r="J48" i="44"/>
  <c r="W48" i="44" s="1"/>
  <c r="X48" i="44" s="1"/>
  <c r="AE207" i="1"/>
  <c r="J75" i="27"/>
  <c r="W75" i="27" s="1"/>
  <c r="X75" i="27" s="1"/>
  <c r="S52" i="1"/>
  <c r="J47" i="23"/>
  <c r="W47" i="23" s="1"/>
  <c r="X47" i="23" s="1"/>
  <c r="O202" i="1"/>
  <c r="W75" i="26"/>
  <c r="X75" i="26" s="1"/>
  <c r="S45" i="1"/>
  <c r="J75" i="28"/>
  <c r="W75" i="28" s="1"/>
  <c r="X75" i="28" s="1"/>
  <c r="S59" i="1"/>
  <c r="J26" i="36"/>
  <c r="W26" i="36" s="1"/>
  <c r="X26" i="36" s="1"/>
  <c r="AA119" i="1"/>
  <c r="J50" i="38"/>
  <c r="W50" i="38" s="1"/>
  <c r="X50" i="38" s="1"/>
  <c r="AA205" i="1"/>
  <c r="J75" i="29"/>
  <c r="W75" i="29" s="1"/>
  <c r="X75" i="29" s="1"/>
  <c r="S66" i="1"/>
  <c r="J71" i="21"/>
  <c r="W71" i="21" s="1"/>
  <c r="J12" i="34"/>
  <c r="W12" i="34" s="1"/>
  <c r="X12" i="34" s="1"/>
  <c r="W25" i="1"/>
  <c r="J11" i="44"/>
  <c r="W11" i="44" s="1"/>
  <c r="X11" i="44" s="1"/>
  <c r="AE26" i="1"/>
  <c r="V36" i="40"/>
  <c r="J72" i="23"/>
  <c r="W72" i="23" s="1"/>
  <c r="X72" i="23" s="1"/>
  <c r="J15" i="19"/>
  <c r="J75" i="22"/>
  <c r="W75" i="22" s="1"/>
  <c r="X75" i="22" s="1"/>
  <c r="O54" i="1"/>
  <c r="J71" i="23"/>
  <c r="W71" i="23" s="1"/>
  <c r="X71" i="23" s="1"/>
  <c r="J71" i="24"/>
  <c r="W71" i="24" s="1"/>
  <c r="O64" i="1"/>
  <c r="J37" i="29"/>
  <c r="W37" i="29" s="1"/>
  <c r="X37" i="29" s="1"/>
  <c r="S101" i="1"/>
  <c r="J46" i="30"/>
  <c r="W46" i="30" s="1"/>
  <c r="S213" i="1"/>
  <c r="J35" i="33"/>
  <c r="W35" i="33" s="1"/>
  <c r="X35" i="33" s="1"/>
  <c r="W89" i="1"/>
  <c r="J13" i="34"/>
  <c r="W13" i="34" s="1"/>
  <c r="X13" i="34" s="1"/>
  <c r="W26" i="1"/>
  <c r="J62" i="35"/>
  <c r="W62" i="35" s="1"/>
  <c r="X62" i="35" s="1"/>
  <c r="W177" i="1"/>
  <c r="J75" i="36"/>
  <c r="W75" i="36" s="1"/>
  <c r="X75" i="36" s="1"/>
  <c r="AA47" i="1"/>
  <c r="J72" i="36"/>
  <c r="W72" i="36" s="1"/>
  <c r="X72" i="36" s="1"/>
  <c r="AA44" i="1"/>
  <c r="J60" i="38"/>
  <c r="W60" i="38" s="1"/>
  <c r="X60" i="38" s="1"/>
  <c r="X65" i="38" s="1"/>
  <c r="AA166" i="1"/>
  <c r="J13" i="40"/>
  <c r="W13" i="40" s="1"/>
  <c r="X13" i="40" s="1"/>
  <c r="AA31" i="1"/>
  <c r="J73" i="40"/>
  <c r="W73" i="40" s="1"/>
  <c r="X73" i="40" s="1"/>
  <c r="AA66" i="1"/>
  <c r="J63" i="42"/>
  <c r="W63" i="42" s="1"/>
  <c r="X63" i="42" s="1"/>
  <c r="AE159" i="1"/>
  <c r="J59" i="45"/>
  <c r="W59" i="45" s="1"/>
  <c r="X59" i="45" s="1"/>
  <c r="AE176" i="1"/>
  <c r="J37" i="45"/>
  <c r="W37" i="45" s="1"/>
  <c r="X37" i="45" s="1"/>
  <c r="AE107" i="1"/>
  <c r="J12" i="45"/>
  <c r="W12" i="45" s="1"/>
  <c r="X12" i="45" s="1"/>
  <c r="AE34" i="1"/>
  <c r="J26" i="38"/>
  <c r="W26" i="38" s="1"/>
  <c r="X26" i="38" s="1"/>
  <c r="AA133" i="1"/>
  <c r="J11" i="35"/>
  <c r="W11" i="35" s="1"/>
  <c r="X11" i="35" s="1"/>
  <c r="W31" i="1"/>
  <c r="J38" i="30"/>
  <c r="W38" i="30" s="1"/>
  <c r="X38" i="30" s="1"/>
  <c r="S109" i="1"/>
  <c r="J48" i="28"/>
  <c r="W48" i="28" s="1"/>
  <c r="X48" i="28" s="1"/>
  <c r="S201" i="1"/>
  <c r="V59" i="21"/>
  <c r="J48" i="31"/>
  <c r="W48" i="31" s="1"/>
  <c r="X48" i="31" s="1"/>
  <c r="W191" i="1"/>
  <c r="J22" i="22"/>
  <c r="W22" i="22" s="1"/>
  <c r="X22" i="22" s="1"/>
  <c r="V61" i="41"/>
  <c r="AA181" i="1"/>
  <c r="V60" i="21"/>
  <c r="O152" i="1"/>
  <c r="V24" i="34"/>
  <c r="W133" i="1"/>
  <c r="J74" i="23"/>
  <c r="W74" i="23" s="1"/>
  <c r="X74" i="23" s="1"/>
  <c r="O60" i="1"/>
  <c r="J62" i="23"/>
  <c r="W62" i="23" s="1"/>
  <c r="X62" i="23" s="1"/>
  <c r="O168" i="1"/>
  <c r="J52" i="23"/>
  <c r="J49" i="23"/>
  <c r="W49" i="23" s="1"/>
  <c r="X49" i="23" s="1"/>
  <c r="J37" i="23"/>
  <c r="W37" i="23" s="1"/>
  <c r="X37" i="23" s="1"/>
  <c r="O96" i="1"/>
  <c r="J25" i="23"/>
  <c r="W25" i="23" s="1"/>
  <c r="X25" i="23" s="1"/>
  <c r="O132" i="1"/>
  <c r="J74" i="24"/>
  <c r="W74" i="24" s="1"/>
  <c r="X74" i="24" s="1"/>
  <c r="O67" i="1"/>
  <c r="J73" i="24"/>
  <c r="W73" i="24" s="1"/>
  <c r="X73" i="24" s="1"/>
  <c r="O66" i="1"/>
  <c r="J72" i="24"/>
  <c r="W72" i="24" s="1"/>
  <c r="X72" i="24" s="1"/>
  <c r="O65" i="1"/>
  <c r="J48" i="24"/>
  <c r="W48" i="24" s="1"/>
  <c r="X48" i="24" s="1"/>
  <c r="J47" i="24"/>
  <c r="W47" i="24" s="1"/>
  <c r="X47" i="24" s="1"/>
  <c r="J37" i="24"/>
  <c r="W37" i="24" s="1"/>
  <c r="X37" i="24" s="1"/>
  <c r="O103" i="1"/>
  <c r="J36" i="24"/>
  <c r="W36" i="24" s="1"/>
  <c r="X36" i="24" s="1"/>
  <c r="O102" i="1"/>
  <c r="J35" i="24"/>
  <c r="W35" i="24" s="1"/>
  <c r="X35" i="24" s="1"/>
  <c r="O101" i="1"/>
  <c r="J25" i="24"/>
  <c r="W25" i="24" s="1"/>
  <c r="X25" i="24" s="1"/>
  <c r="O139" i="1"/>
  <c r="J24" i="24"/>
  <c r="W24" i="24" s="1"/>
  <c r="X24" i="24" s="1"/>
  <c r="O138" i="1"/>
  <c r="J74" i="35"/>
  <c r="W74" i="35" s="1"/>
  <c r="X74" i="35" s="1"/>
  <c r="W69" i="1"/>
  <c r="J71" i="35"/>
  <c r="W71" i="35" s="1"/>
  <c r="W66" i="1"/>
  <c r="J73" i="35"/>
  <c r="W73" i="35" s="1"/>
  <c r="X73" i="35" s="1"/>
  <c r="W68" i="1"/>
  <c r="V74" i="33"/>
  <c r="W55" i="1"/>
  <c r="J62" i="33"/>
  <c r="W62" i="33" s="1"/>
  <c r="X62" i="33" s="1"/>
  <c r="W163" i="1"/>
  <c r="J63" i="33"/>
  <c r="W63" i="33" s="1"/>
  <c r="X63" i="33" s="1"/>
  <c r="W164" i="1"/>
  <c r="H32" i="1"/>
  <c r="J65" i="23"/>
  <c r="J12" i="23"/>
  <c r="W12" i="23" s="1"/>
  <c r="X12" i="23" s="1"/>
  <c r="J15" i="22"/>
  <c r="J65" i="22"/>
  <c r="J74" i="21"/>
  <c r="W74" i="21" s="1"/>
  <c r="X74" i="21" s="1"/>
  <c r="J63" i="20"/>
  <c r="W63" i="20" s="1"/>
  <c r="X63" i="20" s="1"/>
  <c r="J65" i="20"/>
  <c r="J49" i="20"/>
  <c r="W49" i="20" s="1"/>
  <c r="X49" i="20" s="1"/>
  <c r="J13" i="20"/>
  <c r="W13" i="20" s="1"/>
  <c r="X13" i="20" s="1"/>
  <c r="V47" i="20"/>
  <c r="J46" i="20"/>
  <c r="W46" i="20" s="1"/>
  <c r="X46" i="20" s="1"/>
  <c r="V46" i="20"/>
  <c r="J63" i="19"/>
  <c r="W63" i="19" s="1"/>
  <c r="X63" i="19" s="1"/>
  <c r="J49" i="19"/>
  <c r="W49" i="19" s="1"/>
  <c r="X49" i="19" s="1"/>
  <c r="W13" i="26"/>
  <c r="X13" i="26" s="1"/>
  <c r="S8" i="1"/>
  <c r="J10" i="27"/>
  <c r="W10" i="27" s="1"/>
  <c r="X10" i="27" s="1"/>
  <c r="S12" i="1"/>
  <c r="J11" i="29"/>
  <c r="W11" i="29" s="1"/>
  <c r="X11" i="29" s="1"/>
  <c r="S27" i="1"/>
  <c r="J12" i="27"/>
  <c r="W12" i="27" s="1"/>
  <c r="X12" i="27" s="1"/>
  <c r="S14" i="1"/>
  <c r="W14" i="26"/>
  <c r="X14" i="26" s="1"/>
  <c r="S9" i="1"/>
  <c r="J10" i="29"/>
  <c r="W10" i="29" s="1"/>
  <c r="S26" i="1"/>
  <c r="J11" i="27"/>
  <c r="W11" i="27" s="1"/>
  <c r="X11" i="27" s="1"/>
  <c r="S13" i="1"/>
  <c r="J10" i="28"/>
  <c r="W10" i="28" s="1"/>
  <c r="X10" i="28" s="1"/>
  <c r="S19" i="1"/>
  <c r="J14" i="29"/>
  <c r="W14" i="29" s="1"/>
  <c r="X14" i="29" s="1"/>
  <c r="S30" i="1"/>
  <c r="J12" i="29"/>
  <c r="W12" i="29" s="1"/>
  <c r="X12" i="29" s="1"/>
  <c r="S28" i="1"/>
  <c r="J11" i="28"/>
  <c r="W11" i="28" s="1"/>
  <c r="X11" i="28" s="1"/>
  <c r="S20" i="1"/>
  <c r="J24" i="19"/>
  <c r="W24" i="19" s="1"/>
  <c r="X24" i="19" s="1"/>
  <c r="V12" i="19"/>
  <c r="J12" i="19"/>
  <c r="W12" i="19" s="1"/>
  <c r="X12" i="19" s="1"/>
  <c r="J71" i="19"/>
  <c r="W71" i="19" s="1"/>
  <c r="J65" i="19"/>
  <c r="V23" i="19"/>
  <c r="J22" i="19"/>
  <c r="W22" i="19" s="1"/>
  <c r="X22" i="19" s="1"/>
  <c r="J10" i="19"/>
  <c r="W10" i="19" s="1"/>
  <c r="X10" i="19" s="1"/>
  <c r="V10" i="19"/>
  <c r="J75" i="17"/>
  <c r="W75" i="17" s="1"/>
  <c r="X75" i="17" s="1"/>
  <c r="J63" i="17"/>
  <c r="W63" i="17" s="1"/>
  <c r="X63" i="17" s="1"/>
  <c r="J50" i="17"/>
  <c r="W50" i="17" s="1"/>
  <c r="X50" i="17" s="1"/>
  <c r="J37" i="17"/>
  <c r="W37" i="17" s="1"/>
  <c r="X37" i="17" s="1"/>
  <c r="K92" i="1"/>
  <c r="J75" i="20"/>
  <c r="W75" i="20" s="1"/>
  <c r="X75" i="20" s="1"/>
  <c r="J72" i="16"/>
  <c r="W72" i="16" s="1"/>
  <c r="X72" i="16" s="1"/>
  <c r="J61" i="17"/>
  <c r="W61" i="17" s="1"/>
  <c r="X61" i="17" s="1"/>
  <c r="K163" i="1"/>
  <c r="J35" i="17"/>
  <c r="W35" i="17" s="1"/>
  <c r="X35" i="17" s="1"/>
  <c r="K90" i="1"/>
  <c r="J26" i="19"/>
  <c r="W26" i="19" s="1"/>
  <c r="X26" i="19" s="1"/>
  <c r="K136" i="1"/>
  <c r="J38" i="20"/>
  <c r="W38" i="20" s="1"/>
  <c r="X38" i="20" s="1"/>
  <c r="K107" i="1"/>
  <c r="J46" i="21"/>
  <c r="W46" i="21" s="1"/>
  <c r="X46" i="21" s="1"/>
  <c r="K218" i="1"/>
  <c r="J35" i="20"/>
  <c r="W35" i="20" s="1"/>
  <c r="X35" i="20" s="1"/>
  <c r="K104" i="1"/>
  <c r="J25" i="20"/>
  <c r="W25" i="20" s="1"/>
  <c r="X25" i="20" s="1"/>
  <c r="K142" i="1"/>
  <c r="J36" i="19"/>
  <c r="W36" i="19" s="1"/>
  <c r="X36" i="19" s="1"/>
  <c r="K98" i="1"/>
  <c r="J38" i="17"/>
  <c r="W38" i="17" s="1"/>
  <c r="X38" i="17" s="1"/>
  <c r="K93" i="1"/>
  <c r="J46" i="16"/>
  <c r="W46" i="16" s="1"/>
  <c r="X46" i="16" s="1"/>
  <c r="K190" i="1"/>
  <c r="G108" i="1"/>
  <c r="K80" i="1"/>
  <c r="J36" i="17"/>
  <c r="W36" i="17" s="1"/>
  <c r="X36" i="17" s="1"/>
  <c r="K91" i="1"/>
  <c r="J71" i="17"/>
  <c r="W71" i="17" s="1"/>
  <c r="X71" i="17" s="1"/>
  <c r="J72" i="19"/>
  <c r="W72" i="19" s="1"/>
  <c r="X72" i="19" s="1"/>
  <c r="J71" i="20"/>
  <c r="W71" i="20" s="1"/>
  <c r="X71" i="20" s="1"/>
  <c r="J62" i="16"/>
  <c r="W62" i="16" s="1"/>
  <c r="X62" i="16" s="1"/>
  <c r="K157" i="1"/>
  <c r="J63" i="16"/>
  <c r="W63" i="16" s="1"/>
  <c r="X63" i="16" s="1"/>
  <c r="K158" i="1"/>
  <c r="J60" i="17"/>
  <c r="W60" i="17" s="1"/>
  <c r="X60" i="17" s="1"/>
  <c r="K162" i="1"/>
  <c r="J23" i="17"/>
  <c r="W23" i="17" s="1"/>
  <c r="X23" i="17" s="1"/>
  <c r="K126" i="1"/>
  <c r="J62" i="19"/>
  <c r="W62" i="19" s="1"/>
  <c r="X62" i="19" s="1"/>
  <c r="K171" i="1"/>
  <c r="J37" i="19"/>
  <c r="W37" i="19" s="1"/>
  <c r="X37" i="19" s="1"/>
  <c r="K99" i="1"/>
  <c r="J38" i="19"/>
  <c r="W38" i="19" s="1"/>
  <c r="X38" i="19" s="1"/>
  <c r="K100" i="1"/>
  <c r="J61" i="20"/>
  <c r="W61" i="20" s="1"/>
  <c r="X61" i="20" s="1"/>
  <c r="K177" i="1"/>
  <c r="J37" i="20"/>
  <c r="W37" i="20" s="1"/>
  <c r="X37" i="20" s="1"/>
  <c r="K106" i="1"/>
  <c r="J62" i="20"/>
  <c r="W62" i="20" s="1"/>
  <c r="X62" i="20" s="1"/>
  <c r="K178" i="1"/>
  <c r="J34" i="21"/>
  <c r="W34" i="21" s="1"/>
  <c r="X34" i="21" s="1"/>
  <c r="K110" i="1"/>
  <c r="J48" i="17"/>
  <c r="W48" i="17" s="1"/>
  <c r="X48" i="17" s="1"/>
  <c r="K199" i="1"/>
  <c r="J22" i="17"/>
  <c r="W22" i="17" s="1"/>
  <c r="X22" i="17" s="1"/>
  <c r="K125" i="1"/>
  <c r="G144" i="1"/>
  <c r="K116" i="1"/>
  <c r="J35" i="16"/>
  <c r="W35" i="16" s="1"/>
  <c r="X35" i="16" s="1"/>
  <c r="K83" i="1"/>
  <c r="J37" i="16"/>
  <c r="W37" i="16" s="1"/>
  <c r="X37" i="16" s="1"/>
  <c r="K85" i="1"/>
  <c r="J38" i="16"/>
  <c r="W38" i="16" s="1"/>
  <c r="X38" i="16" s="1"/>
  <c r="K86" i="1"/>
  <c r="J49" i="17"/>
  <c r="W49" i="17" s="1"/>
  <c r="X49" i="17" s="1"/>
  <c r="K200" i="1"/>
  <c r="J59" i="17"/>
  <c r="W59" i="17" s="1"/>
  <c r="X59" i="17" s="1"/>
  <c r="K161" i="1"/>
  <c r="J73" i="17"/>
  <c r="W73" i="17" s="1"/>
  <c r="X73" i="17" s="1"/>
  <c r="J75" i="19"/>
  <c r="W75" i="19" s="1"/>
  <c r="X75" i="19" s="1"/>
  <c r="J35" i="19"/>
  <c r="W35" i="19" s="1"/>
  <c r="X35" i="19" s="1"/>
  <c r="K97" i="1"/>
  <c r="J72" i="20"/>
  <c r="W72" i="20" s="1"/>
  <c r="X72" i="20" s="1"/>
  <c r="J73" i="19"/>
  <c r="W73" i="19" s="1"/>
  <c r="X73" i="19" s="1"/>
  <c r="J48" i="19"/>
  <c r="W48" i="19" s="1"/>
  <c r="X48" i="19" s="1"/>
  <c r="K206" i="1"/>
  <c r="J75" i="16"/>
  <c r="W75" i="16" s="1"/>
  <c r="X75" i="16" s="1"/>
  <c r="J48" i="16"/>
  <c r="W48" i="16" s="1"/>
  <c r="X48" i="16" s="1"/>
  <c r="K192" i="1"/>
  <c r="J22" i="21"/>
  <c r="W22" i="21" s="1"/>
  <c r="X22" i="21" s="1"/>
  <c r="K146" i="1"/>
  <c r="J72" i="17"/>
  <c r="W72" i="17" s="1"/>
  <c r="X72" i="17" s="1"/>
  <c r="J47" i="17"/>
  <c r="W47" i="17" s="1"/>
  <c r="X47" i="17" s="1"/>
  <c r="K198" i="1"/>
  <c r="J73" i="16"/>
  <c r="W73" i="16" s="1"/>
  <c r="X73" i="16" s="1"/>
  <c r="J50" i="16"/>
  <c r="W50" i="16" s="1"/>
  <c r="X50" i="16" s="1"/>
  <c r="K194" i="1"/>
  <c r="J25" i="16"/>
  <c r="W25" i="16" s="1"/>
  <c r="X25" i="16" s="1"/>
  <c r="K121" i="1"/>
  <c r="J26" i="20"/>
  <c r="W26" i="20" s="1"/>
  <c r="X26" i="20" s="1"/>
  <c r="K143" i="1"/>
  <c r="J23" i="20"/>
  <c r="W23" i="20" s="1"/>
  <c r="X23" i="20" s="1"/>
  <c r="K140" i="1"/>
  <c r="J47" i="19"/>
  <c r="W47" i="19" s="1"/>
  <c r="X47" i="19" s="1"/>
  <c r="K205" i="1"/>
  <c r="J25" i="19"/>
  <c r="W25" i="19" s="1"/>
  <c r="X25" i="19" s="1"/>
  <c r="K135" i="1"/>
  <c r="J47" i="16"/>
  <c r="W47" i="16" s="1"/>
  <c r="X47" i="16" s="1"/>
  <c r="K191" i="1"/>
  <c r="J36" i="16"/>
  <c r="W36" i="16" s="1"/>
  <c r="X36" i="16" s="1"/>
  <c r="K84" i="1"/>
  <c r="J60" i="16"/>
  <c r="W60" i="16" s="1"/>
  <c r="X60" i="16" s="1"/>
  <c r="K155" i="1"/>
  <c r="J74" i="16"/>
  <c r="W74" i="16" s="1"/>
  <c r="X74" i="16" s="1"/>
  <c r="J48" i="20"/>
  <c r="W48" i="20" s="1"/>
  <c r="X48" i="20" s="1"/>
  <c r="K213" i="1"/>
  <c r="V34" i="20"/>
  <c r="K103" i="1"/>
  <c r="J74" i="17"/>
  <c r="W74" i="17" s="1"/>
  <c r="X74" i="17" s="1"/>
  <c r="J12" i="17"/>
  <c r="W12" i="17" s="1"/>
  <c r="X12" i="17" s="1"/>
  <c r="K19" i="1"/>
  <c r="J10" i="17"/>
  <c r="W10" i="17" s="1"/>
  <c r="X10" i="17" s="1"/>
  <c r="K17" i="1"/>
  <c r="J14" i="19"/>
  <c r="W14" i="19" s="1"/>
  <c r="X14" i="19" s="1"/>
  <c r="K28" i="1"/>
  <c r="J14" i="24"/>
  <c r="W14" i="24" s="1"/>
  <c r="X14" i="24" s="1"/>
  <c r="J12" i="21"/>
  <c r="W12" i="21" s="1"/>
  <c r="X12" i="21" s="1"/>
  <c r="J11" i="17"/>
  <c r="W11" i="17" s="1"/>
  <c r="X11" i="17" s="1"/>
  <c r="K18" i="1"/>
  <c r="J13" i="16"/>
  <c r="W13" i="16" s="1"/>
  <c r="X13" i="16" s="1"/>
  <c r="K13" i="1"/>
  <c r="J14" i="16"/>
  <c r="W14" i="16" s="1"/>
  <c r="X14" i="16" s="1"/>
  <c r="K14" i="1"/>
  <c r="J13" i="19"/>
  <c r="W13" i="19" s="1"/>
  <c r="X13" i="19" s="1"/>
  <c r="K27" i="1"/>
  <c r="J12" i="20"/>
  <c r="W12" i="20" s="1"/>
  <c r="X12" i="20" s="1"/>
  <c r="K33" i="1"/>
  <c r="J13" i="21"/>
  <c r="W13" i="21" s="1"/>
  <c r="X13" i="21" s="1"/>
  <c r="J14" i="22"/>
  <c r="W14" i="22" s="1"/>
  <c r="X14" i="22" s="1"/>
  <c r="J77" i="29"/>
  <c r="J65" i="21"/>
  <c r="J10" i="21"/>
  <c r="W10" i="21" s="1"/>
  <c r="X10" i="21" s="1"/>
  <c r="J12" i="16"/>
  <c r="W12" i="16" s="1"/>
  <c r="X12" i="16" s="1"/>
  <c r="K12" i="1"/>
  <c r="J11" i="23"/>
  <c r="W11" i="23" s="1"/>
  <c r="X11" i="23" s="1"/>
  <c r="V35" i="14"/>
  <c r="J10" i="22"/>
  <c r="W10" i="22" s="1"/>
  <c r="X10" i="22" s="1"/>
  <c r="W10" i="26"/>
  <c r="X10" i="26" s="1"/>
  <c r="G36" i="1"/>
  <c r="K8" i="1"/>
  <c r="J22" i="13"/>
  <c r="W22" i="13" s="1"/>
  <c r="X22" i="13" s="1"/>
  <c r="J10" i="20"/>
  <c r="W10" i="20" s="1"/>
  <c r="X10" i="20" s="1"/>
  <c r="K31" i="1"/>
  <c r="J13" i="22"/>
  <c r="W13" i="22" s="1"/>
  <c r="X13" i="22" s="1"/>
  <c r="J10" i="23"/>
  <c r="W10" i="23" s="1"/>
  <c r="X10" i="23" s="1"/>
  <c r="J13" i="24"/>
  <c r="W13" i="24" s="1"/>
  <c r="X13" i="24" s="1"/>
  <c r="J10" i="24"/>
  <c r="W10" i="24" s="1"/>
  <c r="X10" i="24" s="1"/>
  <c r="F32" i="50"/>
  <c r="F44" i="50" s="1"/>
  <c r="F57" i="50" s="1"/>
  <c r="J14" i="21"/>
  <c r="W14" i="21" s="1"/>
  <c r="X14" i="21" s="1"/>
  <c r="J34" i="15"/>
  <c r="W34" i="15" s="1"/>
  <c r="X34" i="15" s="1"/>
  <c r="J11" i="21"/>
  <c r="W11" i="21" s="1"/>
  <c r="X11" i="21" s="1"/>
  <c r="J65" i="17"/>
  <c r="J14" i="17"/>
  <c r="W14" i="17" s="1"/>
  <c r="X14" i="17" s="1"/>
  <c r="K21" i="1"/>
  <c r="V60" i="14"/>
  <c r="V46" i="13"/>
  <c r="J14" i="6"/>
  <c r="W14" i="6" s="1"/>
  <c r="X14" i="6" s="1"/>
  <c r="J52" i="15"/>
  <c r="J13" i="17"/>
  <c r="W13" i="17" s="1"/>
  <c r="X13" i="17" s="1"/>
  <c r="K20" i="1"/>
  <c r="J12" i="22"/>
  <c r="W12" i="22" s="1"/>
  <c r="X12" i="22" s="1"/>
  <c r="J14" i="23"/>
  <c r="W14" i="23" s="1"/>
  <c r="X14" i="23" s="1"/>
  <c r="J12" i="24"/>
  <c r="W12" i="24" s="1"/>
  <c r="X12" i="24" s="1"/>
  <c r="I16" i="56"/>
  <c r="W11" i="26"/>
  <c r="X11" i="26" s="1"/>
  <c r="J11" i="20"/>
  <c r="W11" i="20" s="1"/>
  <c r="X11" i="20" s="1"/>
  <c r="K32" i="1"/>
  <c r="J65" i="16"/>
  <c r="J11" i="16"/>
  <c r="W11" i="16" s="1"/>
  <c r="X11" i="16" s="1"/>
  <c r="K11" i="1"/>
  <c r="J24" i="14"/>
  <c r="W24" i="14" s="1"/>
  <c r="X24" i="14" s="1"/>
  <c r="J46" i="13"/>
  <c r="W46" i="13" s="1"/>
  <c r="X46" i="13" s="1"/>
  <c r="J60" i="14"/>
  <c r="W60" i="14" s="1"/>
  <c r="X60" i="14" s="1"/>
  <c r="J48" i="13"/>
  <c r="W48" i="13" s="1"/>
  <c r="X48" i="13" s="1"/>
  <c r="J60" i="4"/>
  <c r="W60" i="4" s="1"/>
  <c r="X60" i="4" s="1"/>
  <c r="J77" i="17"/>
  <c r="J52" i="17"/>
  <c r="J26" i="15"/>
  <c r="W26" i="15" s="1"/>
  <c r="X26" i="15" s="1"/>
  <c r="J15" i="14"/>
  <c r="J27" i="14"/>
  <c r="J77" i="15"/>
  <c r="J73" i="15"/>
  <c r="W73" i="15" s="1"/>
  <c r="X73" i="15" s="1"/>
  <c r="J65" i="15"/>
  <c r="J11" i="15"/>
  <c r="W11" i="15" s="1"/>
  <c r="X11" i="15" s="1"/>
  <c r="J50" i="14"/>
  <c r="W50" i="14" s="1"/>
  <c r="X50" i="14" s="1"/>
  <c r="J52" i="14"/>
  <c r="J62" i="7"/>
  <c r="W62" i="7" s="1"/>
  <c r="X62" i="7" s="1"/>
  <c r="J59" i="6"/>
  <c r="W59" i="6" s="1"/>
  <c r="X59" i="6" s="1"/>
  <c r="J50" i="5"/>
  <c r="W50" i="5" s="1"/>
  <c r="X50" i="5" s="1"/>
  <c r="J11" i="7"/>
  <c r="W11" i="7" s="1"/>
  <c r="X11" i="7" s="1"/>
  <c r="J62" i="4"/>
  <c r="W62" i="4" s="1"/>
  <c r="X62" i="4" s="1"/>
  <c r="A116" i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J38" i="6"/>
  <c r="W38" i="6" s="1"/>
  <c r="X38" i="6" s="1"/>
  <c r="J77" i="24"/>
  <c r="I16" i="37"/>
  <c r="J16" i="37" s="1"/>
  <c r="J16" i="56"/>
  <c r="J52" i="44"/>
  <c r="V22" i="23"/>
  <c r="V71" i="15"/>
  <c r="I16" i="48"/>
  <c r="J16" i="48" s="1"/>
  <c r="J28" i="56"/>
  <c r="J60" i="6"/>
  <c r="W60" i="6" s="1"/>
  <c r="X60" i="6" s="1"/>
  <c r="V36" i="15"/>
  <c r="J52" i="3"/>
  <c r="I16" i="41"/>
  <c r="J16" i="41" s="1"/>
  <c r="I16" i="45"/>
  <c r="J16" i="45" s="1"/>
  <c r="J52" i="38"/>
  <c r="J52" i="33"/>
  <c r="V10" i="14"/>
  <c r="J63" i="13"/>
  <c r="W63" i="13" s="1"/>
  <c r="X63" i="13" s="1"/>
  <c r="J50" i="13"/>
  <c r="W50" i="13" s="1"/>
  <c r="X50" i="13" s="1"/>
  <c r="J49" i="13"/>
  <c r="W49" i="13" s="1"/>
  <c r="X49" i="13" s="1"/>
  <c r="J25" i="13"/>
  <c r="W25" i="13" s="1"/>
  <c r="X25" i="13" s="1"/>
  <c r="J13" i="13"/>
  <c r="W13" i="13" s="1"/>
  <c r="X13" i="13" s="1"/>
  <c r="V36" i="13"/>
  <c r="J73" i="13"/>
  <c r="W73" i="13" s="1"/>
  <c r="X73" i="13" s="1"/>
  <c r="J60" i="13"/>
  <c r="W60" i="13" s="1"/>
  <c r="X60" i="13" s="1"/>
  <c r="J35" i="13"/>
  <c r="W35" i="13" s="1"/>
  <c r="X35" i="13" s="1"/>
  <c r="V23" i="13"/>
  <c r="J23" i="13"/>
  <c r="W23" i="13" s="1"/>
  <c r="X23" i="13" s="1"/>
  <c r="J65" i="13"/>
  <c r="J59" i="13"/>
  <c r="W59" i="13" s="1"/>
  <c r="X59" i="13" s="1"/>
  <c r="J71" i="13"/>
  <c r="W71" i="13" s="1"/>
  <c r="X71" i="13" s="1"/>
  <c r="V71" i="13"/>
  <c r="V10" i="13"/>
  <c r="J10" i="13"/>
  <c r="W10" i="13" s="1"/>
  <c r="X10" i="13" s="1"/>
  <c r="J63" i="7"/>
  <c r="W63" i="7" s="1"/>
  <c r="X63" i="7" s="1"/>
  <c r="J38" i="7"/>
  <c r="W38" i="7" s="1"/>
  <c r="X38" i="7" s="1"/>
  <c r="V49" i="7"/>
  <c r="J24" i="7"/>
  <c r="W24" i="7" s="1"/>
  <c r="X24" i="7" s="1"/>
  <c r="V23" i="7"/>
  <c r="J23" i="7"/>
  <c r="W23" i="7" s="1"/>
  <c r="X23" i="7" s="1"/>
  <c r="J59" i="7"/>
  <c r="W59" i="7" s="1"/>
  <c r="X59" i="7" s="1"/>
  <c r="J34" i="7"/>
  <c r="W34" i="7" s="1"/>
  <c r="X34" i="7" s="1"/>
  <c r="J22" i="7"/>
  <c r="W22" i="7" s="1"/>
  <c r="J10" i="7"/>
  <c r="W10" i="7" s="1"/>
  <c r="X10" i="7" s="1"/>
  <c r="V10" i="7"/>
  <c r="J63" i="6"/>
  <c r="W63" i="6" s="1"/>
  <c r="X63" i="6" s="1"/>
  <c r="J26" i="6"/>
  <c r="W26" i="6" s="1"/>
  <c r="X26" i="6" s="1"/>
  <c r="J49" i="6"/>
  <c r="W49" i="6" s="1"/>
  <c r="X49" i="6" s="1"/>
  <c r="J24" i="6"/>
  <c r="W24" i="6" s="1"/>
  <c r="X24" i="6" s="1"/>
  <c r="J23" i="6"/>
  <c r="W23" i="6" s="1"/>
  <c r="X23" i="6" s="1"/>
  <c r="J63" i="5"/>
  <c r="W63" i="5" s="1"/>
  <c r="X63" i="5" s="1"/>
  <c r="J62" i="5"/>
  <c r="W62" i="5" s="1"/>
  <c r="X62" i="5" s="1"/>
  <c r="J26" i="5"/>
  <c r="W26" i="5" s="1"/>
  <c r="X26" i="5" s="1"/>
  <c r="J61" i="5"/>
  <c r="W61" i="5" s="1"/>
  <c r="X61" i="5" s="1"/>
  <c r="J24" i="5"/>
  <c r="W24" i="5" s="1"/>
  <c r="X24" i="5" s="1"/>
  <c r="J60" i="5"/>
  <c r="W60" i="5" s="1"/>
  <c r="X60" i="5" s="1"/>
  <c r="J52" i="5"/>
  <c r="J35" i="5"/>
  <c r="W35" i="5" s="1"/>
  <c r="X35" i="5" s="1"/>
  <c r="J23" i="5"/>
  <c r="W23" i="5" s="1"/>
  <c r="X23" i="5" s="1"/>
  <c r="J65" i="5"/>
  <c r="J59" i="5"/>
  <c r="W59" i="5" s="1"/>
  <c r="X59" i="5" s="1"/>
  <c r="J22" i="5"/>
  <c r="W22" i="5" s="1"/>
  <c r="J65" i="4"/>
  <c r="J59" i="4"/>
  <c r="W59" i="4" s="1"/>
  <c r="X59" i="4" s="1"/>
  <c r="J52" i="4"/>
  <c r="J23" i="4"/>
  <c r="W23" i="4" s="1"/>
  <c r="X23" i="4" s="1"/>
  <c r="J77" i="3"/>
  <c r="J63" i="3"/>
  <c r="W63" i="3" s="1"/>
  <c r="X63" i="3" s="1"/>
  <c r="X65" i="3" s="1"/>
  <c r="J65" i="3"/>
  <c r="V49" i="3"/>
  <c r="J49" i="3"/>
  <c r="W49" i="3" s="1"/>
  <c r="X49" i="3" s="1"/>
  <c r="J48" i="3"/>
  <c r="W48" i="3" s="1"/>
  <c r="X48" i="3" s="1"/>
  <c r="J24" i="3"/>
  <c r="W24" i="3" s="1"/>
  <c r="X24" i="3" s="1"/>
  <c r="J23" i="3"/>
  <c r="W23" i="3" s="1"/>
  <c r="X23" i="3" s="1"/>
  <c r="J13" i="3"/>
  <c r="W13" i="3" s="1"/>
  <c r="X13" i="3" s="1"/>
  <c r="C16" i="1"/>
  <c r="J63" i="4"/>
  <c r="W63" i="4" s="1"/>
  <c r="X63" i="4" s="1"/>
  <c r="C168" i="1"/>
  <c r="J25" i="4"/>
  <c r="W25" i="4" s="1"/>
  <c r="X25" i="4" s="1"/>
  <c r="C131" i="1"/>
  <c r="J14" i="3"/>
  <c r="W14" i="3" s="1"/>
  <c r="X14" i="3" s="1"/>
  <c r="C17" i="1"/>
  <c r="J71" i="4"/>
  <c r="W71" i="4" s="1"/>
  <c r="X71" i="4" s="1"/>
  <c r="C56" i="1"/>
  <c r="J37" i="4"/>
  <c r="W37" i="4" s="1"/>
  <c r="X37" i="4" s="1"/>
  <c r="C95" i="1"/>
  <c r="J11" i="4"/>
  <c r="W11" i="4" s="1"/>
  <c r="X11" i="4" s="1"/>
  <c r="C21" i="1"/>
  <c r="J47" i="4"/>
  <c r="W47" i="4" s="1"/>
  <c r="X47" i="4" s="1"/>
  <c r="C201" i="1"/>
  <c r="J12" i="4"/>
  <c r="W12" i="4" s="1"/>
  <c r="X12" i="4" s="1"/>
  <c r="C22" i="1"/>
  <c r="J47" i="5"/>
  <c r="W47" i="5" s="1"/>
  <c r="X47" i="5" s="1"/>
  <c r="C208" i="1"/>
  <c r="J12" i="5"/>
  <c r="W12" i="5" s="1"/>
  <c r="X12" i="5" s="1"/>
  <c r="C29" i="1"/>
  <c r="J37" i="6"/>
  <c r="W37" i="6" s="1"/>
  <c r="X37" i="6" s="1"/>
  <c r="C109" i="1"/>
  <c r="J10" i="6"/>
  <c r="W10" i="6" s="1"/>
  <c r="X10" i="6" s="1"/>
  <c r="C34" i="1"/>
  <c r="J73" i="6"/>
  <c r="W73" i="6" s="1"/>
  <c r="X73" i="6" s="1"/>
  <c r="C72" i="1"/>
  <c r="J12" i="6"/>
  <c r="W12" i="6" s="1"/>
  <c r="X12" i="6" s="1"/>
  <c r="C36" i="1"/>
  <c r="J75" i="7"/>
  <c r="W75" i="7" s="1"/>
  <c r="X75" i="7" s="1"/>
  <c r="J38" i="13"/>
  <c r="W38" i="13" s="1"/>
  <c r="X38" i="13" s="1"/>
  <c r="G93" i="1"/>
  <c r="V62" i="14"/>
  <c r="G171" i="1"/>
  <c r="J37" i="14"/>
  <c r="W37" i="14" s="1"/>
  <c r="X37" i="14" s="1"/>
  <c r="G99" i="1"/>
  <c r="J73" i="14"/>
  <c r="W73" i="14" s="1"/>
  <c r="X73" i="14" s="1"/>
  <c r="J13" i="15"/>
  <c r="W13" i="15" s="1"/>
  <c r="X13" i="15" s="1"/>
  <c r="G34" i="1"/>
  <c r="V71" i="7"/>
  <c r="J25" i="15"/>
  <c r="W25" i="15" s="1"/>
  <c r="G142" i="1"/>
  <c r="G178" i="1"/>
  <c r="J38" i="14"/>
  <c r="W38" i="14" s="1"/>
  <c r="X38" i="14" s="1"/>
  <c r="G100" i="1"/>
  <c r="J72" i="13"/>
  <c r="W72" i="13" s="1"/>
  <c r="X72" i="13" s="1"/>
  <c r="J48" i="14"/>
  <c r="W48" i="14" s="1"/>
  <c r="X48" i="14" s="1"/>
  <c r="G206" i="1"/>
  <c r="J24" i="13"/>
  <c r="W24" i="13" s="1"/>
  <c r="X24" i="13" s="1"/>
  <c r="G127" i="1"/>
  <c r="J14" i="7"/>
  <c r="W14" i="7" s="1"/>
  <c r="X14" i="7" s="1"/>
  <c r="G14" i="1"/>
  <c r="J14" i="5"/>
  <c r="W14" i="5" s="1"/>
  <c r="X14" i="5" s="1"/>
  <c r="C31" i="1"/>
  <c r="V60" i="3"/>
  <c r="C158" i="1"/>
  <c r="J36" i="4"/>
  <c r="W36" i="4" s="1"/>
  <c r="X36" i="4" s="1"/>
  <c r="C94" i="1"/>
  <c r="J14" i="4"/>
  <c r="W14" i="4" s="1"/>
  <c r="X14" i="4" s="1"/>
  <c r="C24" i="1"/>
  <c r="J74" i="5"/>
  <c r="W74" i="5" s="1"/>
  <c r="X74" i="5" s="1"/>
  <c r="C66" i="1"/>
  <c r="G179" i="1"/>
  <c r="G143" i="1"/>
  <c r="V49" i="4"/>
  <c r="C203" i="1"/>
  <c r="I16" i="19"/>
  <c r="J16" i="19" s="1"/>
  <c r="I16" i="24"/>
  <c r="J16" i="24" s="1"/>
  <c r="I16" i="49"/>
  <c r="J16" i="49" s="1"/>
  <c r="I16" i="15"/>
  <c r="J16" i="15" s="1"/>
  <c r="V62" i="3"/>
  <c r="C160" i="1"/>
  <c r="J38" i="3"/>
  <c r="W38" i="3" s="1"/>
  <c r="X38" i="3" s="1"/>
  <c r="C89" i="1"/>
  <c r="J38" i="4"/>
  <c r="W38" i="4" s="1"/>
  <c r="X38" i="4" s="1"/>
  <c r="C96" i="1"/>
  <c r="J26" i="3"/>
  <c r="W26" i="3" s="1"/>
  <c r="X26" i="3" s="1"/>
  <c r="C125" i="1"/>
  <c r="J37" i="3"/>
  <c r="W37" i="3" s="1"/>
  <c r="X37" i="3" s="1"/>
  <c r="C88" i="1"/>
  <c r="J26" i="4"/>
  <c r="W26" i="4" s="1"/>
  <c r="X26" i="4" s="1"/>
  <c r="C132" i="1"/>
  <c r="J75" i="5"/>
  <c r="W75" i="5" s="1"/>
  <c r="X75" i="5" s="1"/>
  <c r="C67" i="1"/>
  <c r="J72" i="5"/>
  <c r="W72" i="5" s="1"/>
  <c r="X72" i="5" s="1"/>
  <c r="C64" i="1"/>
  <c r="J75" i="6"/>
  <c r="W75" i="6" s="1"/>
  <c r="X75" i="6" s="1"/>
  <c r="C74" i="1"/>
  <c r="J46" i="6"/>
  <c r="W46" i="6" s="1"/>
  <c r="X46" i="6" s="1"/>
  <c r="C214" i="1"/>
  <c r="J47" i="6"/>
  <c r="W47" i="6" s="1"/>
  <c r="X47" i="6" s="1"/>
  <c r="C215" i="1"/>
  <c r="J48" i="6"/>
  <c r="W48" i="6" s="1"/>
  <c r="X48" i="6" s="1"/>
  <c r="C216" i="1"/>
  <c r="J37" i="7"/>
  <c r="W37" i="7" s="1"/>
  <c r="X37" i="7" s="1"/>
  <c r="G85" i="1"/>
  <c r="J72" i="7"/>
  <c r="W72" i="7" s="1"/>
  <c r="X72" i="7" s="1"/>
  <c r="J14" i="14"/>
  <c r="W14" i="14" s="1"/>
  <c r="X14" i="14" s="1"/>
  <c r="G28" i="1"/>
  <c r="J14" i="15"/>
  <c r="W14" i="15" s="1"/>
  <c r="X14" i="15" s="1"/>
  <c r="G35" i="1"/>
  <c r="J38" i="15"/>
  <c r="W38" i="15" s="1"/>
  <c r="X38" i="15" s="1"/>
  <c r="G107" i="1"/>
  <c r="G140" i="1"/>
  <c r="G176" i="1"/>
  <c r="G177" i="1"/>
  <c r="G141" i="1"/>
  <c r="J35" i="6"/>
  <c r="W35" i="6" s="1"/>
  <c r="X35" i="6" s="1"/>
  <c r="C107" i="1"/>
  <c r="J47" i="14"/>
  <c r="W47" i="14" s="1"/>
  <c r="G205" i="1"/>
  <c r="J47" i="13"/>
  <c r="W47" i="13" s="1"/>
  <c r="X47" i="13" s="1"/>
  <c r="G198" i="1"/>
  <c r="J61" i="7"/>
  <c r="W61" i="7" s="1"/>
  <c r="X61" i="7" s="1"/>
  <c r="G156" i="1"/>
  <c r="J74" i="4"/>
  <c r="W74" i="4" s="1"/>
  <c r="X74" i="4" s="1"/>
  <c r="C59" i="1"/>
  <c r="J48" i="5"/>
  <c r="W48" i="5" s="1"/>
  <c r="X48" i="5" s="1"/>
  <c r="C209" i="1"/>
  <c r="J61" i="4"/>
  <c r="W61" i="4" s="1"/>
  <c r="X61" i="4" s="1"/>
  <c r="C166" i="1"/>
  <c r="J35" i="4"/>
  <c r="W35" i="4" s="1"/>
  <c r="X35" i="4" s="1"/>
  <c r="C93" i="1"/>
  <c r="I16" i="43"/>
  <c r="J16" i="43" s="1"/>
  <c r="I16" i="17"/>
  <c r="J16" i="17" s="1"/>
  <c r="I16" i="51"/>
  <c r="J16" i="51" s="1"/>
  <c r="I16" i="30"/>
  <c r="J16" i="30" s="1"/>
  <c r="I16" i="28"/>
  <c r="J16" i="28" s="1"/>
  <c r="I16" i="23"/>
  <c r="J16" i="23" s="1"/>
  <c r="I16" i="20"/>
  <c r="J16" i="20" s="1"/>
  <c r="I16" i="33"/>
  <c r="J16" i="33" s="1"/>
  <c r="V25" i="3"/>
  <c r="C124" i="1"/>
  <c r="J46" i="5"/>
  <c r="W46" i="5" s="1"/>
  <c r="X46" i="5" s="1"/>
  <c r="C207" i="1"/>
  <c r="J37" i="5"/>
  <c r="W37" i="5" s="1"/>
  <c r="X37" i="5" s="1"/>
  <c r="C102" i="1"/>
  <c r="J73" i="5"/>
  <c r="W73" i="5" s="1"/>
  <c r="X73" i="5" s="1"/>
  <c r="C65" i="1"/>
  <c r="J38" i="5"/>
  <c r="W38" i="5" s="1"/>
  <c r="X38" i="5" s="1"/>
  <c r="C103" i="1"/>
  <c r="J71" i="5"/>
  <c r="W71" i="5" s="1"/>
  <c r="X71" i="5" s="1"/>
  <c r="C63" i="1"/>
  <c r="J62" i="6"/>
  <c r="W62" i="6" s="1"/>
  <c r="X62" i="6" s="1"/>
  <c r="C181" i="1"/>
  <c r="J75" i="13"/>
  <c r="W75" i="13" s="1"/>
  <c r="X75" i="13" s="1"/>
  <c r="J37" i="13"/>
  <c r="W37" i="13" s="1"/>
  <c r="X37" i="13" s="1"/>
  <c r="G92" i="1"/>
  <c r="J75" i="14"/>
  <c r="W75" i="14" s="1"/>
  <c r="X75" i="14" s="1"/>
  <c r="J71" i="14"/>
  <c r="W71" i="14" s="1"/>
  <c r="X71" i="14" s="1"/>
  <c r="J12" i="15"/>
  <c r="W12" i="15" s="1"/>
  <c r="X12" i="15" s="1"/>
  <c r="G33" i="1"/>
  <c r="J35" i="15"/>
  <c r="W35" i="15" s="1"/>
  <c r="X35" i="15" s="1"/>
  <c r="G104" i="1"/>
  <c r="J10" i="15"/>
  <c r="W10" i="15" s="1"/>
  <c r="X10" i="15" s="1"/>
  <c r="G31" i="1"/>
  <c r="V59" i="3"/>
  <c r="C157" i="1"/>
  <c r="V72" i="3"/>
  <c r="C50" i="1"/>
  <c r="J35" i="7"/>
  <c r="W35" i="7" s="1"/>
  <c r="X35" i="7" s="1"/>
  <c r="G83" i="1"/>
  <c r="J74" i="13"/>
  <c r="W74" i="13" s="1"/>
  <c r="X74" i="13" s="1"/>
  <c r="J26" i="13"/>
  <c r="W26" i="13" s="1"/>
  <c r="X26" i="13" s="1"/>
  <c r="G129" i="1"/>
  <c r="J74" i="6"/>
  <c r="W74" i="6" s="1"/>
  <c r="X74" i="6" s="1"/>
  <c r="C73" i="1"/>
  <c r="J11" i="6"/>
  <c r="W11" i="6" s="1"/>
  <c r="X11" i="6" s="1"/>
  <c r="C35" i="1"/>
  <c r="J34" i="5"/>
  <c r="W34" i="5" s="1"/>
  <c r="X34" i="5" s="1"/>
  <c r="C99" i="1"/>
  <c r="J13" i="4"/>
  <c r="W13" i="4" s="1"/>
  <c r="X13" i="4" s="1"/>
  <c r="C23" i="1"/>
  <c r="V72" i="14"/>
  <c r="V26" i="14"/>
  <c r="G136" i="1"/>
  <c r="I16" i="35"/>
  <c r="J16" i="35" s="1"/>
  <c r="I16" i="44"/>
  <c r="J16" i="44" s="1"/>
  <c r="I16" i="27"/>
  <c r="J16" i="27" s="1"/>
  <c r="V71" i="3"/>
  <c r="C49" i="1"/>
  <c r="J10" i="4"/>
  <c r="W10" i="4" s="1"/>
  <c r="X10" i="4" s="1"/>
  <c r="C20" i="1"/>
  <c r="J72" i="4"/>
  <c r="W72" i="4" s="1"/>
  <c r="X72" i="4" s="1"/>
  <c r="C57" i="1"/>
  <c r="J24" i="4"/>
  <c r="W24" i="4" s="1"/>
  <c r="X24" i="4" s="1"/>
  <c r="C130" i="1"/>
  <c r="J73" i="4"/>
  <c r="W73" i="4" s="1"/>
  <c r="X73" i="4" s="1"/>
  <c r="C58" i="1"/>
  <c r="J48" i="4"/>
  <c r="W48" i="4" s="1"/>
  <c r="X48" i="4" s="1"/>
  <c r="C202" i="1"/>
  <c r="J25" i="5"/>
  <c r="W25" i="5" s="1"/>
  <c r="X25" i="5" s="1"/>
  <c r="C138" i="1"/>
  <c r="J71" i="6"/>
  <c r="W71" i="6" s="1"/>
  <c r="X71" i="6" s="1"/>
  <c r="C70" i="1"/>
  <c r="J25" i="6"/>
  <c r="W25" i="6" s="1"/>
  <c r="X25" i="6" s="1"/>
  <c r="C145" i="1"/>
  <c r="J12" i="7"/>
  <c r="W12" i="7" s="1"/>
  <c r="X12" i="7" s="1"/>
  <c r="G12" i="1"/>
  <c r="J36" i="7"/>
  <c r="W36" i="7" s="1"/>
  <c r="X36" i="7" s="1"/>
  <c r="G84" i="1"/>
  <c r="J25" i="7"/>
  <c r="W25" i="7" s="1"/>
  <c r="X25" i="7" s="1"/>
  <c r="G121" i="1"/>
  <c r="J14" i="13"/>
  <c r="W14" i="13" s="1"/>
  <c r="X14" i="13" s="1"/>
  <c r="G21" i="1"/>
  <c r="J36" i="14"/>
  <c r="W36" i="14" s="1"/>
  <c r="X36" i="14" s="1"/>
  <c r="G98" i="1"/>
  <c r="J75" i="15"/>
  <c r="W75" i="15" s="1"/>
  <c r="X75" i="15" s="1"/>
  <c r="J37" i="15"/>
  <c r="W37" i="15" s="1"/>
  <c r="X37" i="15" s="1"/>
  <c r="G106" i="1"/>
  <c r="J72" i="15"/>
  <c r="W72" i="15" s="1"/>
  <c r="X72" i="15" s="1"/>
  <c r="V74" i="3"/>
  <c r="C52" i="1"/>
  <c r="G139" i="1"/>
  <c r="G175" i="1"/>
  <c r="J25" i="14"/>
  <c r="W25" i="14" s="1"/>
  <c r="X25" i="14" s="1"/>
  <c r="G135" i="1"/>
  <c r="J12" i="14"/>
  <c r="W12" i="14" s="1"/>
  <c r="X12" i="14" s="1"/>
  <c r="G26" i="1"/>
  <c r="J61" i="6"/>
  <c r="W61" i="6" s="1"/>
  <c r="X61" i="6" s="1"/>
  <c r="C180" i="1"/>
  <c r="J74" i="14"/>
  <c r="W74" i="14" s="1"/>
  <c r="X74" i="14" s="1"/>
  <c r="J23" i="14"/>
  <c r="W23" i="14" s="1"/>
  <c r="X23" i="14" s="1"/>
  <c r="G133" i="1"/>
  <c r="J12" i="13"/>
  <c r="W12" i="13" s="1"/>
  <c r="X12" i="13" s="1"/>
  <c r="G19" i="1"/>
  <c r="J36" i="5"/>
  <c r="W36" i="5" s="1"/>
  <c r="X36" i="5" s="1"/>
  <c r="C101" i="1"/>
  <c r="J75" i="4"/>
  <c r="W75" i="4" s="1"/>
  <c r="X75" i="4" s="1"/>
  <c r="C60" i="1"/>
  <c r="J46" i="4"/>
  <c r="W46" i="4" s="1"/>
  <c r="X46" i="4" s="1"/>
  <c r="C200" i="1"/>
  <c r="V35" i="3"/>
  <c r="C86" i="1"/>
  <c r="J11" i="5"/>
  <c r="W11" i="5" s="1"/>
  <c r="X11" i="5" s="1"/>
  <c r="C28" i="1"/>
  <c r="V49" i="5"/>
  <c r="C210" i="1"/>
  <c r="J13" i="7"/>
  <c r="W13" i="7" s="1"/>
  <c r="X13" i="7" s="1"/>
  <c r="G13" i="1"/>
  <c r="V72" i="6"/>
  <c r="C71" i="1"/>
  <c r="V46" i="14"/>
  <c r="G204" i="1"/>
  <c r="V61" i="3"/>
  <c r="C159" i="1"/>
  <c r="V13" i="6"/>
  <c r="C37" i="1"/>
  <c r="J14" i="2"/>
  <c r="W14" i="2" s="1"/>
  <c r="X14" i="2" s="1"/>
  <c r="J52" i="2"/>
  <c r="J73" i="2"/>
  <c r="W73" i="2" s="1"/>
  <c r="X73" i="2" s="1"/>
  <c r="J61" i="2"/>
  <c r="W61" i="2" s="1"/>
  <c r="X61" i="2" s="1"/>
  <c r="J48" i="2"/>
  <c r="W48" i="2" s="1"/>
  <c r="X48" i="2" s="1"/>
  <c r="J36" i="2"/>
  <c r="W36" i="2" s="1"/>
  <c r="X36" i="2" s="1"/>
  <c r="J47" i="7"/>
  <c r="W47" i="7" s="1"/>
  <c r="X47" i="7" s="1"/>
  <c r="G191" i="1"/>
  <c r="J48" i="7"/>
  <c r="W48" i="7" s="1"/>
  <c r="X48" i="7" s="1"/>
  <c r="G192" i="1"/>
  <c r="J46" i="7"/>
  <c r="W46" i="7" s="1"/>
  <c r="G190" i="1"/>
  <c r="J65" i="2"/>
  <c r="I16" i="16"/>
  <c r="J16" i="16" s="1"/>
  <c r="I16" i="3"/>
  <c r="J16" i="3" s="1"/>
  <c r="V26" i="16"/>
  <c r="I28" i="15"/>
  <c r="J28" i="15" s="1"/>
  <c r="I28" i="7"/>
  <c r="J28" i="7" s="1"/>
  <c r="V34" i="6"/>
  <c r="J77" i="4"/>
  <c r="V34" i="19"/>
  <c r="V36" i="20"/>
  <c r="J52" i="24"/>
  <c r="V26" i="27"/>
  <c r="J77" i="28"/>
  <c r="J77" i="31"/>
  <c r="J77" i="41"/>
  <c r="V13" i="41"/>
  <c r="J77" i="44"/>
  <c r="V74" i="48"/>
  <c r="V61" i="49"/>
  <c r="J77" i="50"/>
  <c r="J52" i="50"/>
  <c r="V48" i="53"/>
  <c r="V62" i="54"/>
  <c r="V24" i="37"/>
  <c r="J22" i="3"/>
  <c r="W22" i="3" s="1"/>
  <c r="X22" i="3" s="1"/>
  <c r="J25" i="49"/>
  <c r="W25" i="49" s="1"/>
  <c r="X25" i="49" s="1"/>
  <c r="V11" i="49"/>
  <c r="J52" i="20"/>
  <c r="V26" i="17"/>
  <c r="J61" i="14"/>
  <c r="W61" i="14" s="1"/>
  <c r="X61" i="14" s="1"/>
  <c r="V22" i="44"/>
  <c r="V47" i="49"/>
  <c r="V26" i="40"/>
  <c r="J77" i="36"/>
  <c r="V50" i="21"/>
  <c r="J74" i="19"/>
  <c r="W74" i="19" s="1"/>
  <c r="X74" i="19" s="1"/>
  <c r="J11" i="13"/>
  <c r="W11" i="13" s="1"/>
  <c r="X11" i="13" s="1"/>
  <c r="V34" i="4"/>
  <c r="V73" i="52"/>
  <c r="J52" i="43"/>
  <c r="J26" i="40"/>
  <c r="W26" i="40" s="1"/>
  <c r="X26" i="40" s="1"/>
  <c r="J72" i="14"/>
  <c r="W72" i="14" s="1"/>
  <c r="X72" i="14" s="1"/>
  <c r="J65" i="52"/>
  <c r="V49" i="38"/>
  <c r="V74" i="19"/>
  <c r="J77" i="27"/>
  <c r="J77" i="35"/>
  <c r="V49" i="54"/>
  <c r="V26" i="43"/>
  <c r="J52" i="31"/>
  <c r="J65" i="14"/>
  <c r="F32" i="48"/>
  <c r="F44" i="48" s="1"/>
  <c r="F57" i="48" s="1"/>
  <c r="G32" i="2"/>
  <c r="G44" i="2" s="1"/>
  <c r="G57" i="2" s="1"/>
  <c r="J22" i="41"/>
  <c r="W22" i="41" s="1"/>
  <c r="X22" i="41" s="1"/>
  <c r="V74" i="53"/>
  <c r="V25" i="52"/>
  <c r="V12" i="44"/>
  <c r="V49" i="16"/>
  <c r="J52" i="35"/>
  <c r="J49" i="54"/>
  <c r="W49" i="54" s="1"/>
  <c r="X49" i="54" s="1"/>
  <c r="J74" i="53"/>
  <c r="W74" i="53" s="1"/>
  <c r="X74" i="53" s="1"/>
  <c r="J49" i="38"/>
  <c r="W49" i="38" s="1"/>
  <c r="X49" i="38" s="1"/>
  <c r="J24" i="22"/>
  <c r="W24" i="22" s="1"/>
  <c r="X24" i="22" s="1"/>
  <c r="J77" i="5"/>
  <c r="J22" i="27"/>
  <c r="W22" i="27" s="1"/>
  <c r="J47" i="52"/>
  <c r="W47" i="52" s="1"/>
  <c r="X47" i="52" s="1"/>
  <c r="X52" i="52" s="1"/>
  <c r="V74" i="42"/>
  <c r="V47" i="52"/>
  <c r="V61" i="14"/>
  <c r="J77" i="54"/>
  <c r="J22" i="54"/>
  <c r="W22" i="54" s="1"/>
  <c r="X22" i="54" s="1"/>
  <c r="X28" i="54" s="1"/>
  <c r="J77" i="53"/>
  <c r="J34" i="52"/>
  <c r="W34" i="52" s="1"/>
  <c r="X34" i="52" s="1"/>
  <c r="X40" i="52" s="1"/>
  <c r="J22" i="14"/>
  <c r="W22" i="14" s="1"/>
  <c r="I28" i="56"/>
  <c r="J13" i="6"/>
  <c r="W13" i="6" s="1"/>
  <c r="X13" i="6" s="1"/>
  <c r="J26" i="14"/>
  <c r="W26" i="14" s="1"/>
  <c r="X26" i="14" s="1"/>
  <c r="J77" i="48"/>
  <c r="J77" i="51"/>
  <c r="J65" i="51"/>
  <c r="J34" i="51"/>
  <c r="W34" i="51" s="1"/>
  <c r="X34" i="51" s="1"/>
  <c r="J22" i="51"/>
  <c r="W22" i="51" s="1"/>
  <c r="X22" i="51" s="1"/>
  <c r="J77" i="6"/>
  <c r="J77" i="14"/>
  <c r="W22" i="26"/>
  <c r="J77" i="45"/>
  <c r="V22" i="52"/>
  <c r="J72" i="44"/>
  <c r="W72" i="44" s="1"/>
  <c r="X72" i="44" s="1"/>
  <c r="J35" i="41"/>
  <c r="W35" i="41" s="1"/>
  <c r="X35" i="41" s="1"/>
  <c r="J47" i="34"/>
  <c r="W47" i="34" s="1"/>
  <c r="X47" i="34" s="1"/>
  <c r="J11" i="22"/>
  <c r="W11" i="22" s="1"/>
  <c r="X11" i="22" s="1"/>
  <c r="V13" i="7"/>
  <c r="V47" i="35"/>
  <c r="V74" i="24"/>
  <c r="J77" i="21"/>
  <c r="J25" i="21"/>
  <c r="W25" i="21" s="1"/>
  <c r="X25" i="21" s="1"/>
  <c r="J77" i="20"/>
  <c r="J74" i="20"/>
  <c r="W74" i="20" s="1"/>
  <c r="X74" i="20" s="1"/>
  <c r="V22" i="13"/>
  <c r="X28" i="53"/>
  <c r="I16" i="54"/>
  <c r="J16" i="54" s="1"/>
  <c r="X65" i="56"/>
  <c r="X52" i="56"/>
  <c r="J35" i="3"/>
  <c r="W35" i="3" s="1"/>
  <c r="X35" i="3" s="1"/>
  <c r="J72" i="3"/>
  <c r="W72" i="3" s="1"/>
  <c r="X72" i="3" s="1"/>
  <c r="V49" i="46"/>
  <c r="J26" i="43"/>
  <c r="W26" i="43" s="1"/>
  <c r="X26" i="43" s="1"/>
  <c r="V24" i="41"/>
  <c r="V48" i="13"/>
  <c r="V63" i="41"/>
  <c r="J52" i="7"/>
  <c r="I28" i="20"/>
  <c r="J28" i="20" s="1"/>
  <c r="J77" i="42"/>
  <c r="W65" i="51"/>
  <c r="W52" i="56"/>
  <c r="V35" i="41"/>
  <c r="V26" i="22"/>
  <c r="V11" i="22"/>
  <c r="V25" i="21"/>
  <c r="V74" i="20"/>
  <c r="V74" i="16"/>
  <c r="V47" i="37"/>
  <c r="J26" i="22"/>
  <c r="W26" i="22" s="1"/>
  <c r="X26" i="22" s="1"/>
  <c r="V59" i="7"/>
  <c r="J35" i="50"/>
  <c r="W35" i="50" s="1"/>
  <c r="X35" i="50" s="1"/>
  <c r="J65" i="49"/>
  <c r="J34" i="49"/>
  <c r="W34" i="49" s="1"/>
  <c r="X34" i="49" s="1"/>
  <c r="X40" i="49" s="1"/>
  <c r="V74" i="45"/>
  <c r="V72" i="45"/>
  <c r="J39" i="38"/>
  <c r="J76" i="38"/>
  <c r="J15" i="38"/>
  <c r="V75" i="45"/>
  <c r="V73" i="45"/>
  <c r="J34" i="35"/>
  <c r="W34" i="35" s="1"/>
  <c r="X34" i="35" s="1"/>
  <c r="J74" i="48"/>
  <c r="W74" i="48" s="1"/>
  <c r="X74" i="48" s="1"/>
  <c r="J50" i="48"/>
  <c r="W50" i="48" s="1"/>
  <c r="X50" i="48" s="1"/>
  <c r="V50" i="48"/>
  <c r="I28" i="48"/>
  <c r="J28" i="48" s="1"/>
  <c r="J47" i="48"/>
  <c r="W47" i="48" s="1"/>
  <c r="J34" i="48"/>
  <c r="W34" i="48" s="1"/>
  <c r="X34" i="48" s="1"/>
  <c r="J23" i="48"/>
  <c r="W23" i="48" s="1"/>
  <c r="J77" i="46"/>
  <c r="J65" i="46"/>
  <c r="J75" i="45"/>
  <c r="W75" i="45" s="1"/>
  <c r="X75" i="45" s="1"/>
  <c r="J74" i="45"/>
  <c r="W74" i="45" s="1"/>
  <c r="X74" i="45" s="1"/>
  <c r="J73" i="45"/>
  <c r="W73" i="45" s="1"/>
  <c r="X73" i="45" s="1"/>
  <c r="J65" i="45"/>
  <c r="V61" i="44"/>
  <c r="J12" i="44"/>
  <c r="W12" i="44" s="1"/>
  <c r="X12" i="44" s="1"/>
  <c r="J65" i="44"/>
  <c r="J59" i="44"/>
  <c r="W59" i="44" s="1"/>
  <c r="X59" i="44" s="1"/>
  <c r="X65" i="44" s="1"/>
  <c r="V59" i="44"/>
  <c r="J34" i="44"/>
  <c r="W34" i="44" s="1"/>
  <c r="X34" i="44" s="1"/>
  <c r="J65" i="43"/>
  <c r="J24" i="43"/>
  <c r="W24" i="43" s="1"/>
  <c r="X24" i="43" s="1"/>
  <c r="J65" i="42"/>
  <c r="J34" i="42"/>
  <c r="W34" i="42" s="1"/>
  <c r="X34" i="42" s="1"/>
  <c r="J24" i="42"/>
  <c r="W24" i="42" s="1"/>
  <c r="X24" i="42" s="1"/>
  <c r="J22" i="42"/>
  <c r="W22" i="42" s="1"/>
  <c r="X22" i="42" s="1"/>
  <c r="J74" i="41"/>
  <c r="W74" i="41" s="1"/>
  <c r="X74" i="41" s="1"/>
  <c r="J65" i="41"/>
  <c r="X65" i="41"/>
  <c r="J50" i="41"/>
  <c r="W50" i="41" s="1"/>
  <c r="X50" i="41" s="1"/>
  <c r="J34" i="41"/>
  <c r="W34" i="41" s="1"/>
  <c r="X34" i="41" s="1"/>
  <c r="V34" i="41"/>
  <c r="J77" i="40"/>
  <c r="J52" i="40"/>
  <c r="X22" i="40"/>
  <c r="J27" i="38"/>
  <c r="J65" i="38"/>
  <c r="J34" i="38"/>
  <c r="W34" i="38" s="1"/>
  <c r="X34" i="38" s="1"/>
  <c r="J22" i="38"/>
  <c r="W22" i="38" s="1"/>
  <c r="X22" i="38" s="1"/>
  <c r="V50" i="37"/>
  <c r="J50" i="37"/>
  <c r="W50" i="37" s="1"/>
  <c r="X50" i="37" s="1"/>
  <c r="J47" i="37"/>
  <c r="W47" i="37" s="1"/>
  <c r="X47" i="37" s="1"/>
  <c r="J34" i="37"/>
  <c r="W34" i="37" s="1"/>
  <c r="X34" i="37" s="1"/>
  <c r="X71" i="36"/>
  <c r="X46" i="36"/>
  <c r="V74" i="35"/>
  <c r="J65" i="35"/>
  <c r="X59" i="35"/>
  <c r="W65" i="35"/>
  <c r="J47" i="35"/>
  <c r="W47" i="35" s="1"/>
  <c r="X47" i="35" s="1"/>
  <c r="V75" i="34"/>
  <c r="J75" i="34"/>
  <c r="W75" i="34" s="1"/>
  <c r="X75" i="34" s="1"/>
  <c r="J38" i="34"/>
  <c r="W38" i="34" s="1"/>
  <c r="X38" i="34" s="1"/>
  <c r="X65" i="34"/>
  <c r="W65" i="34"/>
  <c r="V34" i="34"/>
  <c r="J34" i="34"/>
  <c r="W34" i="34" s="1"/>
  <c r="X34" i="34" s="1"/>
  <c r="J65" i="33"/>
  <c r="J34" i="33"/>
  <c r="W34" i="33" s="1"/>
  <c r="X34" i="33" s="1"/>
  <c r="I28" i="33"/>
  <c r="J28" i="33" s="1"/>
  <c r="F32" i="2"/>
  <c r="F44" i="2" s="1"/>
  <c r="F57" i="2" s="1"/>
  <c r="J34" i="31"/>
  <c r="W34" i="31" s="1"/>
  <c r="X34" i="31" s="1"/>
  <c r="J23" i="31"/>
  <c r="W23" i="31" s="1"/>
  <c r="X23" i="31" s="1"/>
  <c r="J65" i="30"/>
  <c r="X71" i="29"/>
  <c r="J65" i="29"/>
  <c r="J34" i="29"/>
  <c r="W34" i="29" s="1"/>
  <c r="X34" i="29" s="1"/>
  <c r="J22" i="29"/>
  <c r="W22" i="29" s="1"/>
  <c r="J64" i="21"/>
  <c r="J65" i="28"/>
  <c r="J34" i="28"/>
  <c r="W34" i="28" s="1"/>
  <c r="X34" i="28" s="1"/>
  <c r="J22" i="28"/>
  <c r="W22" i="28" s="1"/>
  <c r="J65" i="27"/>
  <c r="V47" i="27"/>
  <c r="J34" i="27"/>
  <c r="W34" i="27" s="1"/>
  <c r="X34" i="27" s="1"/>
  <c r="X59" i="26"/>
  <c r="J65" i="24"/>
  <c r="J34" i="24"/>
  <c r="W34" i="24" s="1"/>
  <c r="X34" i="24" s="1"/>
  <c r="J22" i="24"/>
  <c r="W22" i="24" s="1"/>
  <c r="J77" i="23"/>
  <c r="J34" i="23"/>
  <c r="W34" i="23" s="1"/>
  <c r="X34" i="23" s="1"/>
  <c r="W28" i="23"/>
  <c r="I28" i="22"/>
  <c r="J28" i="22" s="1"/>
  <c r="V47" i="22"/>
  <c r="X47" i="22"/>
  <c r="X52" i="22" s="1"/>
  <c r="J34" i="22"/>
  <c r="W34" i="22" s="1"/>
  <c r="X34" i="22" s="1"/>
  <c r="J76" i="21"/>
  <c r="J15" i="21"/>
  <c r="V24" i="21"/>
  <c r="J24" i="21"/>
  <c r="W24" i="21" s="1"/>
  <c r="X24" i="21" s="1"/>
  <c r="J47" i="21"/>
  <c r="W47" i="21" s="1"/>
  <c r="X47" i="21" s="1"/>
  <c r="V47" i="21"/>
  <c r="J35" i="21"/>
  <c r="W35" i="21" s="1"/>
  <c r="X35" i="21" s="1"/>
  <c r="J77" i="19"/>
  <c r="J52" i="19"/>
  <c r="J11" i="19"/>
  <c r="W11" i="19" s="1"/>
  <c r="X11" i="19" s="1"/>
  <c r="V11" i="19"/>
  <c r="J15" i="17"/>
  <c r="J34" i="17"/>
  <c r="W34" i="17" s="1"/>
  <c r="X34" i="17" s="1"/>
  <c r="J34" i="16"/>
  <c r="W34" i="16" s="1"/>
  <c r="X34" i="16" s="1"/>
  <c r="X40" i="16" s="1"/>
  <c r="J77" i="16"/>
  <c r="J52" i="16"/>
  <c r="X46" i="15"/>
  <c r="X52" i="15" s="1"/>
  <c r="W52" i="15"/>
  <c r="V59" i="14"/>
  <c r="J59" i="14"/>
  <c r="W59" i="14" s="1"/>
  <c r="X59" i="14" s="1"/>
  <c r="X47" i="14"/>
  <c r="J34" i="14"/>
  <c r="W34" i="14" s="1"/>
  <c r="X34" i="14" s="1"/>
  <c r="V22" i="31"/>
  <c r="J36" i="6"/>
  <c r="W36" i="6" s="1"/>
  <c r="X36" i="6" s="1"/>
  <c r="V26" i="31"/>
  <c r="V25" i="31"/>
  <c r="J77" i="13"/>
  <c r="J52" i="13"/>
  <c r="J34" i="13"/>
  <c r="W34" i="13" s="1"/>
  <c r="X34" i="13" s="1"/>
  <c r="I28" i="13"/>
  <c r="J28" i="13" s="1"/>
  <c r="J22" i="6"/>
  <c r="W22" i="6" s="1"/>
  <c r="X22" i="6" s="1"/>
  <c r="J76" i="5"/>
  <c r="J27" i="5"/>
  <c r="J15" i="5"/>
  <c r="V74" i="5"/>
  <c r="V35" i="5"/>
  <c r="J34" i="4"/>
  <c r="W34" i="4" s="1"/>
  <c r="X34" i="4" s="1"/>
  <c r="X40" i="4" s="1"/>
  <c r="J15" i="2"/>
  <c r="V13" i="2"/>
  <c r="V46" i="2"/>
  <c r="V38" i="2"/>
  <c r="V49" i="2"/>
  <c r="V14" i="2"/>
  <c r="V72" i="2"/>
  <c r="V37" i="2"/>
  <c r="V25" i="2"/>
  <c r="V63" i="2"/>
  <c r="V61" i="2"/>
  <c r="V60" i="2"/>
  <c r="V74" i="2"/>
  <c r="V75" i="2"/>
  <c r="V46" i="3"/>
  <c r="V10" i="4"/>
  <c r="V71" i="4"/>
  <c r="V11" i="4"/>
  <c r="V25" i="4"/>
  <c r="V47" i="4"/>
  <c r="V48" i="4"/>
  <c r="V26" i="4"/>
  <c r="V75" i="5"/>
  <c r="V72" i="5"/>
  <c r="V63" i="5"/>
  <c r="V37" i="5"/>
  <c r="V10" i="5"/>
  <c r="V38" i="5"/>
  <c r="V24" i="5"/>
  <c r="V47" i="5"/>
  <c r="V26" i="5"/>
  <c r="V75" i="6"/>
  <c r="V62" i="6"/>
  <c r="V63" i="6"/>
  <c r="V37" i="6"/>
  <c r="V73" i="6"/>
  <c r="V47" i="6"/>
  <c r="V12" i="6"/>
  <c r="V75" i="7"/>
  <c r="V62" i="7"/>
  <c r="V63" i="7"/>
  <c r="V38" i="7"/>
  <c r="V48" i="7"/>
  <c r="V25" i="7"/>
  <c r="V72" i="7"/>
  <c r="V11" i="7"/>
  <c r="V46" i="7"/>
  <c r="V75" i="13"/>
  <c r="V61" i="13"/>
  <c r="V59" i="13"/>
  <c r="V62" i="13"/>
  <c r="V38" i="13"/>
  <c r="V63" i="13"/>
  <c r="V35" i="13"/>
  <c r="V37" i="13"/>
  <c r="V14" i="13"/>
  <c r="V75" i="14"/>
  <c r="V37" i="14"/>
  <c r="V73" i="14"/>
  <c r="V75" i="15"/>
  <c r="V60" i="15"/>
  <c r="V50" i="15"/>
  <c r="V12" i="15"/>
  <c r="V37" i="15"/>
  <c r="V14" i="15"/>
  <c r="V72" i="15"/>
  <c r="V38" i="15"/>
  <c r="V46" i="15"/>
  <c r="V10" i="15"/>
  <c r="X65" i="15"/>
  <c r="V62" i="16"/>
  <c r="V63" i="16"/>
  <c r="V35" i="16"/>
  <c r="V37" i="16"/>
  <c r="V14" i="16"/>
  <c r="V38" i="16"/>
  <c r="V75" i="17"/>
  <c r="V61" i="17"/>
  <c r="V59" i="17"/>
  <c r="V37" i="17"/>
  <c r="V63" i="17"/>
  <c r="V35" i="17"/>
  <c r="V10" i="17"/>
  <c r="V71" i="17"/>
  <c r="V75" i="19"/>
  <c r="V62" i="19"/>
  <c r="V63" i="19"/>
  <c r="V35" i="19"/>
  <c r="V72" i="19"/>
  <c r="V38" i="19"/>
  <c r="V49" i="20"/>
  <c r="V61" i="20"/>
  <c r="V59" i="20"/>
  <c r="V10" i="20"/>
  <c r="V75" i="21"/>
  <c r="V26" i="21"/>
  <c r="V63" i="21"/>
  <c r="V72" i="21"/>
  <c r="V38" i="21"/>
  <c r="V75" i="22"/>
  <c r="V60" i="22"/>
  <c r="V50" i="22"/>
  <c r="V12" i="22"/>
  <c r="V63" i="22"/>
  <c r="V35" i="22"/>
  <c r="V72" i="22"/>
  <c r="V14" i="22"/>
  <c r="V38" i="22"/>
  <c r="V46" i="22"/>
  <c r="V10" i="22"/>
  <c r="V75" i="23"/>
  <c r="V61" i="23"/>
  <c r="V59" i="23"/>
  <c r="V12" i="23"/>
  <c r="V37" i="23"/>
  <c r="V23" i="23"/>
  <c r="V75" i="24"/>
  <c r="V61" i="24"/>
  <c r="V59" i="24"/>
  <c r="V62" i="24"/>
  <c r="V71" i="24"/>
  <c r="V36" i="24"/>
  <c r="V37" i="24"/>
  <c r="V73" i="24"/>
  <c r="V46" i="24"/>
  <c r="V10" i="24"/>
  <c r="V49" i="26"/>
  <c r="V26" i="26"/>
  <c r="V13" i="26"/>
  <c r="V46" i="27"/>
  <c r="V63" i="27"/>
  <c r="V35" i="27"/>
  <c r="V13" i="27"/>
  <c r="V73" i="27"/>
  <c r="V23" i="27"/>
  <c r="V36" i="27"/>
  <c r="V72" i="27"/>
  <c r="V38" i="27"/>
  <c r="I28" i="27"/>
  <c r="J28" i="27" s="1"/>
  <c r="V75" i="28"/>
  <c r="V61" i="28"/>
  <c r="V59" i="28"/>
  <c r="V62" i="28"/>
  <c r="V63" i="28"/>
  <c r="V35" i="28"/>
  <c r="V13" i="28"/>
  <c r="V71" i="28"/>
  <c r="V36" i="28"/>
  <c r="V46" i="28"/>
  <c r="V23" i="28"/>
  <c r="V60" i="29"/>
  <c r="V50" i="29"/>
  <c r="V62" i="29"/>
  <c r="V37" i="29"/>
  <c r="V14" i="29"/>
  <c r="V23" i="29"/>
  <c r="V10" i="29"/>
  <c r="V49" i="30"/>
  <c r="V26" i="30"/>
  <c r="V14" i="30"/>
  <c r="V13" i="30"/>
  <c r="V71" i="30"/>
  <c r="V37" i="30"/>
  <c r="V23" i="30"/>
  <c r="V13" i="31"/>
  <c r="V60" i="31"/>
  <c r="V50" i="31"/>
  <c r="V63" i="31"/>
  <c r="V46" i="31"/>
  <c r="V10" i="31"/>
  <c r="V62" i="33"/>
  <c r="V35" i="33"/>
  <c r="V37" i="33"/>
  <c r="V23" i="33"/>
  <c r="V61" i="34"/>
  <c r="V59" i="34"/>
  <c r="V12" i="34"/>
  <c r="V63" i="34"/>
  <c r="V35" i="34"/>
  <c r="V37" i="34"/>
  <c r="V61" i="35"/>
  <c r="V59" i="35"/>
  <c r="V71" i="35"/>
  <c r="V36" i="35"/>
  <c r="V14" i="35"/>
  <c r="V49" i="36"/>
  <c r="V26" i="36"/>
  <c r="V60" i="36"/>
  <c r="V50" i="36"/>
  <c r="V37" i="36"/>
  <c r="V14" i="36"/>
  <c r="V38" i="36"/>
  <c r="V23" i="36"/>
  <c r="V12" i="36"/>
  <c r="V62" i="36"/>
  <c r="V49" i="37"/>
  <c r="V26" i="37"/>
  <c r="V63" i="37"/>
  <c r="V35" i="37"/>
  <c r="I28" i="37"/>
  <c r="J28" i="37" s="1"/>
  <c r="V14" i="37"/>
  <c r="V46" i="37"/>
  <c r="V10" i="37"/>
  <c r="V60" i="38"/>
  <c r="V50" i="38"/>
  <c r="V62" i="38"/>
  <c r="V63" i="38"/>
  <c r="V35" i="38"/>
  <c r="V73" i="38"/>
  <c r="V75" i="40"/>
  <c r="V60" i="40"/>
  <c r="V50" i="40"/>
  <c r="V13" i="40"/>
  <c r="V37" i="40"/>
  <c r="V14" i="40"/>
  <c r="V46" i="41"/>
  <c r="V10" i="41"/>
  <c r="V75" i="42"/>
  <c r="V63" i="42"/>
  <c r="V35" i="42"/>
  <c r="V14" i="42"/>
  <c r="V37" i="42"/>
  <c r="V73" i="42"/>
  <c r="V46" i="42"/>
  <c r="V10" i="42"/>
  <c r="V12" i="43"/>
  <c r="V13" i="43"/>
  <c r="V37" i="43"/>
  <c r="V10" i="43"/>
  <c r="V46" i="43"/>
  <c r="V62" i="44"/>
  <c r="V63" i="44"/>
  <c r="V13" i="44"/>
  <c r="V23" i="44"/>
  <c r="V60" i="45"/>
  <c r="V50" i="45"/>
  <c r="V62" i="45"/>
  <c r="V71" i="45"/>
  <c r="V36" i="45"/>
  <c r="V37" i="45"/>
  <c r="V14" i="45"/>
  <c r="V46" i="45"/>
  <c r="V10" i="45"/>
  <c r="V61" i="46"/>
  <c r="V59" i="46"/>
  <c r="V71" i="46"/>
  <c r="V73" i="46"/>
  <c r="V46" i="46"/>
  <c r="V10" i="46"/>
  <c r="V75" i="48"/>
  <c r="V62" i="48"/>
  <c r="V13" i="48"/>
  <c r="V38" i="48"/>
  <c r="V23" i="48"/>
  <c r="V63" i="49"/>
  <c r="V23" i="49"/>
  <c r="V61" i="50"/>
  <c r="V59" i="50"/>
  <c r="V13" i="50"/>
  <c r="V37" i="50"/>
  <c r="V10" i="50"/>
  <c r="V60" i="51"/>
  <c r="V50" i="51"/>
  <c r="V71" i="51"/>
  <c r="V36" i="51"/>
  <c r="V37" i="51"/>
  <c r="V23" i="51"/>
  <c r="V73" i="51"/>
  <c r="V46" i="51"/>
  <c r="V75" i="52"/>
  <c r="V36" i="52"/>
  <c r="V60" i="52"/>
  <c r="V50" i="52"/>
  <c r="V12" i="52"/>
  <c r="V62" i="52"/>
  <c r="V72" i="52"/>
  <c r="V73" i="53"/>
  <c r="V61" i="53"/>
  <c r="V59" i="53"/>
  <c r="V12" i="53"/>
  <c r="V14" i="53"/>
  <c r="V62" i="53"/>
  <c r="V63" i="53"/>
  <c r="V35" i="53"/>
  <c r="V71" i="53"/>
  <c r="V61" i="54"/>
  <c r="V59" i="54"/>
  <c r="V23" i="54"/>
  <c r="V10" i="54"/>
  <c r="V62" i="56"/>
  <c r="V46" i="56"/>
  <c r="V10" i="56"/>
  <c r="V73" i="56"/>
  <c r="V60" i="56"/>
  <c r="V26" i="56"/>
  <c r="V25" i="56"/>
  <c r="V13" i="56"/>
  <c r="V75" i="54"/>
  <c r="V74" i="54"/>
  <c r="V48" i="54"/>
  <c r="V35" i="54"/>
  <c r="V34" i="54"/>
  <c r="V11" i="54"/>
  <c r="V11" i="53"/>
  <c r="V23" i="52"/>
  <c r="V11" i="52"/>
  <c r="V72" i="51"/>
  <c r="V35" i="51"/>
  <c r="V13" i="51"/>
  <c r="V12" i="51"/>
  <c r="V14" i="50"/>
  <c r="V11" i="50"/>
  <c r="V74" i="49"/>
  <c r="V72" i="49"/>
  <c r="V60" i="49"/>
  <c r="V25" i="48"/>
  <c r="V12" i="46"/>
  <c r="V47" i="45"/>
  <c r="V38" i="45"/>
  <c r="V24" i="45"/>
  <c r="V71" i="44"/>
  <c r="V48" i="44"/>
  <c r="V25" i="44"/>
  <c r="V11" i="44"/>
  <c r="V74" i="43"/>
  <c r="V60" i="43"/>
  <c r="V49" i="43"/>
  <c r="V48" i="43"/>
  <c r="V61" i="42"/>
  <c r="V61" i="56"/>
  <c r="V48" i="56"/>
  <c r="V12" i="56"/>
  <c r="V26" i="53"/>
  <c r="V47" i="51"/>
  <c r="V25" i="51"/>
  <c r="V71" i="50"/>
  <c r="I16" i="50"/>
  <c r="J16" i="50" s="1"/>
  <c r="V73" i="48"/>
  <c r="V61" i="48"/>
  <c r="V59" i="48"/>
  <c r="V62" i="46"/>
  <c r="V47" i="46"/>
  <c r="V24" i="46"/>
  <c r="V49" i="45"/>
  <c r="V25" i="45"/>
  <c r="V12" i="45"/>
  <c r="V49" i="44"/>
  <c r="V47" i="44"/>
  <c r="V25" i="43"/>
  <c r="V11" i="43"/>
  <c r="V62" i="42"/>
  <c r="V48" i="42"/>
  <c r="V47" i="40"/>
  <c r="V47" i="38"/>
  <c r="V26" i="38"/>
  <c r="V24" i="38"/>
  <c r="V73" i="36"/>
  <c r="V71" i="36"/>
  <c r="V47" i="36"/>
  <c r="V35" i="36"/>
  <c r="V46" i="35"/>
  <c r="V25" i="35"/>
  <c r="V11" i="35"/>
  <c r="V10" i="35"/>
  <c r="V49" i="34"/>
  <c r="V26" i="34"/>
  <c r="V59" i="33"/>
  <c r="V49" i="33"/>
  <c r="V26" i="33"/>
  <c r="V25" i="33"/>
  <c r="V12" i="33"/>
  <c r="V11" i="33"/>
  <c r="V73" i="31"/>
  <c r="V72" i="31"/>
  <c r="V71" i="31"/>
  <c r="V38" i="31"/>
  <c r="V74" i="30"/>
  <c r="V48" i="30"/>
  <c r="V11" i="30"/>
  <c r="V75" i="29"/>
  <c r="V74" i="29"/>
  <c r="V47" i="29"/>
  <c r="V25" i="29"/>
  <c r="V48" i="28"/>
  <c r="V61" i="27"/>
  <c r="V60" i="27"/>
  <c r="V59" i="27"/>
  <c r="V48" i="27"/>
  <c r="V25" i="27"/>
  <c r="V34" i="26"/>
  <c r="V25" i="26"/>
  <c r="V72" i="24"/>
  <c r="V48" i="24"/>
  <c r="V38" i="24"/>
  <c r="V61" i="21"/>
  <c r="V36" i="21"/>
  <c r="V10" i="21"/>
  <c r="V62" i="20"/>
  <c r="V25" i="20"/>
  <c r="V23" i="20"/>
  <c r="V11" i="20"/>
  <c r="V48" i="19"/>
  <c r="V24" i="19"/>
  <c r="V48" i="16"/>
  <c r="V46" i="16"/>
  <c r="V24" i="16"/>
  <c r="V12" i="16"/>
  <c r="V47" i="15"/>
  <c r="V24" i="15"/>
  <c r="V25" i="14"/>
  <c r="V13" i="14"/>
  <c r="V12" i="14"/>
  <c r="V72" i="13"/>
  <c r="V61" i="6"/>
  <c r="V59" i="6"/>
  <c r="V49" i="6"/>
  <c r="V38" i="6"/>
  <c r="V35" i="6"/>
  <c r="V37" i="41"/>
  <c r="V12" i="41"/>
  <c r="V74" i="40"/>
  <c r="V24" i="40"/>
  <c r="V74" i="38"/>
  <c r="V72" i="38"/>
  <c r="V71" i="38"/>
  <c r="V48" i="38"/>
  <c r="V23" i="38"/>
  <c r="V48" i="35"/>
  <c r="V24" i="35"/>
  <c r="V23" i="35"/>
  <c r="V49" i="31"/>
  <c r="V48" i="31"/>
  <c r="V12" i="31"/>
  <c r="V24" i="29"/>
  <c r="V49" i="28"/>
  <c r="V26" i="28"/>
  <c r="V24" i="28"/>
  <c r="V12" i="28"/>
  <c r="V49" i="27"/>
  <c r="V24" i="27"/>
  <c r="V12" i="27"/>
  <c r="V11" i="27"/>
  <c r="V48" i="26"/>
  <c r="V46" i="26"/>
  <c r="V12" i="26"/>
  <c r="V25" i="24"/>
  <c r="V74" i="23"/>
  <c r="V48" i="23"/>
  <c r="V38" i="23"/>
  <c r="V12" i="21"/>
  <c r="V11" i="21"/>
  <c r="V63" i="20"/>
  <c r="V13" i="20"/>
  <c r="V60" i="19"/>
  <c r="V48" i="17"/>
  <c r="V61" i="16"/>
  <c r="V60" i="16"/>
  <c r="V59" i="16"/>
  <c r="V25" i="16"/>
  <c r="V62" i="15"/>
  <c r="V34" i="15"/>
  <c r="V49" i="14"/>
  <c r="V47" i="14"/>
  <c r="V24" i="14"/>
  <c r="V11" i="14"/>
  <c r="V74" i="13"/>
  <c r="V73" i="13"/>
  <c r="V47" i="13"/>
  <c r="V26" i="13"/>
  <c r="V24" i="13"/>
  <c r="V74" i="7"/>
  <c r="V73" i="7"/>
  <c r="V26" i="7"/>
  <c r="V74" i="6"/>
  <c r="V36" i="5"/>
  <c r="V34" i="5"/>
  <c r="V14" i="5"/>
  <c r="V75" i="4"/>
  <c r="V74" i="4"/>
  <c r="V14" i="6"/>
  <c r="V11" i="5"/>
  <c r="V61" i="4"/>
  <c r="V59" i="4"/>
  <c r="V36" i="4"/>
  <c r="V71" i="2"/>
  <c r="J27" i="2"/>
  <c r="V50" i="2"/>
  <c r="V73" i="2"/>
  <c r="V47" i="2"/>
  <c r="V35" i="2"/>
  <c r="V36" i="2"/>
  <c r="V12" i="2"/>
  <c r="V23" i="2"/>
  <c r="V48" i="2"/>
  <c r="V59" i="2"/>
  <c r="V47" i="3"/>
  <c r="V48" i="3"/>
  <c r="V50" i="3"/>
  <c r="V23" i="4"/>
  <c r="V38" i="4"/>
  <c r="V72" i="4"/>
  <c r="V63" i="4"/>
  <c r="V37" i="4"/>
  <c r="V24" i="4"/>
  <c r="V73" i="4"/>
  <c r="V12" i="4"/>
  <c r="V62" i="5"/>
  <c r="V46" i="5"/>
  <c r="V23" i="5"/>
  <c r="V73" i="5"/>
  <c r="V71" i="5"/>
  <c r="V25" i="5"/>
  <c r="I40" i="5"/>
  <c r="V12" i="5"/>
  <c r="V71" i="6"/>
  <c r="V10" i="6"/>
  <c r="V23" i="6"/>
  <c r="V46" i="6"/>
  <c r="V25" i="6"/>
  <c r="V26" i="6"/>
  <c r="V48" i="6"/>
  <c r="V12" i="7"/>
  <c r="V36" i="7"/>
  <c r="V37" i="7"/>
  <c r="V47" i="7"/>
  <c r="V24" i="7"/>
  <c r="V60" i="13"/>
  <c r="V50" i="13"/>
  <c r="V13" i="13"/>
  <c r="V50" i="14"/>
  <c r="V71" i="14"/>
  <c r="V36" i="14"/>
  <c r="V14" i="14"/>
  <c r="V49" i="15"/>
  <c r="V61" i="15"/>
  <c r="V59" i="15"/>
  <c r="V63" i="15"/>
  <c r="V35" i="15"/>
  <c r="V13" i="15"/>
  <c r="V23" i="15"/>
  <c r="W65" i="15"/>
  <c r="V13" i="16"/>
  <c r="V72" i="16"/>
  <c r="V49" i="17"/>
  <c r="V36" i="17"/>
  <c r="V60" i="17"/>
  <c r="V50" i="17"/>
  <c r="V12" i="17"/>
  <c r="V62" i="17"/>
  <c r="V13" i="17"/>
  <c r="V73" i="17"/>
  <c r="V23" i="17"/>
  <c r="V49" i="19"/>
  <c r="V26" i="19"/>
  <c r="V13" i="19"/>
  <c r="V37" i="19"/>
  <c r="V14" i="19"/>
  <c r="V75" i="20"/>
  <c r="V60" i="20"/>
  <c r="V50" i="20"/>
  <c r="V12" i="20"/>
  <c r="V71" i="20"/>
  <c r="V37" i="20"/>
  <c r="V72" i="20"/>
  <c r="V38" i="20"/>
  <c r="V49" i="21"/>
  <c r="V13" i="21"/>
  <c r="V71" i="21"/>
  <c r="W65" i="21"/>
  <c r="V49" i="22"/>
  <c r="V61" i="22"/>
  <c r="V59" i="22"/>
  <c r="V62" i="22"/>
  <c r="V13" i="22"/>
  <c r="V37" i="22"/>
  <c r="V23" i="22"/>
  <c r="X65" i="22"/>
  <c r="V49" i="23"/>
  <c r="V26" i="23"/>
  <c r="V60" i="23"/>
  <c r="V50" i="23"/>
  <c r="V62" i="23"/>
  <c r="V63" i="23"/>
  <c r="V35" i="23"/>
  <c r="V13" i="23"/>
  <c r="I28" i="23"/>
  <c r="J28" i="23" s="1"/>
  <c r="V14" i="23"/>
  <c r="V46" i="23"/>
  <c r="V10" i="23"/>
  <c r="V60" i="24"/>
  <c r="V50" i="24"/>
  <c r="V12" i="24"/>
  <c r="V14" i="24"/>
  <c r="V63" i="24"/>
  <c r="V35" i="24"/>
  <c r="V13" i="24"/>
  <c r="V23" i="24"/>
  <c r="V75" i="26"/>
  <c r="V35" i="26"/>
  <c r="V71" i="26"/>
  <c r="V36" i="26"/>
  <c r="V37" i="26"/>
  <c r="V14" i="26"/>
  <c r="V73" i="26"/>
  <c r="V62" i="27"/>
  <c r="V10" i="27"/>
  <c r="V71" i="27"/>
  <c r="V60" i="28"/>
  <c r="V50" i="28"/>
  <c r="V37" i="28"/>
  <c r="V73" i="28"/>
  <c r="V10" i="28"/>
  <c r="I40" i="28"/>
  <c r="V61" i="29"/>
  <c r="V59" i="29"/>
  <c r="V12" i="29"/>
  <c r="V71" i="29"/>
  <c r="V36" i="29"/>
  <c r="V73" i="29"/>
  <c r="V46" i="29"/>
  <c r="V75" i="30"/>
  <c r="V36" i="30"/>
  <c r="V63" i="30"/>
  <c r="V35" i="30"/>
  <c r="V46" i="30"/>
  <c r="V10" i="30"/>
  <c r="V35" i="31"/>
  <c r="V75" i="31"/>
  <c r="V61" i="31"/>
  <c r="V59" i="31"/>
  <c r="V62" i="31"/>
  <c r="V63" i="33"/>
  <c r="V13" i="33"/>
  <c r="V14" i="33"/>
  <c r="V46" i="33"/>
  <c r="V10" i="33"/>
  <c r="X65" i="33"/>
  <c r="V60" i="34"/>
  <c r="V50" i="34"/>
  <c r="V13" i="34"/>
  <c r="V14" i="34"/>
  <c r="V73" i="34"/>
  <c r="V46" i="34"/>
  <c r="V23" i="34"/>
  <c r="V10" i="34"/>
  <c r="V60" i="35"/>
  <c r="V50" i="35"/>
  <c r="V62" i="35"/>
  <c r="V37" i="35"/>
  <c r="V73" i="35"/>
  <c r="V75" i="36"/>
  <c r="V61" i="36"/>
  <c r="V59" i="36"/>
  <c r="V36" i="36"/>
  <c r="V72" i="36"/>
  <c r="V46" i="36"/>
  <c r="V10" i="36"/>
  <c r="V75" i="37"/>
  <c r="V62" i="37"/>
  <c r="V13" i="37"/>
  <c r="V37" i="37"/>
  <c r="V72" i="37"/>
  <c r="V38" i="37"/>
  <c r="V23" i="37"/>
  <c r="V75" i="38"/>
  <c r="V61" i="38"/>
  <c r="V59" i="38"/>
  <c r="V12" i="38"/>
  <c r="V13" i="38"/>
  <c r="V49" i="40"/>
  <c r="V61" i="40"/>
  <c r="V59" i="40"/>
  <c r="V12" i="40"/>
  <c r="V62" i="40"/>
  <c r="V63" i="40"/>
  <c r="V35" i="40"/>
  <c r="V72" i="40"/>
  <c r="V38" i="40"/>
  <c r="V73" i="40"/>
  <c r="V49" i="41"/>
  <c r="V26" i="41"/>
  <c r="V71" i="41"/>
  <c r="V36" i="41"/>
  <c r="V14" i="41"/>
  <c r="V73" i="41"/>
  <c r="V23" i="41"/>
  <c r="V49" i="42"/>
  <c r="V13" i="42"/>
  <c r="V71" i="42"/>
  <c r="V36" i="42"/>
  <c r="V23" i="42"/>
  <c r="V75" i="43"/>
  <c r="V50" i="43"/>
  <c r="V71" i="43"/>
  <c r="V36" i="43"/>
  <c r="V63" i="43"/>
  <c r="V35" i="43"/>
  <c r="V23" i="43"/>
  <c r="V73" i="43"/>
  <c r="V35" i="44"/>
  <c r="V37" i="44"/>
  <c r="V14" i="44"/>
  <c r="V46" i="44"/>
  <c r="V10" i="44"/>
  <c r="W65" i="44"/>
  <c r="V61" i="45"/>
  <c r="V59" i="45"/>
  <c r="V23" i="45"/>
  <c r="V60" i="46"/>
  <c r="V37" i="46"/>
  <c r="V14" i="46"/>
  <c r="V23" i="46"/>
  <c r="V49" i="48"/>
  <c r="V63" i="48"/>
  <c r="V35" i="48"/>
  <c r="V71" i="48"/>
  <c r="V36" i="48"/>
  <c r="V72" i="48"/>
  <c r="V46" i="48"/>
  <c r="V10" i="48"/>
  <c r="V75" i="49"/>
  <c r="V71" i="49"/>
  <c r="V36" i="49"/>
  <c r="V46" i="49"/>
  <c r="V10" i="49"/>
  <c r="V60" i="50"/>
  <c r="V50" i="50"/>
  <c r="V63" i="50"/>
  <c r="V72" i="50"/>
  <c r="V38" i="50"/>
  <c r="V46" i="50"/>
  <c r="V23" i="50"/>
  <c r="V61" i="51"/>
  <c r="V59" i="51"/>
  <c r="V62" i="51"/>
  <c r="V10" i="51"/>
  <c r="V49" i="52"/>
  <c r="V26" i="52"/>
  <c r="V61" i="52"/>
  <c r="V59" i="52"/>
  <c r="V71" i="52"/>
  <c r="V63" i="52"/>
  <c r="V35" i="52"/>
  <c r="V13" i="52"/>
  <c r="V38" i="52"/>
  <c r="V75" i="53"/>
  <c r="V60" i="53"/>
  <c r="V50" i="53"/>
  <c r="V37" i="53"/>
  <c r="V38" i="53"/>
  <c r="V13" i="53"/>
  <c r="V36" i="53"/>
  <c r="V72" i="53"/>
  <c r="V60" i="54"/>
  <c r="V50" i="54"/>
  <c r="V14" i="54"/>
  <c r="V37" i="54"/>
  <c r="V71" i="54"/>
  <c r="V36" i="54"/>
  <c r="V73" i="54"/>
  <c r="V46" i="54"/>
  <c r="W40" i="54"/>
  <c r="V71" i="56"/>
  <c r="V36" i="56"/>
  <c r="V37" i="56"/>
  <c r="V14" i="56"/>
  <c r="V23" i="56"/>
  <c r="V75" i="56"/>
  <c r="V74" i="56"/>
  <c r="V72" i="56"/>
  <c r="V59" i="56"/>
  <c r="V50" i="56"/>
  <c r="V49" i="56"/>
  <c r="V35" i="56"/>
  <c r="V22" i="56"/>
  <c r="V11" i="56"/>
  <c r="V63" i="54"/>
  <c r="V47" i="54"/>
  <c r="V26" i="54"/>
  <c r="V25" i="54"/>
  <c r="V13" i="54"/>
  <c r="V12" i="54"/>
  <c r="V25" i="53"/>
  <c r="V48" i="52"/>
  <c r="V46" i="52"/>
  <c r="V10" i="52"/>
  <c r="V75" i="51"/>
  <c r="V74" i="51"/>
  <c r="V49" i="51"/>
  <c r="V11" i="51"/>
  <c r="V47" i="50"/>
  <c r="V49" i="49"/>
  <c r="V26" i="49"/>
  <c r="V26" i="48"/>
  <c r="V24" i="48"/>
  <c r="V12" i="48"/>
  <c r="V75" i="46"/>
  <c r="V74" i="46"/>
  <c r="V50" i="46"/>
  <c r="V36" i="46"/>
  <c r="V25" i="46"/>
  <c r="V11" i="46"/>
  <c r="V48" i="45"/>
  <c r="V74" i="44"/>
  <c r="V62" i="43"/>
  <c r="V47" i="43"/>
  <c r="V34" i="43"/>
  <c r="V14" i="43"/>
  <c r="V72" i="42"/>
  <c r="V49" i="53"/>
  <c r="V10" i="53"/>
  <c r="V48" i="51"/>
  <c r="V14" i="51"/>
  <c r="V75" i="50"/>
  <c r="V62" i="50"/>
  <c r="V49" i="50"/>
  <c r="V34" i="50"/>
  <c r="V26" i="50"/>
  <c r="V48" i="49"/>
  <c r="V12" i="49"/>
  <c r="V60" i="48"/>
  <c r="V48" i="48"/>
  <c r="V11" i="48"/>
  <c r="V48" i="46"/>
  <c r="V35" i="45"/>
  <c r="V11" i="45"/>
  <c r="V60" i="44"/>
  <c r="V61" i="43"/>
  <c r="V26" i="42"/>
  <c r="V72" i="41"/>
  <c r="V62" i="41"/>
  <c r="V60" i="41"/>
  <c r="V47" i="41"/>
  <c r="V25" i="41"/>
  <c r="V48" i="40"/>
  <c r="V46" i="40"/>
  <c r="V46" i="38"/>
  <c r="V37" i="38"/>
  <c r="V36" i="38"/>
  <c r="V25" i="38"/>
  <c r="V10" i="38"/>
  <c r="V73" i="37"/>
  <c r="V61" i="37"/>
  <c r="V60" i="37"/>
  <c r="V59" i="37"/>
  <c r="V48" i="37"/>
  <c r="V11" i="37"/>
  <c r="V74" i="36"/>
  <c r="V63" i="36"/>
  <c r="V49" i="35"/>
  <c r="V38" i="35"/>
  <c r="V12" i="35"/>
  <c r="V48" i="34"/>
  <c r="V25" i="34"/>
  <c r="V61" i="33"/>
  <c r="V47" i="33"/>
  <c r="V37" i="31"/>
  <c r="V36" i="31"/>
  <c r="V11" i="31"/>
  <c r="V73" i="30"/>
  <c r="V62" i="30"/>
  <c r="V61" i="30"/>
  <c r="V60" i="30"/>
  <c r="V50" i="30"/>
  <c r="V47" i="30"/>
  <c r="V38" i="30"/>
  <c r="V25" i="30"/>
  <c r="V72" i="29"/>
  <c r="V49" i="29"/>
  <c r="V11" i="29"/>
  <c r="V74" i="28"/>
  <c r="V14" i="28"/>
  <c r="V11" i="28"/>
  <c r="V75" i="27"/>
  <c r="V74" i="27"/>
  <c r="V74" i="26"/>
  <c r="V62" i="26"/>
  <c r="V61" i="26"/>
  <c r="V60" i="26"/>
  <c r="V59" i="26"/>
  <c r="V24" i="26"/>
  <c r="V23" i="26"/>
  <c r="V11" i="26"/>
  <c r="V10" i="26"/>
  <c r="V47" i="24"/>
  <c r="V24" i="24"/>
  <c r="V72" i="23"/>
  <c r="V47" i="23"/>
  <c r="V36" i="22"/>
  <c r="V62" i="21"/>
  <c r="V46" i="21"/>
  <c r="V23" i="21"/>
  <c r="V14" i="21"/>
  <c r="V48" i="20"/>
  <c r="V35" i="20"/>
  <c r="V26" i="20"/>
  <c r="V73" i="19"/>
  <c r="V47" i="19"/>
  <c r="V36" i="19"/>
  <c r="V25" i="19"/>
  <c r="V38" i="17"/>
  <c r="V75" i="16"/>
  <c r="V47" i="16"/>
  <c r="V36" i="16"/>
  <c r="V11" i="16"/>
  <c r="V48" i="15"/>
  <c r="V25" i="15"/>
  <c r="V22" i="15"/>
  <c r="V38" i="14"/>
  <c r="V60" i="7"/>
  <c r="V35" i="7"/>
  <c r="V60" i="6"/>
  <c r="V12" i="42"/>
  <c r="V11" i="42"/>
  <c r="V75" i="41"/>
  <c r="V11" i="41"/>
  <c r="V34" i="40"/>
  <c r="V25" i="40"/>
  <c r="V11" i="40"/>
  <c r="V38" i="38"/>
  <c r="V11" i="38"/>
  <c r="V25" i="37"/>
  <c r="V12" i="37"/>
  <c r="V13" i="36"/>
  <c r="V72" i="34"/>
  <c r="V62" i="34"/>
  <c r="V72" i="33"/>
  <c r="V60" i="33"/>
  <c r="V48" i="33"/>
  <c r="V47" i="31"/>
  <c r="V12" i="30"/>
  <c r="V48" i="29"/>
  <c r="V38" i="29"/>
  <c r="V25" i="28"/>
  <c r="V50" i="27"/>
  <c r="V50" i="26"/>
  <c r="V47" i="26"/>
  <c r="V49" i="24"/>
  <c r="V11" i="24"/>
  <c r="V25" i="23"/>
  <c r="V11" i="23"/>
  <c r="V74" i="22"/>
  <c r="V48" i="22"/>
  <c r="V25" i="22"/>
  <c r="V73" i="21"/>
  <c r="V48" i="21"/>
  <c r="V34" i="21"/>
  <c r="V22" i="21"/>
  <c r="V61" i="19"/>
  <c r="V74" i="17"/>
  <c r="V72" i="17"/>
  <c r="V47" i="17"/>
  <c r="V14" i="17"/>
  <c r="V11" i="17"/>
  <c r="V73" i="16"/>
  <c r="V50" i="16"/>
  <c r="V74" i="15"/>
  <c r="V11" i="15"/>
  <c r="V74" i="14"/>
  <c r="V48" i="14"/>
  <c r="V23" i="14"/>
  <c r="V49" i="13"/>
  <c r="V25" i="13"/>
  <c r="V12" i="13"/>
  <c r="V61" i="7"/>
  <c r="V50" i="7"/>
  <c r="V14" i="7"/>
  <c r="V11" i="6"/>
  <c r="V61" i="5"/>
  <c r="V60" i="5"/>
  <c r="V59" i="5"/>
  <c r="V46" i="4"/>
  <c r="V62" i="2"/>
  <c r="V26" i="2"/>
  <c r="V24" i="2"/>
  <c r="V24" i="6"/>
  <c r="V50" i="5"/>
  <c r="V48" i="5"/>
  <c r="V62" i="4"/>
  <c r="V60" i="4"/>
  <c r="V50" i="4"/>
  <c r="V35" i="4"/>
  <c r="V14" i="4"/>
  <c r="V75" i="3"/>
  <c r="J75" i="3"/>
  <c r="W75" i="3" s="1"/>
  <c r="X75" i="3" s="1"/>
  <c r="J74" i="3"/>
  <c r="W74" i="3" s="1"/>
  <c r="X74" i="3" s="1"/>
  <c r="V73" i="3"/>
  <c r="J73" i="3"/>
  <c r="W73" i="3" s="1"/>
  <c r="X73" i="3" s="1"/>
  <c r="V63" i="3"/>
  <c r="V38" i="3"/>
  <c r="V37" i="3"/>
  <c r="V36" i="3"/>
  <c r="J36" i="3"/>
  <c r="W36" i="3" s="1"/>
  <c r="X36" i="3" s="1"/>
  <c r="J34" i="3"/>
  <c r="W34" i="3" s="1"/>
  <c r="X34" i="3" s="1"/>
  <c r="V26" i="3"/>
  <c r="V24" i="3"/>
  <c r="V23" i="3"/>
  <c r="V14" i="3"/>
  <c r="V13" i="3"/>
  <c r="V12" i="3"/>
  <c r="J12" i="3"/>
  <c r="W12" i="3" s="1"/>
  <c r="X12" i="3" s="1"/>
  <c r="V11" i="3"/>
  <c r="J11" i="3"/>
  <c r="W11" i="3" s="1"/>
  <c r="X11" i="3" s="1"/>
  <c r="V10" i="3"/>
  <c r="V11" i="2"/>
  <c r="V34" i="2"/>
  <c r="X40" i="56"/>
  <c r="X77" i="56"/>
  <c r="W40" i="56"/>
  <c r="W28" i="56"/>
  <c r="X22" i="56"/>
  <c r="X28" i="56" s="1"/>
  <c r="I40" i="56"/>
  <c r="V34" i="56"/>
  <c r="W77" i="56"/>
  <c r="W65" i="56"/>
  <c r="X16" i="56"/>
  <c r="W16" i="56"/>
  <c r="X10" i="54"/>
  <c r="X40" i="54"/>
  <c r="W28" i="54"/>
  <c r="W77" i="54"/>
  <c r="X71" i="54"/>
  <c r="X77" i="54" s="1"/>
  <c r="I40" i="54"/>
  <c r="X46" i="54"/>
  <c r="I28" i="54"/>
  <c r="J28" i="54" s="1"/>
  <c r="V22" i="54"/>
  <c r="I28" i="53"/>
  <c r="J28" i="53" s="1"/>
  <c r="V22" i="53"/>
  <c r="W16" i="53"/>
  <c r="I40" i="53"/>
  <c r="V34" i="53"/>
  <c r="I40" i="52"/>
  <c r="V34" i="52"/>
  <c r="I28" i="52"/>
  <c r="J28" i="52" s="1"/>
  <c r="W52" i="51"/>
  <c r="X46" i="51"/>
  <c r="X52" i="51" s="1"/>
  <c r="I28" i="51"/>
  <c r="J28" i="51" s="1"/>
  <c r="V22" i="51"/>
  <c r="W28" i="51"/>
  <c r="I40" i="51"/>
  <c r="V34" i="51"/>
  <c r="X71" i="51"/>
  <c r="I40" i="50"/>
  <c r="V35" i="50"/>
  <c r="X28" i="50"/>
  <c r="W28" i="50"/>
  <c r="I28" i="50"/>
  <c r="J28" i="50" s="1"/>
  <c r="X71" i="49"/>
  <c r="I28" i="49"/>
  <c r="J28" i="49" s="1"/>
  <c r="X22" i="49"/>
  <c r="W40" i="49"/>
  <c r="I40" i="49"/>
  <c r="V34" i="49"/>
  <c r="I40" i="48"/>
  <c r="V34" i="48"/>
  <c r="W52" i="46"/>
  <c r="X46" i="46"/>
  <c r="I40" i="46"/>
  <c r="X71" i="46"/>
  <c r="X22" i="46"/>
  <c r="V22" i="46"/>
  <c r="I28" i="46"/>
  <c r="J28" i="46" s="1"/>
  <c r="I40" i="45"/>
  <c r="V34" i="45"/>
  <c r="I28" i="45"/>
  <c r="J28" i="45" s="1"/>
  <c r="X22" i="45"/>
  <c r="X10" i="45"/>
  <c r="I40" i="44"/>
  <c r="V34" i="44"/>
  <c r="I28" i="44"/>
  <c r="J28" i="44" s="1"/>
  <c r="X46" i="43"/>
  <c r="I28" i="43"/>
  <c r="J28" i="43" s="1"/>
  <c r="V22" i="43"/>
  <c r="X22" i="43"/>
  <c r="X71" i="43"/>
  <c r="I40" i="43"/>
  <c r="I28" i="42"/>
  <c r="J28" i="42" s="1"/>
  <c r="V22" i="42"/>
  <c r="X10" i="42"/>
  <c r="X46" i="42"/>
  <c r="I40" i="42"/>
  <c r="V34" i="42"/>
  <c r="X71" i="41"/>
  <c r="I28" i="41"/>
  <c r="J28" i="41" s="1"/>
  <c r="V22" i="41"/>
  <c r="I40" i="41"/>
  <c r="V22" i="40"/>
  <c r="I28" i="40"/>
  <c r="J28" i="40" s="1"/>
  <c r="X40" i="40"/>
  <c r="X71" i="40"/>
  <c r="W40" i="40"/>
  <c r="I40" i="40"/>
  <c r="I28" i="38"/>
  <c r="J28" i="38" s="1"/>
  <c r="V22" i="38"/>
  <c r="X10" i="38"/>
  <c r="I40" i="38"/>
  <c r="V34" i="38"/>
  <c r="X46" i="38"/>
  <c r="X71" i="38"/>
  <c r="I40" i="37"/>
  <c r="V34" i="37"/>
  <c r="X34" i="36"/>
  <c r="I28" i="36"/>
  <c r="J28" i="36" s="1"/>
  <c r="I16" i="36"/>
  <c r="J16" i="36" s="1"/>
  <c r="I40" i="36"/>
  <c r="V34" i="36"/>
  <c r="I40" i="35"/>
  <c r="V34" i="35"/>
  <c r="V22" i="35"/>
  <c r="I28" i="35"/>
  <c r="J28" i="35" s="1"/>
  <c r="X71" i="35"/>
  <c r="X22" i="35"/>
  <c r="X28" i="35" s="1"/>
  <c r="X10" i="35"/>
  <c r="W16" i="35"/>
  <c r="W28" i="34"/>
  <c r="X22" i="34"/>
  <c r="G32" i="34"/>
  <c r="G44" i="34" s="1"/>
  <c r="G57" i="34" s="1"/>
  <c r="E44" i="34"/>
  <c r="E57" i="34" s="1"/>
  <c r="E69" i="34" s="1"/>
  <c r="G69" i="34" s="1"/>
  <c r="X71" i="34"/>
  <c r="V22" i="34"/>
  <c r="I28" i="34"/>
  <c r="J28" i="34" s="1"/>
  <c r="I40" i="34"/>
  <c r="I40" i="33"/>
  <c r="V34" i="33"/>
  <c r="X46" i="33"/>
  <c r="W77" i="33"/>
  <c r="X10" i="33"/>
  <c r="I40" i="31"/>
  <c r="V34" i="31"/>
  <c r="W65" i="31"/>
  <c r="X71" i="31"/>
  <c r="V23" i="31"/>
  <c r="I28" i="31"/>
  <c r="J28" i="31" s="1"/>
  <c r="X10" i="30"/>
  <c r="I28" i="30"/>
  <c r="J28" i="30" s="1"/>
  <c r="I40" i="30"/>
  <c r="I40" i="29"/>
  <c r="V34" i="29"/>
  <c r="X46" i="29"/>
  <c r="V22" i="29"/>
  <c r="I28" i="29"/>
  <c r="J28" i="29" s="1"/>
  <c r="X10" i="29"/>
  <c r="X65" i="28"/>
  <c r="X71" i="28"/>
  <c r="X77" i="28" s="1"/>
  <c r="I28" i="28"/>
  <c r="J28" i="28" s="1"/>
  <c r="V22" i="28"/>
  <c r="X46" i="27"/>
  <c r="X22" i="27"/>
  <c r="I40" i="27"/>
  <c r="V34" i="27"/>
  <c r="G32" i="27"/>
  <c r="G44" i="27" s="1"/>
  <c r="G57" i="27" s="1"/>
  <c r="E44" i="27"/>
  <c r="E57" i="27" s="1"/>
  <c r="E69" i="27" s="1"/>
  <c r="G69" i="27" s="1"/>
  <c r="V22" i="26"/>
  <c r="X71" i="26"/>
  <c r="W77" i="26"/>
  <c r="X22" i="26"/>
  <c r="X46" i="24"/>
  <c r="X22" i="24"/>
  <c r="X71" i="24"/>
  <c r="W77" i="24"/>
  <c r="I40" i="24"/>
  <c r="V34" i="24"/>
  <c r="I28" i="24"/>
  <c r="J28" i="24" s="1"/>
  <c r="V22" i="24"/>
  <c r="I40" i="23"/>
  <c r="V34" i="23"/>
  <c r="X71" i="22"/>
  <c r="I40" i="22"/>
  <c r="V34" i="22"/>
  <c r="X71" i="21"/>
  <c r="I40" i="21"/>
  <c r="V35" i="21"/>
  <c r="I28" i="21"/>
  <c r="J28" i="21" s="1"/>
  <c r="I40" i="20"/>
  <c r="V22" i="19"/>
  <c r="I28" i="19"/>
  <c r="J28" i="19" s="1"/>
  <c r="X71" i="19"/>
  <c r="I40" i="19"/>
  <c r="I40" i="17"/>
  <c r="V34" i="17"/>
  <c r="I28" i="17"/>
  <c r="J28" i="17" s="1"/>
  <c r="V22" i="17"/>
  <c r="W28" i="16"/>
  <c r="X22" i="16"/>
  <c r="X28" i="16" s="1"/>
  <c r="X71" i="16"/>
  <c r="I40" i="16"/>
  <c r="V34" i="16"/>
  <c r="V22" i="16"/>
  <c r="I28" i="16"/>
  <c r="J28" i="16" s="1"/>
  <c r="X65" i="16"/>
  <c r="G32" i="15"/>
  <c r="G44" i="15" s="1"/>
  <c r="G57" i="15" s="1"/>
  <c r="E44" i="15"/>
  <c r="E57" i="15" s="1"/>
  <c r="E69" i="15" s="1"/>
  <c r="G69" i="15" s="1"/>
  <c r="W77" i="15"/>
  <c r="X71" i="15"/>
  <c r="I40" i="15"/>
  <c r="X22" i="14"/>
  <c r="I40" i="14"/>
  <c r="V34" i="14"/>
  <c r="V22" i="14"/>
  <c r="I28" i="14"/>
  <c r="J28" i="14" s="1"/>
  <c r="I40" i="13"/>
  <c r="V34" i="13"/>
  <c r="X46" i="7"/>
  <c r="I40" i="7"/>
  <c r="X71" i="7"/>
  <c r="I16" i="7"/>
  <c r="J16" i="7" s="1"/>
  <c r="V22" i="6"/>
  <c r="I28" i="6"/>
  <c r="J28" i="6" s="1"/>
  <c r="I16" i="6"/>
  <c r="J16" i="6" s="1"/>
  <c r="W77" i="6"/>
  <c r="I40" i="6"/>
  <c r="V36" i="6"/>
  <c r="J10" i="5"/>
  <c r="W10" i="5" s="1"/>
  <c r="X22" i="5"/>
  <c r="V22" i="5"/>
  <c r="I28" i="5"/>
  <c r="J28" i="5" s="1"/>
  <c r="I16" i="5"/>
  <c r="J16" i="5" s="1"/>
  <c r="X22" i="4"/>
  <c r="I16" i="4"/>
  <c r="J16" i="4" s="1"/>
  <c r="V22" i="4"/>
  <c r="I28" i="4"/>
  <c r="J28" i="4" s="1"/>
  <c r="I40" i="4"/>
  <c r="J10" i="3"/>
  <c r="W10" i="3" s="1"/>
  <c r="V22" i="3"/>
  <c r="I28" i="3"/>
  <c r="J28" i="3" s="1"/>
  <c r="X71" i="3"/>
  <c r="E44" i="3"/>
  <c r="E57" i="3" s="1"/>
  <c r="E69" i="3" s="1"/>
  <c r="G69" i="3" s="1"/>
  <c r="G32" i="3"/>
  <c r="G44" i="3" s="1"/>
  <c r="G57" i="3" s="1"/>
  <c r="V34" i="3"/>
  <c r="I40" i="3"/>
  <c r="X46" i="3"/>
  <c r="T47" i="2"/>
  <c r="J59" i="2"/>
  <c r="W59" i="2" s="1"/>
  <c r="X59" i="2" s="1"/>
  <c r="J46" i="2"/>
  <c r="W46" i="2" s="1"/>
  <c r="X46" i="2" s="1"/>
  <c r="J34" i="2"/>
  <c r="W34" i="2" s="1"/>
  <c r="X34" i="2" s="1"/>
  <c r="J22" i="2"/>
  <c r="W22" i="2" s="1"/>
  <c r="W28" i="2" s="1"/>
  <c r="I28" i="2"/>
  <c r="J28" i="2" s="1"/>
  <c r="J11" i="2"/>
  <c r="W11" i="2" s="1"/>
  <c r="X11" i="2" s="1"/>
  <c r="J16" i="2"/>
  <c r="J13" i="2"/>
  <c r="W13" i="2" s="1"/>
  <c r="X13" i="2" s="1"/>
  <c r="J12" i="2"/>
  <c r="W12" i="2" s="1"/>
  <c r="X12" i="2" s="1"/>
  <c r="C72" i="2"/>
  <c r="T72" i="2" s="1"/>
  <c r="T60" i="2"/>
  <c r="X10" i="2"/>
  <c r="C24" i="2"/>
  <c r="C13" i="2"/>
  <c r="C36" i="2"/>
  <c r="T36" i="2" s="1"/>
  <c r="T12" i="2"/>
  <c r="C48" i="2"/>
  <c r="C71" i="2"/>
  <c r="T71" i="2" s="1"/>
  <c r="T59" i="2"/>
  <c r="X71" i="2"/>
  <c r="I40" i="2"/>
  <c r="V22" i="2"/>
  <c r="X65" i="19" l="1"/>
  <c r="X65" i="51"/>
  <c r="W28" i="24"/>
  <c r="X40" i="29"/>
  <c r="W65" i="36"/>
  <c r="X52" i="50"/>
  <c r="W52" i="4"/>
  <c r="W40" i="45"/>
  <c r="X77" i="24"/>
  <c r="W65" i="54"/>
  <c r="X28" i="24"/>
  <c r="W28" i="53"/>
  <c r="W77" i="53"/>
  <c r="X71" i="53"/>
  <c r="X77" i="53" s="1"/>
  <c r="W65" i="53"/>
  <c r="X65" i="53"/>
  <c r="X52" i="53"/>
  <c r="W52" i="53"/>
  <c r="W40" i="53"/>
  <c r="X16" i="53"/>
  <c r="X65" i="52"/>
  <c r="W65" i="52"/>
  <c r="W28" i="52"/>
  <c r="W29" i="52" s="1"/>
  <c r="B19" i="52" s="1"/>
  <c r="W16" i="52"/>
  <c r="X77" i="51"/>
  <c r="W77" i="51"/>
  <c r="W52" i="50"/>
  <c r="W65" i="50"/>
  <c r="X65" i="50"/>
  <c r="X16" i="50"/>
  <c r="W16" i="50"/>
  <c r="W17" i="50" s="1"/>
  <c r="B7" i="50" s="1"/>
  <c r="W52" i="49"/>
  <c r="X16" i="49"/>
  <c r="W77" i="49"/>
  <c r="W65" i="49"/>
  <c r="W66" i="49" s="1"/>
  <c r="B56" i="49" s="1"/>
  <c r="X46" i="49"/>
  <c r="X52" i="49" s="1"/>
  <c r="W53" i="49" s="1"/>
  <c r="B43" i="49" s="1"/>
  <c r="W28" i="49"/>
  <c r="W77" i="48"/>
  <c r="W65" i="48"/>
  <c r="X65" i="48"/>
  <c r="X40" i="48"/>
  <c r="W16" i="48"/>
  <c r="X16" i="48"/>
  <c r="X71" i="48"/>
  <c r="X77" i="48" s="1"/>
  <c r="X77" i="46"/>
  <c r="W77" i="46"/>
  <c r="W65" i="46"/>
  <c r="X28" i="46"/>
  <c r="W28" i="46"/>
  <c r="X65" i="45"/>
  <c r="W52" i="45"/>
  <c r="X46" i="45"/>
  <c r="W52" i="44"/>
  <c r="X46" i="44"/>
  <c r="X52" i="44" s="1"/>
  <c r="X65" i="43"/>
  <c r="W65" i="43"/>
  <c r="X16" i="42"/>
  <c r="W77" i="42"/>
  <c r="X71" i="42"/>
  <c r="X77" i="42" s="1"/>
  <c r="W52" i="41"/>
  <c r="X16" i="16"/>
  <c r="X40" i="26"/>
  <c r="X65" i="37"/>
  <c r="X77" i="50"/>
  <c r="X40" i="46"/>
  <c r="X40" i="53"/>
  <c r="X16" i="52"/>
  <c r="W52" i="28"/>
  <c r="W65" i="41"/>
  <c r="W66" i="41" s="1"/>
  <c r="X40" i="38"/>
  <c r="X28" i="38"/>
  <c r="W16" i="46"/>
  <c r="W16" i="49"/>
  <c r="W16" i="51"/>
  <c r="W52" i="16"/>
  <c r="W52" i="36"/>
  <c r="X40" i="50"/>
  <c r="W40" i="46"/>
  <c r="W52" i="3"/>
  <c r="A117" i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X77" i="22"/>
  <c r="X46" i="28"/>
  <c r="X52" i="28" s="1"/>
  <c r="X52" i="43"/>
  <c r="X16" i="46"/>
  <c r="W40" i="48"/>
  <c r="X16" i="51"/>
  <c r="X77" i="52"/>
  <c r="W16" i="54"/>
  <c r="W28" i="44"/>
  <c r="X60" i="36"/>
  <c r="X65" i="36" s="1"/>
  <c r="X77" i="44"/>
  <c r="X40" i="51"/>
  <c r="X28" i="17"/>
  <c r="X28" i="37"/>
  <c r="W16" i="16"/>
  <c r="W17" i="16" s="1"/>
  <c r="B7" i="16" s="1"/>
  <c r="W77" i="22"/>
  <c r="X16" i="43"/>
  <c r="W52" i="43"/>
  <c r="X52" i="46"/>
  <c r="W53" i="46" s="1"/>
  <c r="B43" i="46" s="1"/>
  <c r="X77" i="49"/>
  <c r="X28" i="51"/>
  <c r="W77" i="52"/>
  <c r="X16" i="54"/>
  <c r="W77" i="50"/>
  <c r="W78" i="50" s="1"/>
  <c r="W28" i="17"/>
  <c r="W29" i="17" s="1"/>
  <c r="B19" i="17" s="1"/>
  <c r="W28" i="29"/>
  <c r="W28" i="37"/>
  <c r="X52" i="36"/>
  <c r="W53" i="36" s="1"/>
  <c r="X77" i="36"/>
  <c r="X40" i="35"/>
  <c r="W40" i="35"/>
  <c r="X28" i="34"/>
  <c r="W29" i="34" s="1"/>
  <c r="B19" i="34" s="1"/>
  <c r="W77" i="34"/>
  <c r="X16" i="34"/>
  <c r="W16" i="34"/>
  <c r="W17" i="34" s="1"/>
  <c r="B7" i="34" s="1"/>
  <c r="X16" i="33"/>
  <c r="X40" i="33"/>
  <c r="W77" i="31"/>
  <c r="X52" i="31"/>
  <c r="X40" i="31"/>
  <c r="W40" i="31"/>
  <c r="X65" i="30"/>
  <c r="W65" i="30"/>
  <c r="X40" i="30"/>
  <c r="X28" i="30"/>
  <c r="W52" i="30"/>
  <c r="W28" i="30"/>
  <c r="W52" i="29"/>
  <c r="X52" i="29"/>
  <c r="X52" i="16"/>
  <c r="X28" i="36"/>
  <c r="W53" i="56"/>
  <c r="X52" i="40"/>
  <c r="W65" i="16"/>
  <c r="W66" i="16" s="1"/>
  <c r="B56" i="16" s="1"/>
  <c r="W52" i="23"/>
  <c r="W28" i="36"/>
  <c r="W65" i="45"/>
  <c r="X28" i="41"/>
  <c r="W53" i="50"/>
  <c r="B43" i="50" s="1"/>
  <c r="W65" i="22"/>
  <c r="W65" i="13"/>
  <c r="X52" i="23"/>
  <c r="W77" i="36"/>
  <c r="X28" i="40"/>
  <c r="X65" i="7"/>
  <c r="W28" i="15"/>
  <c r="W29" i="53"/>
  <c r="B19" i="53" s="1"/>
  <c r="X16" i="37"/>
  <c r="X65" i="27"/>
  <c r="X16" i="27"/>
  <c r="X77" i="26"/>
  <c r="X65" i="26"/>
  <c r="W40" i="26"/>
  <c r="X28" i="26"/>
  <c r="W28" i="26"/>
  <c r="X40" i="45"/>
  <c r="W41" i="45" s="1"/>
  <c r="B31" i="45" s="1"/>
  <c r="X16" i="31"/>
  <c r="X28" i="23"/>
  <c r="W29" i="23" s="1"/>
  <c r="B19" i="23" s="1"/>
  <c r="W52" i="31"/>
  <c r="X65" i="24"/>
  <c r="X28" i="44"/>
  <c r="X40" i="7"/>
  <c r="X65" i="21"/>
  <c r="W66" i="21" s="1"/>
  <c r="X16" i="41"/>
  <c r="X28" i="33"/>
  <c r="X40" i="43"/>
  <c r="X65" i="23"/>
  <c r="X52" i="4"/>
  <c r="X52" i="19"/>
  <c r="X65" i="17"/>
  <c r="W77" i="27"/>
  <c r="X65" i="42"/>
  <c r="X16" i="40"/>
  <c r="X65" i="40"/>
  <c r="X16" i="26"/>
  <c r="X16" i="24"/>
  <c r="W65" i="33"/>
  <c r="W66" i="33" s="1"/>
  <c r="B56" i="33" s="1"/>
  <c r="X28" i="27"/>
  <c r="W40" i="29"/>
  <c r="W41" i="29" s="1"/>
  <c r="B31" i="29" s="1"/>
  <c r="X77" i="30"/>
  <c r="W16" i="37"/>
  <c r="W16" i="45"/>
  <c r="V28" i="49"/>
  <c r="W65" i="40"/>
  <c r="W65" i="26"/>
  <c r="W65" i="29"/>
  <c r="W66" i="29" s="1"/>
  <c r="B56" i="29" s="1"/>
  <c r="X65" i="35"/>
  <c r="W66" i="35" s="1"/>
  <c r="W28" i="27"/>
  <c r="X52" i="17"/>
  <c r="W77" i="28"/>
  <c r="W78" i="28" s="1"/>
  <c r="B68" i="28" s="1"/>
  <c r="X16" i="45"/>
  <c r="W52" i="40"/>
  <c r="W53" i="40" s="1"/>
  <c r="B43" i="40" s="1"/>
  <c r="W16" i="17"/>
  <c r="W65" i="23"/>
  <c r="W16" i="24"/>
  <c r="X71" i="27"/>
  <c r="X77" i="27" s="1"/>
  <c r="X16" i="35"/>
  <c r="W17" i="35" s="1"/>
  <c r="B7" i="35" s="1"/>
  <c r="X77" i="40"/>
  <c r="X28" i="45"/>
  <c r="W65" i="38"/>
  <c r="W66" i="38" s="1"/>
  <c r="B56" i="38" s="1"/>
  <c r="W16" i="31"/>
  <c r="W52" i="17"/>
  <c r="X40" i="42"/>
  <c r="W65" i="17"/>
  <c r="W16" i="26"/>
  <c r="W77" i="30"/>
  <c r="W16" i="41"/>
  <c r="W65" i="42"/>
  <c r="V40" i="21"/>
  <c r="W16" i="28"/>
  <c r="W16" i="33"/>
  <c r="X77" i="38"/>
  <c r="W77" i="40"/>
  <c r="W28" i="45"/>
  <c r="W16" i="40"/>
  <c r="X40" i="23"/>
  <c r="X40" i="27"/>
  <c r="X77" i="29"/>
  <c r="X40" i="34"/>
  <c r="W16" i="36"/>
  <c r="X40" i="37"/>
  <c r="X65" i="6"/>
  <c r="X16" i="28"/>
  <c r="W28" i="41"/>
  <c r="W77" i="29"/>
  <c r="X77" i="17"/>
  <c r="X77" i="21"/>
  <c r="X77" i="23"/>
  <c r="W52" i="24"/>
  <c r="W52" i="26"/>
  <c r="W16" i="27"/>
  <c r="W65" i="28"/>
  <c r="W66" i="28" s="1"/>
  <c r="B56" i="28" s="1"/>
  <c r="X16" i="30"/>
  <c r="W28" i="35"/>
  <c r="X40" i="36"/>
  <c r="W40" i="44"/>
  <c r="X52" i="45"/>
  <c r="X16" i="14"/>
  <c r="W16" i="30"/>
  <c r="W77" i="21"/>
  <c r="W77" i="23"/>
  <c r="X52" i="27"/>
  <c r="W77" i="35"/>
  <c r="W40" i="36"/>
  <c r="X77" i="43"/>
  <c r="W65" i="3"/>
  <c r="W65" i="24"/>
  <c r="W28" i="28"/>
  <c r="X52" i="20"/>
  <c r="X52" i="26"/>
  <c r="W52" i="27"/>
  <c r="W16" i="29"/>
  <c r="X46" i="30"/>
  <c r="X52" i="30" s="1"/>
  <c r="X52" i="33"/>
  <c r="X77" i="35"/>
  <c r="X77" i="37"/>
  <c r="X52" i="42"/>
  <c r="W77" i="43"/>
  <c r="X40" i="28"/>
  <c r="X40" i="44"/>
  <c r="W77" i="38"/>
  <c r="W40" i="43"/>
  <c r="X16" i="36"/>
  <c r="X40" i="2"/>
  <c r="W52" i="33"/>
  <c r="W16" i="38"/>
  <c r="W52" i="42"/>
  <c r="W28" i="33"/>
  <c r="X40" i="22"/>
  <c r="X40" i="24"/>
  <c r="X52" i="24"/>
  <c r="X16" i="44"/>
  <c r="W77" i="5"/>
  <c r="X77" i="16"/>
  <c r="X16" i="29"/>
  <c r="W77" i="37"/>
  <c r="X77" i="15"/>
  <c r="W78" i="15" s="1"/>
  <c r="B68" i="15" s="1"/>
  <c r="W77" i="16"/>
  <c r="W65" i="27"/>
  <c r="W40" i="30"/>
  <c r="X77" i="31"/>
  <c r="W65" i="37"/>
  <c r="W66" i="37" s="1"/>
  <c r="B56" i="37" s="1"/>
  <c r="X16" i="38"/>
  <c r="W16" i="42"/>
  <c r="W16" i="43"/>
  <c r="V77" i="33"/>
  <c r="W52" i="22"/>
  <c r="X40" i="19"/>
  <c r="W16" i="23"/>
  <c r="X16" i="22"/>
  <c r="W16" i="21"/>
  <c r="X16" i="21"/>
  <c r="X40" i="21"/>
  <c r="X65" i="20"/>
  <c r="W65" i="20"/>
  <c r="X40" i="20"/>
  <c r="X28" i="20"/>
  <c r="W40" i="20"/>
  <c r="W28" i="20"/>
  <c r="X16" i="20"/>
  <c r="W52" i="20"/>
  <c r="W53" i="20" s="1"/>
  <c r="B43" i="20" s="1"/>
  <c r="W16" i="20"/>
  <c r="W28" i="19"/>
  <c r="X16" i="19"/>
  <c r="W65" i="19"/>
  <c r="W66" i="19" s="1"/>
  <c r="B56" i="19" s="1"/>
  <c r="W52" i="19"/>
  <c r="W77" i="17"/>
  <c r="X65" i="13"/>
  <c r="W66" i="13" s="1"/>
  <c r="X28" i="19"/>
  <c r="X77" i="19"/>
  <c r="W40" i="19"/>
  <c r="X40" i="17"/>
  <c r="X65" i="5"/>
  <c r="X65" i="4"/>
  <c r="X16" i="23"/>
  <c r="X16" i="17"/>
  <c r="X40" i="14"/>
  <c r="X28" i="3"/>
  <c r="V28" i="56"/>
  <c r="W53" i="16"/>
  <c r="B43" i="16" s="1"/>
  <c r="X40" i="15"/>
  <c r="X25" i="15"/>
  <c r="X28" i="15" s="1"/>
  <c r="W16" i="15"/>
  <c r="W40" i="15"/>
  <c r="W66" i="15"/>
  <c r="X28" i="14"/>
  <c r="V52" i="2"/>
  <c r="X77" i="14"/>
  <c r="W16" i="14"/>
  <c r="W77" i="14"/>
  <c r="X52" i="14"/>
  <c r="W52" i="14"/>
  <c r="X52" i="6"/>
  <c r="V77" i="51"/>
  <c r="V77" i="53"/>
  <c r="X16" i="15"/>
  <c r="X16" i="4"/>
  <c r="W28" i="7"/>
  <c r="X52" i="13"/>
  <c r="V28" i="17"/>
  <c r="W77" i="19"/>
  <c r="V28" i="35"/>
  <c r="V77" i="2"/>
  <c r="X22" i="7"/>
  <c r="X28" i="7" s="1"/>
  <c r="X77" i="20"/>
  <c r="X52" i="34"/>
  <c r="W40" i="52"/>
  <c r="W41" i="52" s="1"/>
  <c r="B31" i="52" s="1"/>
  <c r="W65" i="7"/>
  <c r="W66" i="7" s="1"/>
  <c r="B56" i="7" s="1"/>
  <c r="X40" i="41"/>
  <c r="X65" i="2"/>
  <c r="W77" i="20"/>
  <c r="W52" i="34"/>
  <c r="W28" i="38"/>
  <c r="W28" i="43"/>
  <c r="V40" i="15"/>
  <c r="X40" i="13"/>
  <c r="W52" i="13"/>
  <c r="X28" i="13"/>
  <c r="W28" i="13"/>
  <c r="X16" i="13"/>
  <c r="V40" i="13"/>
  <c r="W16" i="13"/>
  <c r="X77" i="13"/>
  <c r="W77" i="13"/>
  <c r="X77" i="7"/>
  <c r="W52" i="7"/>
  <c r="W16" i="7"/>
  <c r="X16" i="7"/>
  <c r="W77" i="7"/>
  <c r="X52" i="7"/>
  <c r="W40" i="7"/>
  <c r="X28" i="6"/>
  <c r="X77" i="6"/>
  <c r="W78" i="6" s="1"/>
  <c r="B68" i="6" s="1"/>
  <c r="W65" i="6"/>
  <c r="W66" i="6" s="1"/>
  <c r="B56" i="6" s="1"/>
  <c r="W52" i="6"/>
  <c r="W40" i="6"/>
  <c r="X40" i="6"/>
  <c r="W28" i="6"/>
  <c r="X77" i="5"/>
  <c r="V77" i="5"/>
  <c r="X40" i="5"/>
  <c r="X28" i="5"/>
  <c r="W28" i="5"/>
  <c r="W65" i="5"/>
  <c r="X52" i="5"/>
  <c r="W40" i="5"/>
  <c r="W52" i="5"/>
  <c r="W16" i="5"/>
  <c r="W77" i="4"/>
  <c r="X77" i="4"/>
  <c r="X28" i="4"/>
  <c r="W28" i="4"/>
  <c r="W65" i="4"/>
  <c r="W16" i="4"/>
  <c r="V65" i="3"/>
  <c r="X52" i="3"/>
  <c r="W53" i="3" s="1"/>
  <c r="B43" i="3" s="1"/>
  <c r="V52" i="3"/>
  <c r="V40" i="14"/>
  <c r="V28" i="36"/>
  <c r="X28" i="22"/>
  <c r="W28" i="40"/>
  <c r="W28" i="42"/>
  <c r="W66" i="51"/>
  <c r="B56" i="51" s="1"/>
  <c r="X52" i="2"/>
  <c r="W77" i="2"/>
  <c r="X77" i="2"/>
  <c r="V16" i="2"/>
  <c r="W40" i="16"/>
  <c r="V28" i="16"/>
  <c r="V16" i="15"/>
  <c r="X65" i="14"/>
  <c r="W28" i="14"/>
  <c r="W28" i="3"/>
  <c r="V16" i="16"/>
  <c r="V28" i="20"/>
  <c r="X52" i="21"/>
  <c r="V77" i="27"/>
  <c r="V65" i="29"/>
  <c r="V28" i="29"/>
  <c r="V65" i="31"/>
  <c r="V40" i="31"/>
  <c r="W40" i="33"/>
  <c r="X52" i="38"/>
  <c r="W52" i="38"/>
  <c r="V40" i="41"/>
  <c r="X28" i="49"/>
  <c r="V16" i="50"/>
  <c r="W40" i="51"/>
  <c r="V40" i="51"/>
  <c r="V28" i="51"/>
  <c r="V77" i="52"/>
  <c r="V28" i="52"/>
  <c r="V28" i="53"/>
  <c r="W66" i="54"/>
  <c r="B56" i="54" s="1"/>
  <c r="X52" i="54"/>
  <c r="W52" i="54"/>
  <c r="V40" i="46"/>
  <c r="V40" i="42"/>
  <c r="X16" i="6"/>
  <c r="W16" i="6"/>
  <c r="V40" i="22"/>
  <c r="V65" i="14"/>
  <c r="W28" i="22"/>
  <c r="V28" i="41"/>
  <c r="V16" i="53"/>
  <c r="V28" i="4"/>
  <c r="W40" i="22"/>
  <c r="V65" i="2"/>
  <c r="V16" i="44"/>
  <c r="W16" i="22"/>
  <c r="V65" i="56"/>
  <c r="W40" i="50"/>
  <c r="W52" i="52"/>
  <c r="W53" i="52" s="1"/>
  <c r="B43" i="52" s="1"/>
  <c r="W40" i="21"/>
  <c r="X22" i="29"/>
  <c r="X28" i="29" s="1"/>
  <c r="W29" i="29" s="1"/>
  <c r="B19" i="29" s="1"/>
  <c r="V65" i="20"/>
  <c r="V40" i="27"/>
  <c r="V40" i="52"/>
  <c r="W41" i="54"/>
  <c r="B31" i="54" s="1"/>
  <c r="V65" i="15"/>
  <c r="V65" i="52"/>
  <c r="V16" i="52"/>
  <c r="V16" i="54"/>
  <c r="X28" i="21"/>
  <c r="V65" i="51"/>
  <c r="V28" i="28"/>
  <c r="V40" i="29"/>
  <c r="W53" i="53"/>
  <c r="B43" i="53" s="1"/>
  <c r="V65" i="41"/>
  <c r="V65" i="50"/>
  <c r="V77" i="49"/>
  <c r="V28" i="2"/>
  <c r="V28" i="14"/>
  <c r="V40" i="50"/>
  <c r="V16" i="17"/>
  <c r="V65" i="45"/>
  <c r="V28" i="27"/>
  <c r="V52" i="31"/>
  <c r="V52" i="52"/>
  <c r="V40" i="54"/>
  <c r="W77" i="44"/>
  <c r="V16" i="34"/>
  <c r="V28" i="7"/>
  <c r="V77" i="45"/>
  <c r="W28" i="31"/>
  <c r="V52" i="43"/>
  <c r="V40" i="48"/>
  <c r="V77" i="48"/>
  <c r="X47" i="48"/>
  <c r="X52" i="48" s="1"/>
  <c r="W52" i="48"/>
  <c r="X23" i="48"/>
  <c r="X28" i="48" s="1"/>
  <c r="W28" i="48"/>
  <c r="W66" i="46"/>
  <c r="B56" i="46" s="1"/>
  <c r="X77" i="45"/>
  <c r="W77" i="45"/>
  <c r="V40" i="45"/>
  <c r="W16" i="44"/>
  <c r="W66" i="44"/>
  <c r="B56" i="44" s="1"/>
  <c r="V52" i="44"/>
  <c r="V77" i="43"/>
  <c r="X28" i="43"/>
  <c r="V77" i="42"/>
  <c r="W40" i="42"/>
  <c r="X28" i="42"/>
  <c r="V28" i="42"/>
  <c r="X77" i="41"/>
  <c r="W77" i="41"/>
  <c r="V77" i="41"/>
  <c r="X52" i="41"/>
  <c r="V52" i="41"/>
  <c r="W40" i="41"/>
  <c r="V65" i="40"/>
  <c r="V28" i="40"/>
  <c r="V65" i="38"/>
  <c r="V52" i="38"/>
  <c r="V40" i="38"/>
  <c r="W40" i="38"/>
  <c r="V28" i="38"/>
  <c r="W52" i="37"/>
  <c r="V40" i="37"/>
  <c r="X52" i="37"/>
  <c r="W40" i="37"/>
  <c r="V16" i="37"/>
  <c r="V65" i="36"/>
  <c r="V40" i="36"/>
  <c r="W66" i="36"/>
  <c r="V40" i="35"/>
  <c r="V65" i="35"/>
  <c r="X52" i="35"/>
  <c r="W52" i="35"/>
  <c r="X77" i="34"/>
  <c r="W78" i="34" s="1"/>
  <c r="B68" i="34" s="1"/>
  <c r="V52" i="34"/>
  <c r="W40" i="34"/>
  <c r="V28" i="34"/>
  <c r="W66" i="34"/>
  <c r="B56" i="34" s="1"/>
  <c r="V40" i="33"/>
  <c r="V16" i="33"/>
  <c r="V52" i="54"/>
  <c r="V16" i="43"/>
  <c r="X28" i="31"/>
  <c r="V28" i="31"/>
  <c r="V16" i="31"/>
  <c r="V40" i="30"/>
  <c r="V16" i="30"/>
  <c r="V40" i="16"/>
  <c r="V28" i="43"/>
  <c r="V40" i="44"/>
  <c r="V28" i="46"/>
  <c r="V40" i="49"/>
  <c r="V40" i="53"/>
  <c r="V28" i="54"/>
  <c r="V40" i="56"/>
  <c r="V40" i="2"/>
  <c r="V65" i="37"/>
  <c r="V28" i="45"/>
  <c r="V52" i="36"/>
  <c r="V77" i="6"/>
  <c r="W65" i="14"/>
  <c r="V52" i="5"/>
  <c r="V65" i="23"/>
  <c r="V77" i="28"/>
  <c r="V65" i="28"/>
  <c r="V40" i="28"/>
  <c r="W40" i="28"/>
  <c r="X22" i="28"/>
  <c r="X28" i="28" s="1"/>
  <c r="W40" i="27"/>
  <c r="V16" i="27"/>
  <c r="V77" i="26"/>
  <c r="V65" i="26"/>
  <c r="V28" i="26"/>
  <c r="V52" i="24"/>
  <c r="V40" i="24"/>
  <c r="V28" i="24"/>
  <c r="W40" i="24"/>
  <c r="W41" i="24" s="1"/>
  <c r="B31" i="24" s="1"/>
  <c r="V16" i="24"/>
  <c r="V52" i="23"/>
  <c r="W53" i="23"/>
  <c r="B43" i="23" s="1"/>
  <c r="V40" i="23"/>
  <c r="W40" i="23"/>
  <c r="V16" i="23"/>
  <c r="V65" i="22"/>
  <c r="W66" i="22"/>
  <c r="B56" i="22" s="1"/>
  <c r="W53" i="22"/>
  <c r="B43" i="22" s="1"/>
  <c r="V52" i="22"/>
  <c r="W28" i="21"/>
  <c r="W52" i="21"/>
  <c r="V16" i="20"/>
  <c r="V40" i="19"/>
  <c r="V28" i="19"/>
  <c r="W16" i="19"/>
  <c r="V65" i="17"/>
  <c r="V52" i="17"/>
  <c r="V40" i="17"/>
  <c r="W40" i="17"/>
  <c r="V52" i="15"/>
  <c r="W53" i="15"/>
  <c r="B43" i="15" s="1"/>
  <c r="W40" i="14"/>
  <c r="V28" i="13"/>
  <c r="V65" i="13"/>
  <c r="W40" i="13"/>
  <c r="V40" i="7"/>
  <c r="V52" i="7"/>
  <c r="V52" i="6"/>
  <c r="V40" i="6"/>
  <c r="V28" i="6"/>
  <c r="V16" i="6"/>
  <c r="V40" i="5"/>
  <c r="V28" i="5"/>
  <c r="V40" i="4"/>
  <c r="W40" i="4"/>
  <c r="V16" i="4"/>
  <c r="V16" i="51"/>
  <c r="V16" i="48"/>
  <c r="V52" i="48"/>
  <c r="V77" i="40"/>
  <c r="V40" i="40"/>
  <c r="V16" i="40"/>
  <c r="V52" i="40"/>
  <c r="V16" i="38"/>
  <c r="V28" i="37"/>
  <c r="V77" i="37"/>
  <c r="V16" i="36"/>
  <c r="V77" i="36"/>
  <c r="V52" i="35"/>
  <c r="V77" i="34"/>
  <c r="V40" i="26"/>
  <c r="V40" i="20"/>
  <c r="V77" i="20"/>
  <c r="V16" i="19"/>
  <c r="V52" i="19"/>
  <c r="V77" i="14"/>
  <c r="V52" i="14"/>
  <c r="V16" i="14"/>
  <c r="V52" i="26"/>
  <c r="V77" i="38"/>
  <c r="V16" i="56"/>
  <c r="V52" i="56"/>
  <c r="V28" i="44"/>
  <c r="V65" i="44"/>
  <c r="V16" i="42"/>
  <c r="V52" i="42"/>
  <c r="V65" i="42"/>
  <c r="V16" i="35"/>
  <c r="V77" i="35"/>
  <c r="V28" i="33"/>
  <c r="V65" i="33"/>
  <c r="V28" i="30"/>
  <c r="V16" i="29"/>
  <c r="V52" i="27"/>
  <c r="V16" i="26"/>
  <c r="V28" i="23"/>
  <c r="V77" i="23"/>
  <c r="V65" i="21"/>
  <c r="V28" i="21"/>
  <c r="V65" i="16"/>
  <c r="V77" i="15"/>
  <c r="V16" i="7"/>
  <c r="V77" i="7"/>
  <c r="V65" i="7"/>
  <c r="V65" i="6"/>
  <c r="V16" i="5"/>
  <c r="V52" i="4"/>
  <c r="V52" i="21"/>
  <c r="V77" i="56"/>
  <c r="V77" i="54"/>
  <c r="V52" i="53"/>
  <c r="V28" i="50"/>
  <c r="V52" i="50"/>
  <c r="V77" i="50"/>
  <c r="V16" i="49"/>
  <c r="V52" i="49"/>
  <c r="V40" i="43"/>
  <c r="V65" i="43"/>
  <c r="V52" i="33"/>
  <c r="V52" i="30"/>
  <c r="V65" i="30"/>
  <c r="V52" i="29"/>
  <c r="V77" i="29"/>
  <c r="V16" i="28"/>
  <c r="V28" i="22"/>
  <c r="V77" i="21"/>
  <c r="V16" i="21"/>
  <c r="V77" i="16"/>
  <c r="V28" i="15"/>
  <c r="V16" i="13"/>
  <c r="V52" i="13"/>
  <c r="V65" i="5"/>
  <c r="V65" i="4"/>
  <c r="V65" i="19"/>
  <c r="V52" i="16"/>
  <c r="V65" i="27"/>
  <c r="V77" i="31"/>
  <c r="V77" i="44"/>
  <c r="V65" i="54"/>
  <c r="V65" i="53"/>
  <c r="V52" i="51"/>
  <c r="V65" i="49"/>
  <c r="V28" i="48"/>
  <c r="V65" i="48"/>
  <c r="V16" i="46"/>
  <c r="V52" i="46"/>
  <c r="V77" i="46"/>
  <c r="V65" i="46"/>
  <c r="V16" i="45"/>
  <c r="V52" i="45"/>
  <c r="V16" i="41"/>
  <c r="V52" i="37"/>
  <c r="V40" i="34"/>
  <c r="V65" i="34"/>
  <c r="V77" i="30"/>
  <c r="V52" i="28"/>
  <c r="V77" i="24"/>
  <c r="V65" i="24"/>
  <c r="V16" i="22"/>
  <c r="V77" i="22"/>
  <c r="V52" i="20"/>
  <c r="V77" i="19"/>
  <c r="V77" i="17"/>
  <c r="V77" i="13"/>
  <c r="V77" i="4"/>
  <c r="V77" i="3"/>
  <c r="X77" i="3"/>
  <c r="W77" i="3"/>
  <c r="W66" i="3"/>
  <c r="B56" i="3" s="1"/>
  <c r="V40" i="3"/>
  <c r="W40" i="3"/>
  <c r="X40" i="3"/>
  <c r="V28" i="3"/>
  <c r="V16" i="3"/>
  <c r="W41" i="56"/>
  <c r="B31" i="56" s="1"/>
  <c r="X66" i="56"/>
  <c r="W66" i="56"/>
  <c r="W78" i="56"/>
  <c r="B68" i="56" s="1"/>
  <c r="W17" i="56"/>
  <c r="B7" i="56" s="1"/>
  <c r="W29" i="56"/>
  <c r="X29" i="56"/>
  <c r="W78" i="54"/>
  <c r="B68" i="54" s="1"/>
  <c r="W29" i="54"/>
  <c r="B19" i="54" s="1"/>
  <c r="W17" i="53"/>
  <c r="B7" i="53" s="1"/>
  <c r="W41" i="53"/>
  <c r="B31" i="53" s="1"/>
  <c r="W17" i="52"/>
  <c r="B7" i="52" s="1"/>
  <c r="W53" i="51"/>
  <c r="B43" i="51" s="1"/>
  <c r="W29" i="51"/>
  <c r="B19" i="51" s="1"/>
  <c r="W29" i="50"/>
  <c r="B19" i="50" s="1"/>
  <c r="W41" i="49"/>
  <c r="B31" i="49" s="1"/>
  <c r="W17" i="48"/>
  <c r="B7" i="48" s="1"/>
  <c r="W78" i="46"/>
  <c r="B68" i="46" s="1"/>
  <c r="W41" i="40"/>
  <c r="B31" i="40" s="1"/>
  <c r="W29" i="35"/>
  <c r="B19" i="35" s="1"/>
  <c r="W78" i="33"/>
  <c r="B68" i="33" s="1"/>
  <c r="W66" i="31"/>
  <c r="B56" i="31" s="1"/>
  <c r="W53" i="28"/>
  <c r="B43" i="28" s="1"/>
  <c r="W78" i="26"/>
  <c r="B68" i="26" s="1"/>
  <c r="W41" i="26"/>
  <c r="B31" i="26" s="1"/>
  <c r="W29" i="24"/>
  <c r="B19" i="24" s="1"/>
  <c r="W78" i="24"/>
  <c r="B68" i="24" s="1"/>
  <c r="W17" i="24"/>
  <c r="B7" i="24" s="1"/>
  <c r="W66" i="23"/>
  <c r="B56" i="23" s="1"/>
  <c r="W78" i="22"/>
  <c r="B68" i="22" s="1"/>
  <c r="W78" i="16"/>
  <c r="B68" i="16" s="1"/>
  <c r="W41" i="16"/>
  <c r="B31" i="16" s="1"/>
  <c r="W29" i="16"/>
  <c r="B19" i="16" s="1"/>
  <c r="W53" i="7"/>
  <c r="B43" i="7" s="1"/>
  <c r="X10" i="5"/>
  <c r="X16" i="5" s="1"/>
  <c r="W53" i="4"/>
  <c r="B43" i="4" s="1"/>
  <c r="X10" i="3"/>
  <c r="X16" i="3" s="1"/>
  <c r="W16" i="3"/>
  <c r="W29" i="3"/>
  <c r="B19" i="3" s="1"/>
  <c r="W65" i="2"/>
  <c r="W66" i="2" s="1"/>
  <c r="B56" i="2" s="1"/>
  <c r="W52" i="2"/>
  <c r="W40" i="2"/>
  <c r="X22" i="2"/>
  <c r="X28" i="2" s="1"/>
  <c r="W29" i="2" s="1"/>
  <c r="B19" i="2" s="1"/>
  <c r="W16" i="2"/>
  <c r="X16" i="2"/>
  <c r="C61" i="2"/>
  <c r="T48" i="2"/>
  <c r="T13" i="2"/>
  <c r="C25" i="2"/>
  <c r="C37" i="2"/>
  <c r="T37" i="2" s="1"/>
  <c r="C49" i="2"/>
  <c r="C14" i="2"/>
  <c r="C83" i="2"/>
  <c r="T24" i="2"/>
  <c r="W78" i="17" l="1"/>
  <c r="B68" i="17" s="1"/>
  <c r="X78" i="56"/>
  <c r="B43" i="56"/>
  <c r="X53" i="56"/>
  <c r="X41" i="56"/>
  <c r="X17" i="56"/>
  <c r="X66" i="54"/>
  <c r="X29" i="54"/>
  <c r="W17" i="54"/>
  <c r="B7" i="54" s="1"/>
  <c r="W29" i="6"/>
  <c r="B19" i="6" s="1"/>
  <c r="W78" i="21"/>
  <c r="B68" i="21" s="1"/>
  <c r="W17" i="49"/>
  <c r="B7" i="49" s="1"/>
  <c r="W29" i="46"/>
  <c r="B19" i="46" s="1"/>
  <c r="W53" i="13"/>
  <c r="B43" i="13" s="1"/>
  <c r="W29" i="20"/>
  <c r="W29" i="26"/>
  <c r="W17" i="22"/>
  <c r="B7" i="22" s="1"/>
  <c r="W17" i="14"/>
  <c r="B7" i="14" s="1"/>
  <c r="W66" i="45"/>
  <c r="B56" i="45" s="1"/>
  <c r="W41" i="33"/>
  <c r="B31" i="33" s="1"/>
  <c r="W66" i="53"/>
  <c r="B56" i="53" s="1"/>
  <c r="W41" i="35"/>
  <c r="B31" i="35" s="1"/>
  <c r="W78" i="53"/>
  <c r="B68" i="53" s="1"/>
  <c r="X29" i="53"/>
  <c r="X17" i="53"/>
  <c r="W66" i="52"/>
  <c r="B56" i="52" s="1"/>
  <c r="X29" i="52"/>
  <c r="W78" i="51"/>
  <c r="B68" i="51" s="1"/>
  <c r="X66" i="51"/>
  <c r="W41" i="51"/>
  <c r="B31" i="51" s="1"/>
  <c r="W17" i="51"/>
  <c r="B7" i="51" s="1"/>
  <c r="X53" i="50"/>
  <c r="W66" i="50"/>
  <c r="W41" i="50"/>
  <c r="B31" i="50" s="1"/>
  <c r="B68" i="50"/>
  <c r="X78" i="50"/>
  <c r="W78" i="49"/>
  <c r="B68" i="49" s="1"/>
  <c r="X66" i="49"/>
  <c r="W29" i="49"/>
  <c r="B19" i="49" s="1"/>
  <c r="W78" i="48"/>
  <c r="B68" i="48" s="1"/>
  <c r="W66" i="48"/>
  <c r="B56" i="48" s="1"/>
  <c r="W41" i="48"/>
  <c r="B31" i="48" s="1"/>
  <c r="W41" i="46"/>
  <c r="B31" i="46" s="1"/>
  <c r="W17" i="46"/>
  <c r="B7" i="46" s="1"/>
  <c r="W53" i="45"/>
  <c r="B43" i="45" s="1"/>
  <c r="W29" i="45"/>
  <c r="B19" i="45" s="1"/>
  <c r="W53" i="44"/>
  <c r="B43" i="44" s="1"/>
  <c r="W29" i="44"/>
  <c r="B19" i="44" s="1"/>
  <c r="W66" i="43"/>
  <c r="B56" i="43" s="1"/>
  <c r="W17" i="43"/>
  <c r="B7" i="43" s="1"/>
  <c r="W53" i="43"/>
  <c r="B43" i="43" s="1"/>
  <c r="W41" i="43"/>
  <c r="B31" i="43" s="1"/>
  <c r="W17" i="42"/>
  <c r="B7" i="42" s="1"/>
  <c r="W78" i="42"/>
  <c r="B68" i="42" s="1"/>
  <c r="W66" i="42"/>
  <c r="X66" i="42" s="1"/>
  <c r="W41" i="42"/>
  <c r="B31" i="42" s="1"/>
  <c r="W29" i="41"/>
  <c r="B19" i="41" s="1"/>
  <c r="W53" i="41"/>
  <c r="B43" i="41" s="1"/>
  <c r="W41" i="44"/>
  <c r="B31" i="44" s="1"/>
  <c r="X66" i="16"/>
  <c r="W78" i="52"/>
  <c r="B68" i="52" s="1"/>
  <c r="W17" i="41"/>
  <c r="B7" i="41" s="1"/>
  <c r="W29" i="40"/>
  <c r="B19" i="40" s="1"/>
  <c r="W17" i="40"/>
  <c r="B7" i="40" s="1"/>
  <c r="W29" i="38"/>
  <c r="B19" i="38" s="1"/>
  <c r="W78" i="37"/>
  <c r="B68" i="37" s="1"/>
  <c r="W29" i="37"/>
  <c r="B19" i="37" s="1"/>
  <c r="W17" i="44"/>
  <c r="B7" i="44" s="1"/>
  <c r="W41" i="7"/>
  <c r="W41" i="23"/>
  <c r="B31" i="23" s="1"/>
  <c r="W78" i="44"/>
  <c r="B68" i="44" s="1"/>
  <c r="W29" i="15"/>
  <c r="B19" i="15" s="1"/>
  <c r="W53" i="19"/>
  <c r="B43" i="19" s="1"/>
  <c r="W41" i="2"/>
  <c r="B31" i="2" s="1"/>
  <c r="W41" i="17"/>
  <c r="B31" i="17" s="1"/>
  <c r="W78" i="23"/>
  <c r="B68" i="23" s="1"/>
  <c r="W17" i="37"/>
  <c r="B7" i="37" s="1"/>
  <c r="W78" i="36"/>
  <c r="W41" i="36"/>
  <c r="B31" i="36" s="1"/>
  <c r="W29" i="36"/>
  <c r="B19" i="36" s="1"/>
  <c r="W17" i="36"/>
  <c r="B7" i="36" s="1"/>
  <c r="W29" i="33"/>
  <c r="B19" i="33" s="1"/>
  <c r="W17" i="33"/>
  <c r="B7" i="33" s="1"/>
  <c r="W78" i="31"/>
  <c r="B68" i="31" s="1"/>
  <c r="W53" i="31"/>
  <c r="B43" i="31" s="1"/>
  <c r="W41" i="31"/>
  <c r="B31" i="31" s="1"/>
  <c r="W17" i="31"/>
  <c r="B7" i="31" s="1"/>
  <c r="W41" i="30"/>
  <c r="B31" i="30" s="1"/>
  <c r="W29" i="30"/>
  <c r="B19" i="30" s="1"/>
  <c r="W66" i="30"/>
  <c r="B56" i="30" s="1"/>
  <c r="W53" i="30"/>
  <c r="B43" i="30" s="1"/>
  <c r="W78" i="30"/>
  <c r="B68" i="30" s="1"/>
  <c r="W17" i="30"/>
  <c r="B7" i="30" s="1"/>
  <c r="W53" i="29"/>
  <c r="B43" i="29" s="1"/>
  <c r="W53" i="33"/>
  <c r="B43" i="33" s="1"/>
  <c r="W78" i="40"/>
  <c r="B68" i="40" s="1"/>
  <c r="W17" i="26"/>
  <c r="B7" i="26" s="1"/>
  <c r="W17" i="38"/>
  <c r="B7" i="38" s="1"/>
  <c r="W66" i="24"/>
  <c r="B56" i="24" s="1"/>
  <c r="W17" i="29"/>
  <c r="B7" i="29" s="1"/>
  <c r="W17" i="28"/>
  <c r="B7" i="28" s="1"/>
  <c r="W66" i="27"/>
  <c r="B56" i="27" s="1"/>
  <c r="W17" i="27"/>
  <c r="B7" i="27" s="1"/>
  <c r="W66" i="20"/>
  <c r="X66" i="20" s="1"/>
  <c r="W78" i="27"/>
  <c r="B68" i="27" s="1"/>
  <c r="W78" i="43"/>
  <c r="B68" i="43" s="1"/>
  <c r="W53" i="24"/>
  <c r="B43" i="24" s="1"/>
  <c r="W17" i="45"/>
  <c r="B7" i="45" s="1"/>
  <c r="W66" i="17"/>
  <c r="B56" i="17" s="1"/>
  <c r="W53" i="27"/>
  <c r="B43" i="27" s="1"/>
  <c r="W41" i="27"/>
  <c r="B31" i="27" s="1"/>
  <c r="W66" i="26"/>
  <c r="W53" i="26"/>
  <c r="B43" i="26" s="1"/>
  <c r="W66" i="5"/>
  <c r="B56" i="5" s="1"/>
  <c r="W17" i="17"/>
  <c r="W78" i="38"/>
  <c r="B68" i="38" s="1"/>
  <c r="W53" i="17"/>
  <c r="B43" i="17" s="1"/>
  <c r="W78" i="7"/>
  <c r="B68" i="7" s="1"/>
  <c r="W41" i="22"/>
  <c r="B31" i="22" s="1"/>
  <c r="W78" i="5"/>
  <c r="B68" i="5" s="1"/>
  <c r="W53" i="42"/>
  <c r="B43" i="42" s="1"/>
  <c r="W78" i="35"/>
  <c r="B68" i="35" s="1"/>
  <c r="W29" i="27"/>
  <c r="B19" i="27" s="1"/>
  <c r="W66" i="40"/>
  <c r="B56" i="40" s="1"/>
  <c r="W53" i="2"/>
  <c r="B43" i="2" s="1"/>
  <c r="W41" i="14"/>
  <c r="B31" i="14" s="1"/>
  <c r="X66" i="29"/>
  <c r="W41" i="41"/>
  <c r="B31" i="41" s="1"/>
  <c r="W29" i="43"/>
  <c r="B19" i="43" s="1"/>
  <c r="W29" i="28"/>
  <c r="B19" i="28" s="1"/>
  <c r="W41" i="13"/>
  <c r="B31" i="13" s="1"/>
  <c r="W41" i="19"/>
  <c r="B31" i="19" s="1"/>
  <c r="W41" i="34"/>
  <c r="B31" i="34" s="1"/>
  <c r="W41" i="20"/>
  <c r="B31" i="20" s="1"/>
  <c r="X53" i="16"/>
  <c r="W29" i="19"/>
  <c r="B19" i="19" s="1"/>
  <c r="W78" i="29"/>
  <c r="B68" i="29" s="1"/>
  <c r="W17" i="23"/>
  <c r="B7" i="23" s="1"/>
  <c r="X17" i="22"/>
  <c r="W17" i="21"/>
  <c r="B7" i="21" s="1"/>
  <c r="W53" i="21"/>
  <c r="B43" i="21" s="1"/>
  <c r="W41" i="21"/>
  <c r="B31" i="21" s="1"/>
  <c r="W29" i="21"/>
  <c r="B19" i="21" s="1"/>
  <c r="W17" i="20"/>
  <c r="B7" i="20" s="1"/>
  <c r="X53" i="20"/>
  <c r="W17" i="19"/>
  <c r="B7" i="19" s="1"/>
  <c r="W78" i="19"/>
  <c r="B68" i="19" s="1"/>
  <c r="W53" i="34"/>
  <c r="B43" i="34" s="1"/>
  <c r="W29" i="7"/>
  <c r="B19" i="7" s="1"/>
  <c r="W53" i="38"/>
  <c r="B43" i="38" s="1"/>
  <c r="W78" i="2"/>
  <c r="B68" i="2" s="1"/>
  <c r="W29" i="5"/>
  <c r="B19" i="5" s="1"/>
  <c r="W29" i="14"/>
  <c r="B19" i="14" s="1"/>
  <c r="W66" i="4"/>
  <c r="B56" i="4" s="1"/>
  <c r="W29" i="22"/>
  <c r="X29" i="22" s="1"/>
  <c r="W53" i="6"/>
  <c r="B43" i="6" s="1"/>
  <c r="W78" i="20"/>
  <c r="B68" i="20" s="1"/>
  <c r="W17" i="5"/>
  <c r="B7" i="5" s="1"/>
  <c r="X29" i="16"/>
  <c r="W17" i="4"/>
  <c r="B7" i="4" s="1"/>
  <c r="X66" i="17"/>
  <c r="X29" i="17"/>
  <c r="X17" i="17"/>
  <c r="B7" i="17"/>
  <c r="W41" i="15"/>
  <c r="B31" i="15" s="1"/>
  <c r="W17" i="15"/>
  <c r="B7" i="15" s="1"/>
  <c r="B56" i="15"/>
  <c r="X66" i="15"/>
  <c r="X29" i="15"/>
  <c r="W53" i="14"/>
  <c r="B43" i="14" s="1"/>
  <c r="W78" i="14"/>
  <c r="B68" i="14" s="1"/>
  <c r="W53" i="54"/>
  <c r="B43" i="54" s="1"/>
  <c r="W17" i="7"/>
  <c r="B7" i="7" s="1"/>
  <c r="W66" i="14"/>
  <c r="B56" i="14" s="1"/>
  <c r="W29" i="42"/>
  <c r="B19" i="42" s="1"/>
  <c r="W29" i="13"/>
  <c r="B19" i="13" s="1"/>
  <c r="W17" i="13"/>
  <c r="B7" i="13" s="1"/>
  <c r="W78" i="13"/>
  <c r="B68" i="13" s="1"/>
  <c r="B56" i="13"/>
  <c r="X66" i="13"/>
  <c r="W17" i="6"/>
  <c r="B7" i="6" s="1"/>
  <c r="W41" i="6"/>
  <c r="B31" i="6" s="1"/>
  <c r="X66" i="6"/>
  <c r="W41" i="5"/>
  <c r="B31" i="5" s="1"/>
  <c r="W53" i="5"/>
  <c r="B43" i="5" s="1"/>
  <c r="X66" i="5"/>
  <c r="W78" i="4"/>
  <c r="B68" i="4" s="1"/>
  <c r="W29" i="4"/>
  <c r="B19" i="4" s="1"/>
  <c r="X66" i="3"/>
  <c r="X53" i="3"/>
  <c r="W78" i="41"/>
  <c r="B68" i="41" s="1"/>
  <c r="W53" i="37"/>
  <c r="B43" i="37" s="1"/>
  <c r="X78" i="54"/>
  <c r="X53" i="52"/>
  <c r="X53" i="49"/>
  <c r="X17" i="54"/>
  <c r="X53" i="13"/>
  <c r="X53" i="54"/>
  <c r="X41" i="54"/>
  <c r="X41" i="53"/>
  <c r="X78" i="53"/>
  <c r="X53" i="53"/>
  <c r="X41" i="52"/>
  <c r="X17" i="52"/>
  <c r="X17" i="49"/>
  <c r="X17" i="50"/>
  <c r="X53" i="51"/>
  <c r="X78" i="51"/>
  <c r="X29" i="51"/>
  <c r="X78" i="49"/>
  <c r="X17" i="36"/>
  <c r="W29" i="31"/>
  <c r="X66" i="30"/>
  <c r="X29" i="50"/>
  <c r="X53" i="40"/>
  <c r="X41" i="49"/>
  <c r="X29" i="46"/>
  <c r="W53" i="48"/>
  <c r="B43" i="48" s="1"/>
  <c r="W29" i="48"/>
  <c r="X17" i="48"/>
  <c r="X78" i="46"/>
  <c r="X66" i="46"/>
  <c r="X53" i="46"/>
  <c r="W78" i="45"/>
  <c r="B68" i="45" s="1"/>
  <c r="X53" i="45"/>
  <c r="X41" i="45"/>
  <c r="X66" i="44"/>
  <c r="X17" i="42"/>
  <c r="B56" i="41"/>
  <c r="X66" i="41"/>
  <c r="X66" i="40"/>
  <c r="X41" i="40"/>
  <c r="X17" i="40"/>
  <c r="X66" i="38"/>
  <c r="W41" i="38"/>
  <c r="B31" i="38" s="1"/>
  <c r="X29" i="38"/>
  <c r="X66" i="37"/>
  <c r="W41" i="37"/>
  <c r="B31" i="37" s="1"/>
  <c r="X29" i="36"/>
  <c r="B68" i="36"/>
  <c r="X78" i="36"/>
  <c r="B56" i="36"/>
  <c r="X66" i="36"/>
  <c r="B43" i="36"/>
  <c r="X53" i="36"/>
  <c r="W53" i="35"/>
  <c r="B43" i="35" s="1"/>
  <c r="B56" i="35"/>
  <c r="X66" i="35"/>
  <c r="X41" i="35"/>
  <c r="X29" i="35"/>
  <c r="X17" i="35"/>
  <c r="X66" i="34"/>
  <c r="X78" i="34"/>
  <c r="X29" i="34"/>
  <c r="X17" i="34"/>
  <c r="X66" i="33"/>
  <c r="X78" i="33"/>
  <c r="X53" i="33"/>
  <c r="X66" i="31"/>
  <c r="X41" i="29"/>
  <c r="X53" i="15"/>
  <c r="X41" i="31"/>
  <c r="X41" i="30"/>
  <c r="X29" i="30"/>
  <c r="X53" i="29"/>
  <c r="X29" i="29"/>
  <c r="X78" i="15"/>
  <c r="X17" i="16"/>
  <c r="X29" i="23"/>
  <c r="X78" i="16"/>
  <c r="X53" i="22"/>
  <c r="X78" i="28"/>
  <c r="X66" i="28"/>
  <c r="X53" i="28"/>
  <c r="W41" i="28"/>
  <c r="B31" i="28" s="1"/>
  <c r="X29" i="28"/>
  <c r="X17" i="28"/>
  <c r="X66" i="27"/>
  <c r="X78" i="26"/>
  <c r="X66" i="26"/>
  <c r="X41" i="26"/>
  <c r="X29" i="26"/>
  <c r="X17" i="26"/>
  <c r="X66" i="24"/>
  <c r="X78" i="24"/>
  <c r="X41" i="24"/>
  <c r="X29" i="24"/>
  <c r="X17" i="24"/>
  <c r="X66" i="23"/>
  <c r="X78" i="23"/>
  <c r="X53" i="23"/>
  <c r="X41" i="23"/>
  <c r="X78" i="22"/>
  <c r="X66" i="22"/>
  <c r="X41" i="22"/>
  <c r="X53" i="21"/>
  <c r="X78" i="21"/>
  <c r="B56" i="21"/>
  <c r="X66" i="21"/>
  <c r="B56" i="20"/>
  <c r="B19" i="20"/>
  <c r="X29" i="20"/>
  <c r="X66" i="19"/>
  <c r="X78" i="17"/>
  <c r="X41" i="17"/>
  <c r="X41" i="16"/>
  <c r="X17" i="14"/>
  <c r="X66" i="7"/>
  <c r="X53" i="7"/>
  <c r="B31" i="7"/>
  <c r="X41" i="7"/>
  <c r="X29" i="6"/>
  <c r="X78" i="6"/>
  <c r="X53" i="6"/>
  <c r="X78" i="5"/>
  <c r="X53" i="4"/>
  <c r="W41" i="4"/>
  <c r="B31" i="4" s="1"/>
  <c r="W78" i="3"/>
  <c r="B68" i="3" s="1"/>
  <c r="X78" i="7"/>
  <c r="W41" i="3"/>
  <c r="B31" i="3" s="1"/>
  <c r="X29" i="3"/>
  <c r="W17" i="3"/>
  <c r="B7" i="3" s="1"/>
  <c r="X78" i="2"/>
  <c r="X66" i="2"/>
  <c r="X53" i="2"/>
  <c r="X29" i="2"/>
  <c r="X41" i="2"/>
  <c r="W17" i="2"/>
  <c r="B7" i="2" s="1"/>
  <c r="C38" i="2"/>
  <c r="T38" i="2" s="1"/>
  <c r="C26" i="2"/>
  <c r="T14" i="2"/>
  <c r="C15" i="2"/>
  <c r="C10" i="3" s="1"/>
  <c r="C50" i="2"/>
  <c r="C62" i="2"/>
  <c r="T49" i="2"/>
  <c r="C84" i="2"/>
  <c r="T25" i="2"/>
  <c r="C73" i="2"/>
  <c r="T73" i="2" s="1"/>
  <c r="T61" i="2"/>
  <c r="X53" i="42" l="1"/>
  <c r="X41" i="14"/>
  <c r="X29" i="37"/>
  <c r="B56" i="42"/>
  <c r="X29" i="4"/>
  <c r="X41" i="33"/>
  <c r="X78" i="37"/>
  <c r="X78" i="42"/>
  <c r="X29" i="13"/>
  <c r="X66" i="45"/>
  <c r="X66" i="53"/>
  <c r="X78" i="52"/>
  <c r="X66" i="52"/>
  <c r="X41" i="51"/>
  <c r="X17" i="51"/>
  <c r="B56" i="50"/>
  <c r="X66" i="50"/>
  <c r="X41" i="50"/>
  <c r="X29" i="49"/>
  <c r="X78" i="48"/>
  <c r="X66" i="48"/>
  <c r="X41" i="48"/>
  <c r="X41" i="46"/>
  <c r="X17" i="46"/>
  <c r="X17" i="45"/>
  <c r="X29" i="45"/>
  <c r="X53" i="44"/>
  <c r="X29" i="44"/>
  <c r="X78" i="44"/>
  <c r="X41" i="44"/>
  <c r="X17" i="44"/>
  <c r="X66" i="43"/>
  <c r="X17" i="43"/>
  <c r="X78" i="43"/>
  <c r="X53" i="43"/>
  <c r="X41" i="43"/>
  <c r="X29" i="43"/>
  <c r="X41" i="42"/>
  <c r="X29" i="42"/>
  <c r="X29" i="41"/>
  <c r="X53" i="41"/>
  <c r="X41" i="41"/>
  <c r="X17" i="41"/>
  <c r="X78" i="41"/>
  <c r="X78" i="40"/>
  <c r="X29" i="40"/>
  <c r="X17" i="38"/>
  <c r="X53" i="38"/>
  <c r="X78" i="38"/>
  <c r="X78" i="4"/>
  <c r="X53" i="19"/>
  <c r="X53" i="24"/>
  <c r="X17" i="33"/>
  <c r="X78" i="31"/>
  <c r="X53" i="37"/>
  <c r="X17" i="37"/>
  <c r="X41" i="36"/>
  <c r="X53" i="35"/>
  <c r="X78" i="35"/>
  <c r="X53" i="34"/>
  <c r="X41" i="34"/>
  <c r="X29" i="33"/>
  <c r="X53" i="31"/>
  <c r="X17" i="31"/>
  <c r="X53" i="30"/>
  <c r="X17" i="30"/>
  <c r="X78" i="30"/>
  <c r="X17" i="29"/>
  <c r="X78" i="29"/>
  <c r="X29" i="5"/>
  <c r="X41" i="13"/>
  <c r="X41" i="19"/>
  <c r="X53" i="27"/>
  <c r="X41" i="27"/>
  <c r="X78" i="27"/>
  <c r="X29" i="27"/>
  <c r="X17" i="27"/>
  <c r="X53" i="26"/>
  <c r="X53" i="17"/>
  <c r="X78" i="14"/>
  <c r="X41" i="20"/>
  <c r="X29" i="19"/>
  <c r="X17" i="19"/>
  <c r="X17" i="4"/>
  <c r="X66" i="4"/>
  <c r="X78" i="19"/>
  <c r="X17" i="23"/>
  <c r="B19" i="22"/>
  <c r="X17" i="21"/>
  <c r="X41" i="21"/>
  <c r="X29" i="21"/>
  <c r="X17" i="20"/>
  <c r="X78" i="20"/>
  <c r="X17" i="7"/>
  <c r="X29" i="7"/>
  <c r="X29" i="14"/>
  <c r="X41" i="15"/>
  <c r="X53" i="14"/>
  <c r="X17" i="5"/>
  <c r="X17" i="15"/>
  <c r="X66" i="14"/>
  <c r="X41" i="6"/>
  <c r="X78" i="13"/>
  <c r="X41" i="5"/>
  <c r="X17" i="13"/>
  <c r="X17" i="6"/>
  <c r="X53" i="5"/>
  <c r="C46" i="3"/>
  <c r="C22" i="3"/>
  <c r="C11" i="3"/>
  <c r="T10" i="3"/>
  <c r="C34" i="3"/>
  <c r="T34" i="3" s="1"/>
  <c r="X78" i="3"/>
  <c r="B19" i="31"/>
  <c r="X29" i="31"/>
  <c r="X53" i="48"/>
  <c r="B19" i="48"/>
  <c r="X29" i="48"/>
  <c r="X78" i="45"/>
  <c r="X41" i="38"/>
  <c r="X41" i="37"/>
  <c r="X41" i="28"/>
  <c r="X41" i="4"/>
  <c r="X41" i="3"/>
  <c r="X17" i="3"/>
  <c r="X17" i="2"/>
  <c r="C74" i="2"/>
  <c r="T74" i="2" s="1"/>
  <c r="T62" i="2"/>
  <c r="C63" i="2"/>
  <c r="T50" i="2"/>
  <c r="C39" i="2"/>
  <c r="C51" i="2"/>
  <c r="C64" i="2" s="1"/>
  <c r="C76" i="2" s="1"/>
  <c r="C27" i="2"/>
  <c r="C86" i="2" s="1"/>
  <c r="C85" i="2"/>
  <c r="T26" i="2"/>
  <c r="C12" i="3" l="1"/>
  <c r="C47" i="3"/>
  <c r="T11" i="3"/>
  <c r="C23" i="3"/>
  <c r="C35" i="3"/>
  <c r="T35" i="3" s="1"/>
  <c r="T22" i="3"/>
  <c r="C81" i="3"/>
  <c r="C59" i="3"/>
  <c r="T46" i="3"/>
  <c r="C75" i="2"/>
  <c r="T75" i="2" s="1"/>
  <c r="T63" i="2"/>
  <c r="C82" i="3" l="1"/>
  <c r="T23" i="3"/>
  <c r="T47" i="3"/>
  <c r="C60" i="3"/>
  <c r="C71" i="3"/>
  <c r="T71" i="3" s="1"/>
  <c r="T59" i="3"/>
  <c r="C13" i="3"/>
  <c r="C36" i="3"/>
  <c r="T36" i="3" s="1"/>
  <c r="C48" i="3"/>
  <c r="T12" i="3"/>
  <c r="C24" i="3"/>
  <c r="T60" i="3" l="1"/>
  <c r="C72" i="3"/>
  <c r="T72" i="3" s="1"/>
  <c r="T24" i="3"/>
  <c r="C83" i="3"/>
  <c r="C14" i="3"/>
  <c r="C37" i="3"/>
  <c r="T37" i="3" s="1"/>
  <c r="C25" i="3"/>
  <c r="C49" i="3"/>
  <c r="T13" i="3"/>
  <c r="T48" i="3"/>
  <c r="C61" i="3"/>
  <c r="T49" i="3" l="1"/>
  <c r="C62" i="3"/>
  <c r="C73" i="3"/>
  <c r="T73" i="3" s="1"/>
  <c r="T61" i="3"/>
  <c r="C84" i="3"/>
  <c r="T25" i="3"/>
  <c r="C38" i="3"/>
  <c r="T38" i="3" s="1"/>
  <c r="C50" i="3"/>
  <c r="C15" i="3"/>
  <c r="T14" i="3"/>
  <c r="C26" i="3"/>
  <c r="C85" i="3" l="1"/>
  <c r="T26" i="3"/>
  <c r="T62" i="3"/>
  <c r="C74" i="3"/>
  <c r="T74" i="3" s="1"/>
  <c r="T50" i="3"/>
  <c r="C63" i="3"/>
  <c r="C10" i="4"/>
  <c r="H7" i="4" s="1"/>
  <c r="C51" i="3"/>
  <c r="C64" i="3" s="1"/>
  <c r="C76" i="3" s="1"/>
  <c r="C27" i="3"/>
  <c r="C86" i="3" s="1"/>
  <c r="C39" i="3"/>
  <c r="T10" i="4" l="1"/>
  <c r="C34" i="4"/>
  <c r="C46" i="4"/>
  <c r="C22" i="4"/>
  <c r="H19" i="4" s="1"/>
  <c r="C11" i="4"/>
  <c r="C75" i="3"/>
  <c r="T75" i="3" s="1"/>
  <c r="T63" i="3"/>
  <c r="T34" i="4" l="1"/>
  <c r="H31" i="4"/>
  <c r="C59" i="4"/>
  <c r="T46" i="4"/>
  <c r="C81" i="4"/>
  <c r="T22" i="4"/>
  <c r="C35" i="4"/>
  <c r="T35" i="4" s="1"/>
  <c r="C23" i="4"/>
  <c r="T11" i="4"/>
  <c r="C12" i="4"/>
  <c r="C47" i="4"/>
  <c r="T12" i="4" l="1"/>
  <c r="C48" i="4"/>
  <c r="C13" i="4"/>
  <c r="C36" i="4"/>
  <c r="T36" i="4" s="1"/>
  <c r="C24" i="4"/>
  <c r="T23" i="4"/>
  <c r="C82" i="4"/>
  <c r="T47" i="4"/>
  <c r="C60" i="4"/>
  <c r="T59" i="4"/>
  <c r="C71" i="4"/>
  <c r="T71" i="4" s="1"/>
  <c r="C25" i="4" l="1"/>
  <c r="C37" i="4"/>
  <c r="T37" i="4" s="1"/>
  <c r="C49" i="4"/>
  <c r="C14" i="4"/>
  <c r="T13" i="4"/>
  <c r="T48" i="4"/>
  <c r="C61" i="4"/>
  <c r="T60" i="4"/>
  <c r="C72" i="4"/>
  <c r="T72" i="4" s="1"/>
  <c r="T24" i="4"/>
  <c r="C83" i="4"/>
  <c r="C26" i="4" l="1"/>
  <c r="C38" i="4"/>
  <c r="T38" i="4" s="1"/>
  <c r="T14" i="4"/>
  <c r="C15" i="4"/>
  <c r="C50" i="4"/>
  <c r="C73" i="4"/>
  <c r="T73" i="4" s="1"/>
  <c r="T61" i="4"/>
  <c r="T49" i="4"/>
  <c r="C62" i="4"/>
  <c r="C84" i="4"/>
  <c r="T25" i="4"/>
  <c r="C10" i="5" l="1"/>
  <c r="H7" i="5" s="1"/>
  <c r="C51" i="4"/>
  <c r="C64" i="4" s="1"/>
  <c r="C76" i="4" s="1"/>
  <c r="C39" i="4"/>
  <c r="C27" i="4"/>
  <c r="C86" i="4" s="1"/>
  <c r="T62" i="4"/>
  <c r="C74" i="4"/>
  <c r="T74" i="4" s="1"/>
  <c r="C63" i="4"/>
  <c r="T50" i="4"/>
  <c r="T26" i="4"/>
  <c r="C85" i="4"/>
  <c r="C75" i="4" l="1"/>
  <c r="T75" i="4" s="1"/>
  <c r="T63" i="4"/>
  <c r="C34" i="5"/>
  <c r="C22" i="5"/>
  <c r="H19" i="5" s="1"/>
  <c r="C11" i="5"/>
  <c r="T10" i="5"/>
  <c r="C46" i="5"/>
  <c r="H43" i="5" s="1"/>
  <c r="T34" i="5" l="1"/>
  <c r="H31" i="5"/>
  <c r="C23" i="5"/>
  <c r="C12" i="5"/>
  <c r="C35" i="5"/>
  <c r="T35" i="5" s="1"/>
  <c r="C47" i="5"/>
  <c r="T11" i="5"/>
  <c r="T22" i="5"/>
  <c r="C81" i="5"/>
  <c r="C59" i="5"/>
  <c r="H56" i="5" s="1"/>
  <c r="T46" i="5"/>
  <c r="T59" i="5" l="1"/>
  <c r="C71" i="5"/>
  <c r="T71" i="5" s="1"/>
  <c r="C60" i="5"/>
  <c r="T47" i="5"/>
  <c r="C48" i="5"/>
  <c r="C24" i="5"/>
  <c r="T12" i="5"/>
  <c r="C13" i="5"/>
  <c r="C36" i="5"/>
  <c r="T36" i="5" s="1"/>
  <c r="T23" i="5"/>
  <c r="C82" i="5"/>
  <c r="T13" i="5" l="1"/>
  <c r="C14" i="5"/>
  <c r="C37" i="5"/>
  <c r="T37" i="5" s="1"/>
  <c r="C49" i="5"/>
  <c r="C25" i="5"/>
  <c r="C72" i="5"/>
  <c r="T72" i="5" s="1"/>
  <c r="T60" i="5"/>
  <c r="T48" i="5"/>
  <c r="C61" i="5"/>
  <c r="T24" i="5"/>
  <c r="C83" i="5"/>
  <c r="T61" i="5" l="1"/>
  <c r="C73" i="5"/>
  <c r="T73" i="5" s="1"/>
  <c r="T49" i="5"/>
  <c r="C62" i="5"/>
  <c r="T25" i="5"/>
  <c r="C84" i="5"/>
  <c r="C15" i="5"/>
  <c r="C38" i="5"/>
  <c r="T38" i="5" s="1"/>
  <c r="C50" i="5"/>
  <c r="T14" i="5"/>
  <c r="C26" i="5"/>
  <c r="C74" i="5" l="1"/>
  <c r="T74" i="5" s="1"/>
  <c r="T62" i="5"/>
  <c r="C85" i="5"/>
  <c r="T26" i="5"/>
  <c r="C10" i="6"/>
  <c r="H7" i="6" s="1"/>
  <c r="C27" i="5"/>
  <c r="C86" i="5" s="1"/>
  <c r="C39" i="5"/>
  <c r="C51" i="5"/>
  <c r="C64" i="5" s="1"/>
  <c r="C76" i="5" s="1"/>
  <c r="T50" i="5"/>
  <c r="C63" i="5"/>
  <c r="C75" i="5" l="1"/>
  <c r="T75" i="5" s="1"/>
  <c r="T63" i="5"/>
  <c r="C11" i="6"/>
  <c r="C46" i="6"/>
  <c r="C22" i="6"/>
  <c r="H19" i="6" s="1"/>
  <c r="T10" i="6"/>
  <c r="C34" i="6"/>
  <c r="T34" i="6" s="1"/>
  <c r="C59" i="6" l="1"/>
  <c r="T46" i="6"/>
  <c r="C47" i="6"/>
  <c r="C12" i="6"/>
  <c r="C35" i="6"/>
  <c r="T35" i="6" s="1"/>
  <c r="T11" i="6"/>
  <c r="C23" i="6"/>
  <c r="T22" i="6"/>
  <c r="C81" i="6"/>
  <c r="C13" i="6" l="1"/>
  <c r="T12" i="6"/>
  <c r="C36" i="6"/>
  <c r="T36" i="6" s="1"/>
  <c r="C48" i="6"/>
  <c r="C24" i="6"/>
  <c r="T23" i="6"/>
  <c r="C82" i="6"/>
  <c r="C60" i="6"/>
  <c r="T47" i="6"/>
  <c r="T59" i="6"/>
  <c r="C71" i="6"/>
  <c r="T71" i="6" s="1"/>
  <c r="T60" i="6" l="1"/>
  <c r="C72" i="6"/>
  <c r="T72" i="6" s="1"/>
  <c r="C61" i="6"/>
  <c r="T48" i="6"/>
  <c r="C83" i="6"/>
  <c r="T24" i="6"/>
  <c r="C49" i="6"/>
  <c r="C25" i="6"/>
  <c r="C14" i="6"/>
  <c r="T13" i="6"/>
  <c r="C37" i="6"/>
  <c r="T37" i="6" s="1"/>
  <c r="C84" i="6" l="1"/>
  <c r="T25" i="6"/>
  <c r="T61" i="6"/>
  <c r="C73" i="6"/>
  <c r="T73" i="6" s="1"/>
  <c r="T49" i="6"/>
  <c r="C62" i="6"/>
  <c r="C26" i="6"/>
  <c r="C50" i="6"/>
  <c r="C38" i="6"/>
  <c r="T38" i="6" s="1"/>
  <c r="T14" i="6"/>
  <c r="C15" i="6"/>
  <c r="C85" i="6" l="1"/>
  <c r="T26" i="6"/>
  <c r="T50" i="6"/>
  <c r="C63" i="6"/>
  <c r="C10" i="7"/>
  <c r="C27" i="6"/>
  <c r="C86" i="6" s="1"/>
  <c r="C39" i="6"/>
  <c r="C51" i="6"/>
  <c r="C64" i="6" s="1"/>
  <c r="C76" i="6" s="1"/>
  <c r="C74" i="6"/>
  <c r="T74" i="6" s="1"/>
  <c r="T62" i="6"/>
  <c r="C75" i="6" l="1"/>
  <c r="T75" i="6" s="1"/>
  <c r="T63" i="6"/>
  <c r="C34" i="7"/>
  <c r="C46" i="7"/>
  <c r="T10" i="7"/>
  <c r="C22" i="7"/>
  <c r="H7" i="7"/>
  <c r="C11" i="7"/>
  <c r="C81" i="7" l="1"/>
  <c r="H19" i="7"/>
  <c r="T22" i="7"/>
  <c r="C23" i="7"/>
  <c r="T11" i="7"/>
  <c r="C12" i="7"/>
  <c r="C35" i="7"/>
  <c r="T35" i="7" s="1"/>
  <c r="C47" i="7"/>
  <c r="H43" i="7"/>
  <c r="T46" i="7"/>
  <c r="C59" i="7"/>
  <c r="H31" i="7"/>
  <c r="T34" i="7"/>
  <c r="C24" i="7" l="1"/>
  <c r="C13" i="7"/>
  <c r="C48" i="7"/>
  <c r="C36" i="7"/>
  <c r="T36" i="7" s="1"/>
  <c r="T12" i="7"/>
  <c r="T47" i="7"/>
  <c r="C60" i="7"/>
  <c r="T23" i="7"/>
  <c r="C82" i="7"/>
  <c r="H56" i="7"/>
  <c r="T59" i="7"/>
  <c r="C71" i="7"/>
  <c r="H68" i="7" l="1"/>
  <c r="T71" i="7"/>
  <c r="C61" i="7"/>
  <c r="T48" i="7"/>
  <c r="T60" i="7"/>
  <c r="C72" i="7"/>
  <c r="T72" i="7" s="1"/>
  <c r="T13" i="7"/>
  <c r="C25" i="7"/>
  <c r="C49" i="7"/>
  <c r="C37" i="7"/>
  <c r="T37" i="7" s="1"/>
  <c r="C14" i="7"/>
  <c r="T24" i="7"/>
  <c r="C83" i="7"/>
  <c r="T25" i="7" l="1"/>
  <c r="C84" i="7"/>
  <c r="C26" i="7"/>
  <c r="C38" i="7"/>
  <c r="T38" i="7" s="1"/>
  <c r="C15" i="7"/>
  <c r="C50" i="7"/>
  <c r="T14" i="7"/>
  <c r="T61" i="7"/>
  <c r="C73" i="7"/>
  <c r="T73" i="7" s="1"/>
  <c r="T49" i="7"/>
  <c r="C62" i="7"/>
  <c r="C74" i="7" l="1"/>
  <c r="T74" i="7" s="1"/>
  <c r="T62" i="7"/>
  <c r="C85" i="7"/>
  <c r="T26" i="7"/>
  <c r="T50" i="7"/>
  <c r="C63" i="7"/>
  <c r="C10" i="13"/>
  <c r="C27" i="7"/>
  <c r="C86" i="7" s="1"/>
  <c r="C39" i="7"/>
  <c r="C51" i="7"/>
  <c r="C64" i="7" s="1"/>
  <c r="C76" i="7" s="1"/>
  <c r="C75" i="7" l="1"/>
  <c r="T75" i="7" s="1"/>
  <c r="T63" i="7"/>
  <c r="C34" i="13"/>
  <c r="C11" i="13"/>
  <c r="H7" i="13"/>
  <c r="C46" i="13"/>
  <c r="T10" i="13"/>
  <c r="C22" i="13"/>
  <c r="H43" i="13" l="1"/>
  <c r="C59" i="13"/>
  <c r="T46" i="13"/>
  <c r="T22" i="13"/>
  <c r="H19" i="13"/>
  <c r="C81" i="13"/>
  <c r="C47" i="13"/>
  <c r="C12" i="13"/>
  <c r="C35" i="13"/>
  <c r="T35" i="13" s="1"/>
  <c r="C23" i="13"/>
  <c r="T11" i="13"/>
  <c r="T34" i="13"/>
  <c r="H31" i="13"/>
  <c r="C13" i="13" l="1"/>
  <c r="T12" i="13"/>
  <c r="C24" i="13"/>
  <c r="C48" i="13"/>
  <c r="C36" i="13"/>
  <c r="T36" i="13" s="1"/>
  <c r="T47" i="13"/>
  <c r="C60" i="13"/>
  <c r="C82" i="13"/>
  <c r="T23" i="13"/>
  <c r="C71" i="13"/>
  <c r="H56" i="13"/>
  <c r="T59" i="13"/>
  <c r="C61" i="13" l="1"/>
  <c r="T48" i="13"/>
  <c r="T60" i="13"/>
  <c r="C72" i="13"/>
  <c r="T72" i="13" s="1"/>
  <c r="T24" i="13"/>
  <c r="C83" i="13"/>
  <c r="H68" i="13"/>
  <c r="T71" i="13"/>
  <c r="C37" i="13"/>
  <c r="T37" i="13" s="1"/>
  <c r="T13" i="13"/>
  <c r="C49" i="13"/>
  <c r="C14" i="13"/>
  <c r="C25" i="13"/>
  <c r="T49" i="13" l="1"/>
  <c r="C62" i="13"/>
  <c r="C50" i="13"/>
  <c r="C15" i="13"/>
  <c r="T14" i="13"/>
  <c r="C26" i="13"/>
  <c r="C38" i="13"/>
  <c r="T38" i="13" s="1"/>
  <c r="T25" i="13"/>
  <c r="C84" i="13"/>
  <c r="C73" i="13"/>
  <c r="T73" i="13" s="1"/>
  <c r="T61" i="13"/>
  <c r="C10" i="14" l="1"/>
  <c r="C27" i="13"/>
  <c r="C86" i="13" s="1"/>
  <c r="C51" i="13"/>
  <c r="C64" i="13" s="1"/>
  <c r="C76" i="13" s="1"/>
  <c r="C39" i="13"/>
  <c r="C63" i="13"/>
  <c r="T50" i="13"/>
  <c r="T26" i="13"/>
  <c r="C85" i="13"/>
  <c r="T62" i="13"/>
  <c r="C74" i="13"/>
  <c r="T74" i="13" s="1"/>
  <c r="C75" i="13" l="1"/>
  <c r="T75" i="13" s="1"/>
  <c r="T63" i="13"/>
  <c r="H7" i="14"/>
  <c r="C22" i="14"/>
  <c r="T10" i="14"/>
  <c r="C46" i="14"/>
  <c r="C34" i="14"/>
  <c r="C11" i="14"/>
  <c r="H31" i="14" l="1"/>
  <c r="T34" i="14"/>
  <c r="T46" i="14"/>
  <c r="H43" i="14"/>
  <c r="C59" i="14"/>
  <c r="C23" i="14"/>
  <c r="T11" i="14"/>
  <c r="C12" i="14"/>
  <c r="C47" i="14"/>
  <c r="C35" i="14"/>
  <c r="T35" i="14" s="1"/>
  <c r="H19" i="14"/>
  <c r="C81" i="14"/>
  <c r="T22" i="14"/>
  <c r="C48" i="14" l="1"/>
  <c r="T12" i="14"/>
  <c r="C24" i="14"/>
  <c r="C36" i="14"/>
  <c r="T36" i="14" s="1"/>
  <c r="C13" i="14"/>
  <c r="T23" i="14"/>
  <c r="C82" i="14"/>
  <c r="C60" i="14"/>
  <c r="T47" i="14"/>
  <c r="T59" i="14"/>
  <c r="C71" i="14"/>
  <c r="H56" i="14"/>
  <c r="T60" i="14" l="1"/>
  <c r="C72" i="14"/>
  <c r="T72" i="14" s="1"/>
  <c r="T71" i="14"/>
  <c r="H68" i="14"/>
  <c r="C83" i="14"/>
  <c r="T24" i="14"/>
  <c r="T13" i="14"/>
  <c r="C25" i="14"/>
  <c r="C14" i="14"/>
  <c r="C37" i="14"/>
  <c r="T37" i="14" s="1"/>
  <c r="C49" i="14"/>
  <c r="T48" i="14"/>
  <c r="C61" i="14"/>
  <c r="T49" i="14" l="1"/>
  <c r="C62" i="14"/>
  <c r="T61" i="14"/>
  <c r="C73" i="14"/>
  <c r="T73" i="14" s="1"/>
  <c r="C84" i="14"/>
  <c r="T25" i="14"/>
  <c r="C15" i="14"/>
  <c r="C50" i="14"/>
  <c r="C26" i="14"/>
  <c r="T14" i="14"/>
  <c r="C38" i="14"/>
  <c r="T38" i="14" s="1"/>
  <c r="C10" i="15" l="1"/>
  <c r="C39" i="14"/>
  <c r="C27" i="14"/>
  <c r="C86" i="14" s="1"/>
  <c r="C51" i="14"/>
  <c r="C64" i="14" s="1"/>
  <c r="C76" i="14" s="1"/>
  <c r="T50" i="14"/>
  <c r="C63" i="14"/>
  <c r="T62" i="14"/>
  <c r="C74" i="14"/>
  <c r="T74" i="14" s="1"/>
  <c r="T26" i="14"/>
  <c r="C85" i="14"/>
  <c r="T63" i="14" l="1"/>
  <c r="C75" i="14"/>
  <c r="T75" i="14" s="1"/>
  <c r="T10" i="15"/>
  <c r="C22" i="15"/>
  <c r="C46" i="15"/>
  <c r="C11" i="15"/>
  <c r="C34" i="15"/>
  <c r="H7" i="15"/>
  <c r="T34" i="15" l="1"/>
  <c r="H31" i="15"/>
  <c r="C59" i="15"/>
  <c r="T46" i="15"/>
  <c r="H43" i="15"/>
  <c r="H19" i="15"/>
  <c r="T22" i="15"/>
  <c r="C81" i="15"/>
  <c r="C12" i="15"/>
  <c r="C35" i="15"/>
  <c r="T35" i="15" s="1"/>
  <c r="C23" i="15"/>
  <c r="C47" i="15"/>
  <c r="T11" i="15"/>
  <c r="T47" i="15" l="1"/>
  <c r="C60" i="15"/>
  <c r="C82" i="15"/>
  <c r="T23" i="15"/>
  <c r="H56" i="15"/>
  <c r="T59" i="15"/>
  <c r="C71" i="15"/>
  <c r="C36" i="15"/>
  <c r="T36" i="15" s="1"/>
  <c r="C48" i="15"/>
  <c r="C13" i="15"/>
  <c r="C24" i="15"/>
  <c r="T12" i="15"/>
  <c r="C83" i="15" l="1"/>
  <c r="T24" i="15"/>
  <c r="T71" i="15"/>
  <c r="H68" i="15"/>
  <c r="C37" i="15"/>
  <c r="T37" i="15" s="1"/>
  <c r="T13" i="15"/>
  <c r="C49" i="15"/>
  <c r="C14" i="15"/>
  <c r="C25" i="15"/>
  <c r="T60" i="15"/>
  <c r="C72" i="15"/>
  <c r="T72" i="15" s="1"/>
  <c r="T48" i="15"/>
  <c r="C61" i="15"/>
  <c r="C38" i="15" l="1"/>
  <c r="T38" i="15" s="1"/>
  <c r="T14" i="15"/>
  <c r="C50" i="15"/>
  <c r="C26" i="15"/>
  <c r="C15" i="15"/>
  <c r="T49" i="15"/>
  <c r="C62" i="15"/>
  <c r="C73" i="15"/>
  <c r="T73" i="15" s="1"/>
  <c r="T61" i="15"/>
  <c r="T25" i="15"/>
  <c r="C84" i="15"/>
  <c r="T26" i="15" l="1"/>
  <c r="C85" i="15"/>
  <c r="T50" i="15"/>
  <c r="C63" i="15"/>
  <c r="C74" i="15"/>
  <c r="T74" i="15" s="1"/>
  <c r="T62" i="15"/>
  <c r="C10" i="16"/>
  <c r="C51" i="15"/>
  <c r="C64" i="15" s="1"/>
  <c r="C76" i="15" s="1"/>
  <c r="C27" i="15"/>
  <c r="C86" i="15" s="1"/>
  <c r="C39" i="15"/>
  <c r="T63" i="15" l="1"/>
  <c r="C75" i="15"/>
  <c r="T75" i="15" s="1"/>
  <c r="C34" i="16"/>
  <c r="C46" i="16"/>
  <c r="H7" i="16"/>
  <c r="C11" i="16"/>
  <c r="T10" i="16"/>
  <c r="C22" i="16"/>
  <c r="C81" i="16" l="1"/>
  <c r="H19" i="16"/>
  <c r="T22" i="16"/>
  <c r="H43" i="16"/>
  <c r="C59" i="16"/>
  <c r="T46" i="16"/>
  <c r="T34" i="16"/>
  <c r="H31" i="16"/>
  <c r="C12" i="16"/>
  <c r="T11" i="16"/>
  <c r="C23" i="16"/>
  <c r="C47" i="16"/>
  <c r="C35" i="16"/>
  <c r="T35" i="16" s="1"/>
  <c r="T12" i="16" l="1"/>
  <c r="C36" i="16"/>
  <c r="T36" i="16" s="1"/>
  <c r="C13" i="16"/>
  <c r="C24" i="16"/>
  <c r="C48" i="16"/>
  <c r="C71" i="16"/>
  <c r="T59" i="16"/>
  <c r="H56" i="16"/>
  <c r="T47" i="16"/>
  <c r="C60" i="16"/>
  <c r="C82" i="16"/>
  <c r="T23" i="16"/>
  <c r="T24" i="16" l="1"/>
  <c r="C83" i="16"/>
  <c r="C25" i="16"/>
  <c r="C49" i="16"/>
  <c r="C14" i="16"/>
  <c r="T13" i="16"/>
  <c r="C37" i="16"/>
  <c r="T37" i="16" s="1"/>
  <c r="T60" i="16"/>
  <c r="C72" i="16"/>
  <c r="T72" i="16" s="1"/>
  <c r="H68" i="16"/>
  <c r="T71" i="16"/>
  <c r="T48" i="16"/>
  <c r="C61" i="16"/>
  <c r="T49" i="16" l="1"/>
  <c r="C62" i="16"/>
  <c r="T25" i="16"/>
  <c r="C84" i="16"/>
  <c r="C73" i="16"/>
  <c r="T73" i="16" s="1"/>
  <c r="T61" i="16"/>
  <c r="C38" i="16"/>
  <c r="T38" i="16" s="1"/>
  <c r="C50" i="16"/>
  <c r="C26" i="16"/>
  <c r="T14" i="16"/>
  <c r="C15" i="16"/>
  <c r="T50" i="16" l="1"/>
  <c r="C63" i="16"/>
  <c r="C10" i="17"/>
  <c r="C39" i="16"/>
  <c r="C27" i="16"/>
  <c r="C86" i="16" s="1"/>
  <c r="C51" i="16"/>
  <c r="C64" i="16" s="1"/>
  <c r="C76" i="16" s="1"/>
  <c r="C74" i="16"/>
  <c r="T74" i="16" s="1"/>
  <c r="T62" i="16"/>
  <c r="T26" i="16"/>
  <c r="C85" i="16"/>
  <c r="C11" i="17" l="1"/>
  <c r="C46" i="17"/>
  <c r="C22" i="17"/>
  <c r="H7" i="17"/>
  <c r="T10" i="17"/>
  <c r="C34" i="17"/>
  <c r="T63" i="16"/>
  <c r="C75" i="16"/>
  <c r="T75" i="16" s="1"/>
  <c r="H19" i="17" l="1"/>
  <c r="T22" i="17"/>
  <c r="C81" i="17"/>
  <c r="H31" i="17"/>
  <c r="T34" i="17"/>
  <c r="T46" i="17"/>
  <c r="H43" i="17"/>
  <c r="C59" i="17"/>
  <c r="C47" i="17"/>
  <c r="C23" i="17"/>
  <c r="C12" i="17"/>
  <c r="T11" i="17"/>
  <c r="C35" i="17"/>
  <c r="T35" i="17" s="1"/>
  <c r="T23" i="17" l="1"/>
  <c r="C82" i="17"/>
  <c r="C60" i="17"/>
  <c r="T47" i="17"/>
  <c r="T59" i="17"/>
  <c r="C71" i="17"/>
  <c r="H56" i="17"/>
  <c r="C48" i="17"/>
  <c r="C24" i="17"/>
  <c r="C13" i="17"/>
  <c r="T12" i="17"/>
  <c r="C36" i="17"/>
  <c r="T36" i="17" s="1"/>
  <c r="T60" i="17" l="1"/>
  <c r="C72" i="17"/>
  <c r="T72" i="17" s="1"/>
  <c r="C37" i="17"/>
  <c r="T37" i="17" s="1"/>
  <c r="T13" i="17"/>
  <c r="C14" i="17"/>
  <c r="C25" i="17"/>
  <c r="C49" i="17"/>
  <c r="T71" i="17"/>
  <c r="H68" i="17"/>
  <c r="T48" i="17"/>
  <c r="C61" i="17"/>
  <c r="C83" i="17"/>
  <c r="T24" i="17"/>
  <c r="C73" i="17" l="1"/>
  <c r="T73" i="17" s="1"/>
  <c r="T61" i="17"/>
  <c r="T49" i="17"/>
  <c r="C62" i="17"/>
  <c r="C84" i="17"/>
  <c r="T25" i="17"/>
  <c r="C15" i="17"/>
  <c r="T14" i="17"/>
  <c r="C50" i="17"/>
  <c r="C38" i="17"/>
  <c r="T38" i="17" s="1"/>
  <c r="C26" i="17"/>
  <c r="C74" i="17" l="1"/>
  <c r="T74" i="17" s="1"/>
  <c r="T62" i="17"/>
  <c r="T26" i="17"/>
  <c r="C85" i="17"/>
  <c r="C10" i="19"/>
  <c r="C51" i="17"/>
  <c r="C64" i="17" s="1"/>
  <c r="C76" i="17" s="1"/>
  <c r="C39" i="17"/>
  <c r="C27" i="17"/>
  <c r="C86" i="17" s="1"/>
  <c r="T50" i="17"/>
  <c r="C63" i="17"/>
  <c r="C75" i="17" l="1"/>
  <c r="T75" i="17" s="1"/>
  <c r="T63" i="17"/>
  <c r="T10" i="19"/>
  <c r="C11" i="19"/>
  <c r="C46" i="19"/>
  <c r="H7" i="19"/>
  <c r="C22" i="19"/>
  <c r="C34" i="19"/>
  <c r="C59" i="19" l="1"/>
  <c r="H43" i="19"/>
  <c r="T46" i="19"/>
  <c r="H31" i="19"/>
  <c r="T34" i="19"/>
  <c r="C23" i="19"/>
  <c r="C12" i="19"/>
  <c r="T11" i="19"/>
  <c r="C35" i="19"/>
  <c r="T35" i="19" s="1"/>
  <c r="C47" i="19"/>
  <c r="H19" i="19"/>
  <c r="C81" i="19"/>
  <c r="T22" i="19"/>
  <c r="T47" i="19" l="1"/>
  <c r="C60" i="19"/>
  <c r="C36" i="19"/>
  <c r="T36" i="19" s="1"/>
  <c r="C24" i="19"/>
  <c r="T12" i="19"/>
  <c r="C13" i="19"/>
  <c r="C48" i="19"/>
  <c r="T23" i="19"/>
  <c r="C82" i="19"/>
  <c r="T59" i="19"/>
  <c r="H56" i="19"/>
  <c r="C71" i="19"/>
  <c r="H68" i="19" l="1"/>
  <c r="T71" i="19"/>
  <c r="T48" i="19"/>
  <c r="C61" i="19"/>
  <c r="C25" i="19"/>
  <c r="C14" i="19"/>
  <c r="C37" i="19"/>
  <c r="T37" i="19" s="1"/>
  <c r="T13" i="19"/>
  <c r="C49" i="19"/>
  <c r="T60" i="19"/>
  <c r="C72" i="19"/>
  <c r="T72" i="19" s="1"/>
  <c r="T24" i="19"/>
  <c r="C83" i="19"/>
  <c r="T61" i="19" l="1"/>
  <c r="C73" i="19"/>
  <c r="T73" i="19" s="1"/>
  <c r="C15" i="19"/>
  <c r="C50" i="19"/>
  <c r="T14" i="19"/>
  <c r="C38" i="19"/>
  <c r="T38" i="19" s="1"/>
  <c r="C26" i="19"/>
  <c r="T49" i="19"/>
  <c r="C62" i="19"/>
  <c r="C84" i="19"/>
  <c r="T25" i="19"/>
  <c r="T62" i="19" l="1"/>
  <c r="C74" i="19"/>
  <c r="T74" i="19" s="1"/>
  <c r="T50" i="19"/>
  <c r="C63" i="19"/>
  <c r="T26" i="19"/>
  <c r="C85" i="19"/>
  <c r="C10" i="20"/>
  <c r="C51" i="19"/>
  <c r="C64" i="19" s="1"/>
  <c r="C76" i="19" s="1"/>
  <c r="C27" i="19"/>
  <c r="C86" i="19" s="1"/>
  <c r="C39" i="19"/>
  <c r="T63" i="19" l="1"/>
  <c r="C75" i="19"/>
  <c r="T75" i="19" s="1"/>
  <c r="C46" i="20"/>
  <c r="C34" i="20"/>
  <c r="C22" i="20"/>
  <c r="T10" i="20"/>
  <c r="H7" i="20"/>
  <c r="C11" i="20"/>
  <c r="T11" i="20" l="1"/>
  <c r="C35" i="20"/>
  <c r="T35" i="20" s="1"/>
  <c r="C23" i="20"/>
  <c r="C12" i="20"/>
  <c r="C47" i="20"/>
  <c r="H31" i="20"/>
  <c r="T34" i="20"/>
  <c r="T46" i="20"/>
  <c r="C59" i="20"/>
  <c r="H43" i="20"/>
  <c r="H19" i="20"/>
  <c r="T22" i="20"/>
  <c r="C81" i="20"/>
  <c r="C36" i="20" l="1"/>
  <c r="T36" i="20" s="1"/>
  <c r="C48" i="20"/>
  <c r="C13" i="20"/>
  <c r="C24" i="20"/>
  <c r="T12" i="20"/>
  <c r="C82" i="20"/>
  <c r="T23" i="20"/>
  <c r="C71" i="20"/>
  <c r="T59" i="20"/>
  <c r="H56" i="20"/>
  <c r="T47" i="20"/>
  <c r="C60" i="20"/>
  <c r="C72" i="20" l="1"/>
  <c r="T72" i="20" s="1"/>
  <c r="T60" i="20"/>
  <c r="H68" i="20"/>
  <c r="T71" i="20"/>
  <c r="C83" i="20"/>
  <c r="T24" i="20"/>
  <c r="C49" i="20"/>
  <c r="C14" i="20"/>
  <c r="C37" i="20"/>
  <c r="T37" i="20" s="1"/>
  <c r="C25" i="20"/>
  <c r="T13" i="20"/>
  <c r="C61" i="20"/>
  <c r="T48" i="20"/>
  <c r="C38" i="20" l="1"/>
  <c r="T38" i="20" s="1"/>
  <c r="C15" i="20"/>
  <c r="C26" i="20"/>
  <c r="C50" i="20"/>
  <c r="T14" i="20"/>
  <c r="T49" i="20"/>
  <c r="C62" i="20"/>
  <c r="C73" i="20"/>
  <c r="T73" i="20" s="1"/>
  <c r="T61" i="20"/>
  <c r="C84" i="20"/>
  <c r="T25" i="20"/>
  <c r="C63" i="20" l="1"/>
  <c r="T50" i="20"/>
  <c r="T62" i="20"/>
  <c r="C74" i="20"/>
  <c r="T74" i="20" s="1"/>
  <c r="T26" i="20"/>
  <c r="C85" i="20"/>
  <c r="C10" i="21"/>
  <c r="C39" i="20"/>
  <c r="C27" i="20"/>
  <c r="C86" i="20" s="1"/>
  <c r="C51" i="20"/>
  <c r="C64" i="20" s="1"/>
  <c r="C76" i="20" s="1"/>
  <c r="T10" i="21" l="1"/>
  <c r="C22" i="21"/>
  <c r="H7" i="21"/>
  <c r="C11" i="21"/>
  <c r="C34" i="21"/>
  <c r="C46" i="21"/>
  <c r="T63" i="20"/>
  <c r="C75" i="20"/>
  <c r="T75" i="20" s="1"/>
  <c r="C35" i="21" l="1"/>
  <c r="T35" i="21" s="1"/>
  <c r="C12" i="21"/>
  <c r="C23" i="21"/>
  <c r="T11" i="21"/>
  <c r="C47" i="21"/>
  <c r="T46" i="21"/>
  <c r="H43" i="21"/>
  <c r="C59" i="21"/>
  <c r="H19" i="21"/>
  <c r="T22" i="21"/>
  <c r="C81" i="21"/>
  <c r="T34" i="21"/>
  <c r="H31" i="21"/>
  <c r="T59" i="21" l="1"/>
  <c r="H56" i="21"/>
  <c r="C71" i="21"/>
  <c r="T23" i="21"/>
  <c r="C82" i="21"/>
  <c r="C48" i="21"/>
  <c r="T12" i="21"/>
  <c r="C24" i="21"/>
  <c r="C36" i="21"/>
  <c r="T36" i="21" s="1"/>
  <c r="C13" i="21"/>
  <c r="C60" i="21"/>
  <c r="T47" i="21"/>
  <c r="C83" i="21" l="1"/>
  <c r="T24" i="21"/>
  <c r="C72" i="21"/>
  <c r="T72" i="21" s="1"/>
  <c r="T60" i="21"/>
  <c r="H68" i="21"/>
  <c r="T71" i="21"/>
  <c r="T13" i="21"/>
  <c r="C49" i="21"/>
  <c r="C37" i="21"/>
  <c r="T37" i="21" s="1"/>
  <c r="C25" i="21"/>
  <c r="C14" i="21"/>
  <c r="C61" i="21"/>
  <c r="T48" i="21"/>
  <c r="C62" i="21" l="1"/>
  <c r="T49" i="21"/>
  <c r="T14" i="21"/>
  <c r="C26" i="21"/>
  <c r="C38" i="21"/>
  <c r="T38" i="21" s="1"/>
  <c r="C50" i="21"/>
  <c r="C15" i="21"/>
  <c r="T61" i="21"/>
  <c r="C73" i="21"/>
  <c r="T73" i="21" s="1"/>
  <c r="T25" i="21"/>
  <c r="C84" i="21"/>
  <c r="C85" i="21" l="1"/>
  <c r="T26" i="21"/>
  <c r="C10" i="22"/>
  <c r="C27" i="21"/>
  <c r="C86" i="21" s="1"/>
  <c r="C39" i="21"/>
  <c r="C51" i="21"/>
  <c r="C64" i="21" s="1"/>
  <c r="C76" i="21" s="1"/>
  <c r="C63" i="21"/>
  <c r="T50" i="21"/>
  <c r="T62" i="21"/>
  <c r="C74" i="21"/>
  <c r="T74" i="21" s="1"/>
  <c r="C75" i="21" l="1"/>
  <c r="T75" i="21" s="1"/>
  <c r="T63" i="21"/>
  <c r="C34" i="22"/>
  <c r="C22" i="22"/>
  <c r="H7" i="22"/>
  <c r="C11" i="22"/>
  <c r="T10" i="22"/>
  <c r="C46" i="22"/>
  <c r="C59" i="22" l="1"/>
  <c r="H43" i="22"/>
  <c r="T46" i="22"/>
  <c r="H19" i="22"/>
  <c r="T22" i="22"/>
  <c r="C81" i="22"/>
  <c r="T34" i="22"/>
  <c r="H31" i="22"/>
  <c r="C23" i="22"/>
  <c r="C12" i="22"/>
  <c r="T11" i="22"/>
  <c r="C47" i="22"/>
  <c r="C35" i="22"/>
  <c r="T35" i="22" s="1"/>
  <c r="T12" i="22" l="1"/>
  <c r="C48" i="22"/>
  <c r="C13" i="22"/>
  <c r="C24" i="22"/>
  <c r="C36" i="22"/>
  <c r="T36" i="22" s="1"/>
  <c r="C82" i="22"/>
  <c r="T23" i="22"/>
  <c r="C60" i="22"/>
  <c r="T47" i="22"/>
  <c r="T59" i="22"/>
  <c r="C71" i="22"/>
  <c r="H56" i="22"/>
  <c r="T60" i="22" l="1"/>
  <c r="C72" i="22"/>
  <c r="T72" i="22" s="1"/>
  <c r="C83" i="22"/>
  <c r="T24" i="22"/>
  <c r="T71" i="22"/>
  <c r="H68" i="22"/>
  <c r="C14" i="22"/>
  <c r="C37" i="22"/>
  <c r="T37" i="22" s="1"/>
  <c r="C49" i="22"/>
  <c r="C25" i="22"/>
  <c r="T13" i="22"/>
  <c r="C61" i="22"/>
  <c r="T48" i="22"/>
  <c r="C73" i="22" l="1"/>
  <c r="T73" i="22" s="1"/>
  <c r="T61" i="22"/>
  <c r="C50" i="22"/>
  <c r="T14" i="22"/>
  <c r="C26" i="22"/>
  <c r="C15" i="22"/>
  <c r="C38" i="22"/>
  <c r="T38" i="22" s="1"/>
  <c r="T25" i="22"/>
  <c r="C84" i="22"/>
  <c r="C62" i="22"/>
  <c r="T49" i="22"/>
  <c r="C63" i="22" l="1"/>
  <c r="T50" i="22"/>
  <c r="T62" i="22"/>
  <c r="C74" i="22"/>
  <c r="T74" i="22" s="1"/>
  <c r="C10" i="23"/>
  <c r="C27" i="22"/>
  <c r="C86" i="22" s="1"/>
  <c r="C51" i="22"/>
  <c r="C64" i="22" s="1"/>
  <c r="C76" i="22" s="1"/>
  <c r="C39" i="22"/>
  <c r="C85" i="22"/>
  <c r="T26" i="22"/>
  <c r="T10" i="23" l="1"/>
  <c r="H7" i="23"/>
  <c r="C11" i="23"/>
  <c r="C34" i="23"/>
  <c r="C46" i="23"/>
  <c r="C22" i="23"/>
  <c r="C75" i="22"/>
  <c r="T75" i="22" s="1"/>
  <c r="T63" i="22"/>
  <c r="T34" i="23" l="1"/>
  <c r="H31" i="23"/>
  <c r="C23" i="23"/>
  <c r="C12" i="23"/>
  <c r="C35" i="23"/>
  <c r="T35" i="23" s="1"/>
  <c r="T11" i="23"/>
  <c r="C47" i="23"/>
  <c r="H19" i="23"/>
  <c r="C81" i="23"/>
  <c r="T22" i="23"/>
  <c r="T46" i="23"/>
  <c r="C59" i="23"/>
  <c r="H43" i="23"/>
  <c r="C71" i="23" l="1"/>
  <c r="H56" i="23"/>
  <c r="T59" i="23"/>
  <c r="C48" i="23"/>
  <c r="C13" i="23"/>
  <c r="T12" i="23"/>
  <c r="C36" i="23"/>
  <c r="T36" i="23" s="1"/>
  <c r="C24" i="23"/>
  <c r="C60" i="23"/>
  <c r="T47" i="23"/>
  <c r="C82" i="23"/>
  <c r="T23" i="23"/>
  <c r="C83" i="23" l="1"/>
  <c r="T24" i="23"/>
  <c r="C61" i="23"/>
  <c r="T48" i="23"/>
  <c r="T60" i="23"/>
  <c r="C72" i="23"/>
  <c r="T72" i="23" s="1"/>
  <c r="C37" i="23"/>
  <c r="T37" i="23" s="1"/>
  <c r="C49" i="23"/>
  <c r="C14" i="23"/>
  <c r="T13" i="23"/>
  <c r="C25" i="23"/>
  <c r="H68" i="23"/>
  <c r="T71" i="23"/>
  <c r="C62" i="23" l="1"/>
  <c r="T49" i="23"/>
  <c r="C84" i="23"/>
  <c r="T25" i="23"/>
  <c r="C73" i="23"/>
  <c r="T73" i="23" s="1"/>
  <c r="T61" i="23"/>
  <c r="T14" i="23"/>
  <c r="C50" i="23"/>
  <c r="C15" i="23"/>
  <c r="C26" i="23"/>
  <c r="C38" i="23"/>
  <c r="T38" i="23" s="1"/>
  <c r="C63" i="23" l="1"/>
  <c r="T50" i="23"/>
  <c r="T26" i="23"/>
  <c r="C85" i="23"/>
  <c r="C10" i="24"/>
  <c r="C51" i="23"/>
  <c r="C64" i="23" s="1"/>
  <c r="C76" i="23" s="1"/>
  <c r="C39" i="23"/>
  <c r="C27" i="23"/>
  <c r="C86" i="23" s="1"/>
  <c r="T62" i="23"/>
  <c r="C74" i="23"/>
  <c r="T74" i="23" s="1"/>
  <c r="C11" i="24" l="1"/>
  <c r="C46" i="24"/>
  <c r="C22" i="24"/>
  <c r="H7" i="24"/>
  <c r="T10" i="24"/>
  <c r="C34" i="24"/>
  <c r="T63" i="23"/>
  <c r="C75" i="23"/>
  <c r="T75" i="23" s="1"/>
  <c r="H19" i="24" l="1"/>
  <c r="C81" i="24"/>
  <c r="T22" i="24"/>
  <c r="T34" i="24"/>
  <c r="H31" i="24"/>
  <c r="C59" i="24"/>
  <c r="H43" i="24"/>
  <c r="T46" i="24"/>
  <c r="C35" i="24"/>
  <c r="T35" i="24" s="1"/>
  <c r="C12" i="24"/>
  <c r="T11" i="24"/>
  <c r="C23" i="24"/>
  <c r="C47" i="24"/>
  <c r="C60" i="24" l="1"/>
  <c r="T47" i="24"/>
  <c r="C82" i="24"/>
  <c r="T23" i="24"/>
  <c r="C24" i="24"/>
  <c r="C36" i="24"/>
  <c r="T36" i="24" s="1"/>
  <c r="T12" i="24"/>
  <c r="C13" i="24"/>
  <c r="C48" i="24"/>
  <c r="H56" i="24"/>
  <c r="T59" i="24"/>
  <c r="C71" i="24"/>
  <c r="C83" i="24" l="1"/>
  <c r="T24" i="24"/>
  <c r="T60" i="24"/>
  <c r="C72" i="24"/>
  <c r="T72" i="24" s="1"/>
  <c r="H68" i="24"/>
  <c r="T71" i="24"/>
  <c r="T13" i="24"/>
  <c r="C25" i="24"/>
  <c r="C37" i="24"/>
  <c r="T37" i="24" s="1"/>
  <c r="C14" i="24"/>
  <c r="C49" i="24"/>
  <c r="T48" i="24"/>
  <c r="C61" i="24"/>
  <c r="C84" i="24" l="1"/>
  <c r="T25" i="24"/>
  <c r="T49" i="24"/>
  <c r="C62" i="24"/>
  <c r="C50" i="24"/>
  <c r="C15" i="24"/>
  <c r="C10" i="26" s="1"/>
  <c r="C26" i="24"/>
  <c r="C38" i="24"/>
  <c r="T38" i="24" s="1"/>
  <c r="T14" i="24"/>
  <c r="C73" i="24"/>
  <c r="T73" i="24" s="1"/>
  <c r="T61" i="24"/>
  <c r="H7" i="26" l="1"/>
  <c r="C34" i="26"/>
  <c r="H31" i="26" s="1"/>
  <c r="C46" i="26"/>
  <c r="C11" i="26"/>
  <c r="C22" i="26"/>
  <c r="T62" i="24"/>
  <c r="C74" i="24"/>
  <c r="T74" i="24" s="1"/>
  <c r="T26" i="24"/>
  <c r="C85" i="24"/>
  <c r="C51" i="24"/>
  <c r="C64" i="24" s="1"/>
  <c r="C76" i="24" s="1"/>
  <c r="C27" i="24"/>
  <c r="C86" i="24" s="1"/>
  <c r="C39" i="24"/>
  <c r="C63" i="24"/>
  <c r="T50" i="24"/>
  <c r="C23" i="26" l="1"/>
  <c r="C82" i="26" s="1"/>
  <c r="C35" i="26"/>
  <c r="C12" i="26"/>
  <c r="C47" i="26"/>
  <c r="C60" i="26" s="1"/>
  <c r="C72" i="26" s="1"/>
  <c r="C59" i="26"/>
  <c r="H43" i="26"/>
  <c r="H19" i="26"/>
  <c r="C81" i="26"/>
  <c r="T63" i="24"/>
  <c r="C75" i="24"/>
  <c r="T75" i="24" s="1"/>
  <c r="T10" i="26"/>
  <c r="C13" i="26" l="1"/>
  <c r="C36" i="26"/>
  <c r="C24" i="26"/>
  <c r="C83" i="26" s="1"/>
  <c r="C48" i="26"/>
  <c r="C61" i="26" s="1"/>
  <c r="C73" i="26" s="1"/>
  <c r="H56" i="26"/>
  <c r="C71" i="26"/>
  <c r="H68" i="26" s="1"/>
  <c r="T46" i="26"/>
  <c r="T34" i="26"/>
  <c r="T22" i="26"/>
  <c r="T11" i="26"/>
  <c r="T35" i="26"/>
  <c r="C14" i="26" l="1"/>
  <c r="C25" i="26"/>
  <c r="C84" i="26" s="1"/>
  <c r="C37" i="26"/>
  <c r="C49" i="26"/>
  <c r="C62" i="26" s="1"/>
  <c r="C74" i="26" s="1"/>
  <c r="T23" i="26"/>
  <c r="T59" i="26"/>
  <c r="T36" i="26"/>
  <c r="T12" i="26"/>
  <c r="T47" i="26"/>
  <c r="C38" i="26" l="1"/>
  <c r="C50" i="26"/>
  <c r="C63" i="26" s="1"/>
  <c r="C75" i="26" s="1"/>
  <c r="C26" i="26"/>
  <c r="C85" i="26" s="1"/>
  <c r="C15" i="26"/>
  <c r="T13" i="26"/>
  <c r="T37" i="26"/>
  <c r="T60" i="26"/>
  <c r="T72" i="26"/>
  <c r="T71" i="26"/>
  <c r="T48" i="26"/>
  <c r="T24" i="26"/>
  <c r="C51" i="26" l="1"/>
  <c r="C64" i="26" s="1"/>
  <c r="C76" i="26" s="1"/>
  <c r="C27" i="26"/>
  <c r="C86" i="26" s="1"/>
  <c r="C39" i="26"/>
  <c r="T25" i="26"/>
  <c r="T61" i="26"/>
  <c r="T73" i="26"/>
  <c r="T14" i="26"/>
  <c r="T38" i="26"/>
  <c r="T49" i="26"/>
  <c r="T50" i="26" l="1"/>
  <c r="T62" i="26"/>
  <c r="T74" i="26"/>
  <c r="T26" i="26"/>
  <c r="C10" i="27"/>
  <c r="C34" i="27" l="1"/>
  <c r="C46" i="27"/>
  <c r="H7" i="27"/>
  <c r="C22" i="27"/>
  <c r="C11" i="27"/>
  <c r="T10" i="27"/>
  <c r="T75" i="26"/>
  <c r="T63" i="26"/>
  <c r="T22" i="27" l="1"/>
  <c r="C81" i="27"/>
  <c r="H19" i="27"/>
  <c r="C59" i="27"/>
  <c r="H43" i="27"/>
  <c r="T46" i="27"/>
  <c r="C47" i="27"/>
  <c r="T11" i="27"/>
  <c r="C23" i="27"/>
  <c r="C35" i="27"/>
  <c r="T35" i="27" s="1"/>
  <c r="C12" i="27"/>
  <c r="H31" i="27"/>
  <c r="T34" i="27"/>
  <c r="T23" i="27" l="1"/>
  <c r="C82" i="27"/>
  <c r="C71" i="27"/>
  <c r="T59" i="27"/>
  <c r="H56" i="27"/>
  <c r="C48" i="27"/>
  <c r="C24" i="27"/>
  <c r="C36" i="27"/>
  <c r="T36" i="27" s="1"/>
  <c r="C13" i="27"/>
  <c r="T12" i="27"/>
  <c r="T47" i="27"/>
  <c r="C60" i="27"/>
  <c r="C14" i="27" l="1"/>
  <c r="C37" i="27"/>
  <c r="T37" i="27" s="1"/>
  <c r="C25" i="27"/>
  <c r="C49" i="27"/>
  <c r="T13" i="27"/>
  <c r="T60" i="27"/>
  <c r="C72" i="27"/>
  <c r="T72" i="27" s="1"/>
  <c r="C83" i="27"/>
  <c r="T24" i="27"/>
  <c r="T71" i="27"/>
  <c r="H68" i="27"/>
  <c r="C61" i="27"/>
  <c r="T48" i="27"/>
  <c r="C62" i="27" l="1"/>
  <c r="T49" i="27"/>
  <c r="T25" i="27"/>
  <c r="C84" i="27"/>
  <c r="C73" i="27"/>
  <c r="T73" i="27" s="1"/>
  <c r="T61" i="27"/>
  <c r="C50" i="27"/>
  <c r="C26" i="27"/>
  <c r="C38" i="27"/>
  <c r="T38" i="27" s="1"/>
  <c r="T14" i="27"/>
  <c r="C15" i="27"/>
  <c r="C85" i="27" l="1"/>
  <c r="T26" i="27"/>
  <c r="C10" i="28"/>
  <c r="C51" i="27"/>
  <c r="C64" i="27" s="1"/>
  <c r="C76" i="27" s="1"/>
  <c r="C39" i="27"/>
  <c r="C27" i="27"/>
  <c r="C86" i="27" s="1"/>
  <c r="T50" i="27"/>
  <c r="C63" i="27"/>
  <c r="T62" i="27"/>
  <c r="C74" i="27"/>
  <c r="T74" i="27" s="1"/>
  <c r="T63" i="27" l="1"/>
  <c r="C75" i="27"/>
  <c r="T75" i="27" s="1"/>
  <c r="C22" i="28"/>
  <c r="T10" i="28"/>
  <c r="H7" i="28"/>
  <c r="C11" i="28"/>
  <c r="C34" i="28"/>
  <c r="C46" i="28"/>
  <c r="C47" i="28" l="1"/>
  <c r="C12" i="28"/>
  <c r="T11" i="28"/>
  <c r="C23" i="28"/>
  <c r="C35" i="28"/>
  <c r="T35" i="28" s="1"/>
  <c r="C59" i="28"/>
  <c r="H43" i="28"/>
  <c r="T46" i="28"/>
  <c r="T34" i="28"/>
  <c r="H31" i="28"/>
  <c r="C81" i="28"/>
  <c r="H19" i="28"/>
  <c r="T22" i="28"/>
  <c r="T23" i="28" l="1"/>
  <c r="C82" i="28"/>
  <c r="C13" i="28"/>
  <c r="C36" i="28"/>
  <c r="T36" i="28" s="1"/>
  <c r="C48" i="28"/>
  <c r="C24" i="28"/>
  <c r="T12" i="28"/>
  <c r="T59" i="28"/>
  <c r="C71" i="28"/>
  <c r="H56" i="28"/>
  <c r="C60" i="28"/>
  <c r="T47" i="28"/>
  <c r="C72" i="28" l="1"/>
  <c r="T72" i="28" s="1"/>
  <c r="T60" i="28"/>
  <c r="C37" i="28"/>
  <c r="T37" i="28" s="1"/>
  <c r="T13" i="28"/>
  <c r="C25" i="28"/>
  <c r="C49" i="28"/>
  <c r="C14" i="28"/>
  <c r="T24" i="28"/>
  <c r="C83" i="28"/>
  <c r="H68" i="28"/>
  <c r="T71" i="28"/>
  <c r="C61" i="28"/>
  <c r="T48" i="28"/>
  <c r="C73" i="28" l="1"/>
  <c r="T73" i="28" s="1"/>
  <c r="T61" i="28"/>
  <c r="C26" i="28"/>
  <c r="T14" i="28"/>
  <c r="C38" i="28"/>
  <c r="T38" i="28" s="1"/>
  <c r="C15" i="28"/>
  <c r="C50" i="28"/>
  <c r="C62" i="28"/>
  <c r="T49" i="28"/>
  <c r="T25" i="28"/>
  <c r="C84" i="28"/>
  <c r="T62" i="28" l="1"/>
  <c r="C74" i="28"/>
  <c r="T74" i="28" s="1"/>
  <c r="T50" i="28"/>
  <c r="C63" i="28"/>
  <c r="C85" i="28"/>
  <c r="T26" i="28"/>
  <c r="C10" i="29"/>
  <c r="C27" i="28"/>
  <c r="C86" i="28" s="1"/>
  <c r="C51" i="28"/>
  <c r="C64" i="28" s="1"/>
  <c r="C76" i="28" s="1"/>
  <c r="C39" i="28"/>
  <c r="C75" i="28" l="1"/>
  <c r="T75" i="28" s="1"/>
  <c r="T63" i="28"/>
  <c r="H7" i="29"/>
  <c r="C11" i="29"/>
  <c r="C34" i="29"/>
  <c r="T10" i="29"/>
  <c r="C22" i="29"/>
  <c r="C46" i="29"/>
  <c r="T34" i="29" l="1"/>
  <c r="H31" i="29"/>
  <c r="H43" i="29"/>
  <c r="T46" i="29"/>
  <c r="C59" i="29"/>
  <c r="C47" i="29"/>
  <c r="C35" i="29"/>
  <c r="T35" i="29" s="1"/>
  <c r="C23" i="29"/>
  <c r="T11" i="29"/>
  <c r="C12" i="29"/>
  <c r="T22" i="29"/>
  <c r="C81" i="29"/>
  <c r="H19" i="29"/>
  <c r="T12" i="29" l="1"/>
  <c r="C13" i="29"/>
  <c r="C48" i="29"/>
  <c r="C24" i="29"/>
  <c r="C36" i="29"/>
  <c r="T36" i="29" s="1"/>
  <c r="C60" i="29"/>
  <c r="T47" i="29"/>
  <c r="C71" i="29"/>
  <c r="H56" i="29"/>
  <c r="T59" i="29"/>
  <c r="C82" i="29"/>
  <c r="T23" i="29"/>
  <c r="C72" i="29" l="1"/>
  <c r="T72" i="29" s="1"/>
  <c r="T60" i="29"/>
  <c r="T71" i="29"/>
  <c r="H68" i="29"/>
  <c r="T24" i="29"/>
  <c r="C83" i="29"/>
  <c r="C61" i="29"/>
  <c r="T48" i="29"/>
  <c r="T13" i="29"/>
  <c r="C25" i="29"/>
  <c r="C37" i="29"/>
  <c r="T37" i="29" s="1"/>
  <c r="C49" i="29"/>
  <c r="C14" i="29"/>
  <c r="C62" i="29" l="1"/>
  <c r="T49" i="29"/>
  <c r="C73" i="29"/>
  <c r="T73" i="29" s="1"/>
  <c r="T61" i="29"/>
  <c r="T25" i="29"/>
  <c r="C84" i="29"/>
  <c r="C38" i="29"/>
  <c r="T38" i="29" s="1"/>
  <c r="C26" i="29"/>
  <c r="C15" i="29"/>
  <c r="T14" i="29"/>
  <c r="C50" i="29"/>
  <c r="C85" i="29" l="1"/>
  <c r="T26" i="29"/>
  <c r="C63" i="29"/>
  <c r="T50" i="29"/>
  <c r="C10" i="30"/>
  <c r="C39" i="29"/>
  <c r="C51" i="29"/>
  <c r="C64" i="29" s="1"/>
  <c r="C76" i="29" s="1"/>
  <c r="C27" i="29"/>
  <c r="C86" i="29" s="1"/>
  <c r="T62" i="29"/>
  <c r="C74" i="29"/>
  <c r="T74" i="29" s="1"/>
  <c r="C75" i="29" l="1"/>
  <c r="T75" i="29" s="1"/>
  <c r="T63" i="29"/>
  <c r="C11" i="30"/>
  <c r="C46" i="30"/>
  <c r="H7" i="30"/>
  <c r="C34" i="30"/>
  <c r="T10" i="30"/>
  <c r="C22" i="30"/>
  <c r="C81" i="30" l="1"/>
  <c r="T22" i="30"/>
  <c r="H19" i="30"/>
  <c r="C59" i="30"/>
  <c r="T46" i="30"/>
  <c r="H43" i="30"/>
  <c r="C12" i="30"/>
  <c r="C35" i="30"/>
  <c r="T35" i="30" s="1"/>
  <c r="C47" i="30"/>
  <c r="T11" i="30"/>
  <c r="C23" i="30"/>
  <c r="T34" i="30"/>
  <c r="H31" i="30"/>
  <c r="C71" i="30" l="1"/>
  <c r="T59" i="30"/>
  <c r="H56" i="30"/>
  <c r="T23" i="30"/>
  <c r="C82" i="30"/>
  <c r="C48" i="30"/>
  <c r="C13" i="30"/>
  <c r="C24" i="30"/>
  <c r="T12" i="30"/>
  <c r="C36" i="30"/>
  <c r="T36" i="30" s="1"/>
  <c r="T47" i="30"/>
  <c r="C60" i="30"/>
  <c r="T13" i="30" l="1"/>
  <c r="C25" i="30"/>
  <c r="C37" i="30"/>
  <c r="T37" i="30" s="1"/>
  <c r="C49" i="30"/>
  <c r="C14" i="30"/>
  <c r="C83" i="30"/>
  <c r="T24" i="30"/>
  <c r="T48" i="30"/>
  <c r="C61" i="30"/>
  <c r="C72" i="30"/>
  <c r="T72" i="30" s="1"/>
  <c r="T60" i="30"/>
  <c r="T71" i="30"/>
  <c r="H68" i="30"/>
  <c r="T49" i="30" l="1"/>
  <c r="C62" i="30"/>
  <c r="C84" i="30"/>
  <c r="T25" i="30"/>
  <c r="C73" i="30"/>
  <c r="T73" i="30" s="1"/>
  <c r="T61" i="30"/>
  <c r="C26" i="30"/>
  <c r="C50" i="30"/>
  <c r="C15" i="30"/>
  <c r="T14" i="30"/>
  <c r="C38" i="30"/>
  <c r="T38" i="30" s="1"/>
  <c r="C63" i="30" l="1"/>
  <c r="T50" i="30"/>
  <c r="C85" i="30"/>
  <c r="T26" i="30"/>
  <c r="T62" i="30"/>
  <c r="C74" i="30"/>
  <c r="T74" i="30" s="1"/>
  <c r="C10" i="31"/>
  <c r="C27" i="30"/>
  <c r="C86" i="30" s="1"/>
  <c r="C51" i="30"/>
  <c r="C64" i="30" s="1"/>
  <c r="C76" i="30" s="1"/>
  <c r="C39" i="30"/>
  <c r="C34" i="31" l="1"/>
  <c r="C46" i="31"/>
  <c r="C22" i="31"/>
  <c r="T10" i="31"/>
  <c r="H7" i="31"/>
  <c r="C11" i="31"/>
  <c r="C75" i="30"/>
  <c r="T75" i="30" s="1"/>
  <c r="T63" i="30"/>
  <c r="H19" i="31" l="1"/>
  <c r="T22" i="31"/>
  <c r="C81" i="31"/>
  <c r="C12" i="31"/>
  <c r="C47" i="31"/>
  <c r="C35" i="31"/>
  <c r="T35" i="31" s="1"/>
  <c r="C23" i="31"/>
  <c r="T11" i="31"/>
  <c r="C59" i="31"/>
  <c r="T46" i="31"/>
  <c r="H43" i="31"/>
  <c r="T34" i="31"/>
  <c r="H31" i="31"/>
  <c r="T23" i="31" l="1"/>
  <c r="C82" i="31"/>
  <c r="C36" i="31"/>
  <c r="T36" i="31" s="1"/>
  <c r="C13" i="31"/>
  <c r="C24" i="31"/>
  <c r="C48" i="31"/>
  <c r="T12" i="31"/>
  <c r="T59" i="31"/>
  <c r="H56" i="31"/>
  <c r="C71" i="31"/>
  <c r="C60" i="31"/>
  <c r="T47" i="31"/>
  <c r="T13" i="31" l="1"/>
  <c r="C37" i="31"/>
  <c r="T37" i="31" s="1"/>
  <c r="C14" i="31"/>
  <c r="C49" i="31"/>
  <c r="C25" i="31"/>
  <c r="C72" i="31"/>
  <c r="T72" i="31" s="1"/>
  <c r="T60" i="31"/>
  <c r="H68" i="31"/>
  <c r="T71" i="31"/>
  <c r="T48" i="31"/>
  <c r="C61" i="31"/>
  <c r="C83" i="31"/>
  <c r="T24" i="31"/>
  <c r="C84" i="31" l="1"/>
  <c r="T25" i="31"/>
  <c r="T49" i="31"/>
  <c r="C62" i="31"/>
  <c r="T61" i="31"/>
  <c r="C73" i="31"/>
  <c r="T73" i="31" s="1"/>
  <c r="C50" i="31"/>
  <c r="T14" i="31"/>
  <c r="C26" i="31"/>
  <c r="C38" i="31"/>
  <c r="T38" i="31" s="1"/>
  <c r="C15" i="31"/>
  <c r="C74" i="31" l="1"/>
  <c r="T74" i="31" s="1"/>
  <c r="T62" i="31"/>
  <c r="C10" i="33"/>
  <c r="C51" i="31"/>
  <c r="C64" i="31" s="1"/>
  <c r="C76" i="31" s="1"/>
  <c r="C27" i="31"/>
  <c r="C86" i="31" s="1"/>
  <c r="C39" i="31"/>
  <c r="C63" i="31"/>
  <c r="T50" i="31"/>
  <c r="C85" i="31"/>
  <c r="T26" i="31"/>
  <c r="C75" i="31" l="1"/>
  <c r="T75" i="31" s="1"/>
  <c r="T63" i="31"/>
  <c r="C22" i="33"/>
  <c r="H7" i="33"/>
  <c r="C46" i="33"/>
  <c r="T10" i="33"/>
  <c r="C11" i="33"/>
  <c r="C34" i="33"/>
  <c r="C59" i="33" l="1"/>
  <c r="T46" i="33"/>
  <c r="H43" i="33"/>
  <c r="T34" i="33"/>
  <c r="H31" i="33"/>
  <c r="C23" i="33"/>
  <c r="C47" i="33"/>
  <c r="C35" i="33"/>
  <c r="T35" i="33" s="1"/>
  <c r="C12" i="33"/>
  <c r="T11" i="33"/>
  <c r="T22" i="33"/>
  <c r="H19" i="33"/>
  <c r="C81" i="33"/>
  <c r="C60" i="33" l="1"/>
  <c r="T47" i="33"/>
  <c r="T23" i="33"/>
  <c r="C82" i="33"/>
  <c r="C48" i="33"/>
  <c r="T12" i="33"/>
  <c r="C13" i="33"/>
  <c r="C24" i="33"/>
  <c r="C36" i="33"/>
  <c r="T36" i="33" s="1"/>
  <c r="C71" i="33"/>
  <c r="T59" i="33"/>
  <c r="H56" i="33"/>
  <c r="C37" i="33" l="1"/>
  <c r="T37" i="33" s="1"/>
  <c r="C25" i="33"/>
  <c r="T13" i="33"/>
  <c r="C14" i="33"/>
  <c r="C49" i="33"/>
  <c r="T24" i="33"/>
  <c r="C83" i="33"/>
  <c r="T71" i="33"/>
  <c r="H68" i="33"/>
  <c r="C61" i="33"/>
  <c r="T48" i="33"/>
  <c r="C72" i="33"/>
  <c r="T72" i="33" s="1"/>
  <c r="T60" i="33"/>
  <c r="C15" i="33" l="1"/>
  <c r="T14" i="33"/>
  <c r="C38" i="33"/>
  <c r="T38" i="33" s="1"/>
  <c r="C50" i="33"/>
  <c r="C73" i="33"/>
  <c r="T73" i="33" s="1"/>
  <c r="T61" i="33"/>
  <c r="C84" i="33"/>
  <c r="T25" i="33"/>
  <c r="C62" i="33"/>
  <c r="T49" i="33"/>
  <c r="C74" i="33" l="1"/>
  <c r="T74" i="33" s="1"/>
  <c r="T62" i="33"/>
  <c r="C10" i="34"/>
  <c r="C39" i="33"/>
  <c r="C51" i="33"/>
  <c r="C64" i="33" s="1"/>
  <c r="C76" i="33" s="1"/>
  <c r="C27" i="33"/>
  <c r="C86" i="33" s="1"/>
  <c r="T50" i="33"/>
  <c r="C63" i="33"/>
  <c r="T26" i="33"/>
  <c r="C85" i="33"/>
  <c r="T63" i="33" l="1"/>
  <c r="C75" i="33"/>
  <c r="T75" i="33" s="1"/>
  <c r="T10" i="34"/>
  <c r="C11" i="34"/>
  <c r="C22" i="34"/>
  <c r="C34" i="34"/>
  <c r="H7" i="34"/>
  <c r="C46" i="34"/>
  <c r="H19" i="34" l="1"/>
  <c r="C81" i="34"/>
  <c r="T22" i="34"/>
  <c r="C59" i="34"/>
  <c r="H43" i="34"/>
  <c r="T46" i="34"/>
  <c r="C35" i="34"/>
  <c r="T35" i="34" s="1"/>
  <c r="C47" i="34"/>
  <c r="C23" i="34"/>
  <c r="C12" i="34"/>
  <c r="T11" i="34"/>
  <c r="T34" i="34"/>
  <c r="H31" i="34"/>
  <c r="C60" i="34" l="1"/>
  <c r="T47" i="34"/>
  <c r="H56" i="34"/>
  <c r="C71" i="34"/>
  <c r="T59" i="34"/>
  <c r="T12" i="34"/>
  <c r="C48" i="34"/>
  <c r="C13" i="34"/>
  <c r="C24" i="34"/>
  <c r="C36" i="34"/>
  <c r="T36" i="34" s="1"/>
  <c r="T23" i="34"/>
  <c r="C82" i="34"/>
  <c r="T60" i="34" l="1"/>
  <c r="C72" i="34"/>
  <c r="T72" i="34" s="1"/>
  <c r="C25" i="34"/>
  <c r="C37" i="34"/>
  <c r="T37" i="34" s="1"/>
  <c r="T13" i="34"/>
  <c r="C49" i="34"/>
  <c r="C14" i="34"/>
  <c r="T71" i="34"/>
  <c r="H68" i="34"/>
  <c r="C61" i="34"/>
  <c r="T48" i="34"/>
  <c r="C83" i="34"/>
  <c r="T24" i="34"/>
  <c r="T49" i="34" l="1"/>
  <c r="C62" i="34"/>
  <c r="C50" i="34"/>
  <c r="C38" i="34"/>
  <c r="T38" i="34" s="1"/>
  <c r="C26" i="34"/>
  <c r="T14" i="34"/>
  <c r="C15" i="34"/>
  <c r="T25" i="34"/>
  <c r="C84" i="34"/>
  <c r="T61" i="34"/>
  <c r="C73" i="34"/>
  <c r="T73" i="34" s="1"/>
  <c r="C10" i="35" l="1"/>
  <c r="C27" i="34"/>
  <c r="C86" i="34" s="1"/>
  <c r="C39" i="34"/>
  <c r="C51" i="34"/>
  <c r="C64" i="34" s="1"/>
  <c r="C76" i="34" s="1"/>
  <c r="T50" i="34"/>
  <c r="C63" i="34"/>
  <c r="T62" i="34"/>
  <c r="C74" i="34"/>
  <c r="T74" i="34" s="1"/>
  <c r="T26" i="34"/>
  <c r="C85" i="34"/>
  <c r="C75" i="34" l="1"/>
  <c r="T75" i="34" s="1"/>
  <c r="T63" i="34"/>
  <c r="C22" i="35"/>
  <c r="T10" i="35"/>
  <c r="C46" i="35"/>
  <c r="C11" i="35"/>
  <c r="C34" i="35"/>
  <c r="H7" i="35"/>
  <c r="H31" i="35" l="1"/>
  <c r="T34" i="35"/>
  <c r="T22" i="35"/>
  <c r="C81" i="35"/>
  <c r="H19" i="35"/>
  <c r="C35" i="35"/>
  <c r="T35" i="35" s="1"/>
  <c r="C47" i="35"/>
  <c r="C12" i="35"/>
  <c r="C23" i="35"/>
  <c r="T11" i="35"/>
  <c r="H43" i="35"/>
  <c r="T46" i="35"/>
  <c r="C59" i="35"/>
  <c r="C13" i="35" l="1"/>
  <c r="C36" i="35"/>
  <c r="T36" i="35" s="1"/>
  <c r="C24" i="35"/>
  <c r="T12" i="35"/>
  <c r="C48" i="35"/>
  <c r="T47" i="35"/>
  <c r="C60" i="35"/>
  <c r="C71" i="35"/>
  <c r="H56" i="35"/>
  <c r="T59" i="35"/>
  <c r="T23" i="35"/>
  <c r="C82" i="35"/>
  <c r="C72" i="35" l="1"/>
  <c r="T72" i="35" s="1"/>
  <c r="T60" i="35"/>
  <c r="C83" i="35"/>
  <c r="T24" i="35"/>
  <c r="T71" i="35"/>
  <c r="H68" i="35"/>
  <c r="C61" i="35"/>
  <c r="T48" i="35"/>
  <c r="C49" i="35"/>
  <c r="C14" i="35"/>
  <c r="C37" i="35"/>
  <c r="T37" i="35" s="1"/>
  <c r="T13" i="35"/>
  <c r="C25" i="35"/>
  <c r="T25" i="35" l="1"/>
  <c r="C84" i="35"/>
  <c r="T49" i="35"/>
  <c r="C62" i="35"/>
  <c r="T61" i="35"/>
  <c r="C73" i="35"/>
  <c r="T73" i="35" s="1"/>
  <c r="C15" i="35"/>
  <c r="C50" i="35"/>
  <c r="C26" i="35"/>
  <c r="C38" i="35"/>
  <c r="T38" i="35" s="1"/>
  <c r="T14" i="35"/>
  <c r="T50" i="35" l="1"/>
  <c r="C63" i="35"/>
  <c r="C74" i="35"/>
  <c r="T74" i="35" s="1"/>
  <c r="T62" i="35"/>
  <c r="C10" i="36"/>
  <c r="C27" i="35"/>
  <c r="C86" i="35" s="1"/>
  <c r="C51" i="35"/>
  <c r="C64" i="35" s="1"/>
  <c r="C76" i="35" s="1"/>
  <c r="C39" i="35"/>
  <c r="T26" i="35"/>
  <c r="C85" i="35"/>
  <c r="C75" i="35" l="1"/>
  <c r="T75" i="35" s="1"/>
  <c r="T63" i="35"/>
  <c r="C22" i="36"/>
  <c r="C46" i="36"/>
  <c r="T10" i="36"/>
  <c r="C11" i="36"/>
  <c r="C34" i="36"/>
  <c r="H7" i="36"/>
  <c r="C59" i="36" l="1"/>
  <c r="H43" i="36"/>
  <c r="T46" i="36"/>
  <c r="H31" i="36"/>
  <c r="T34" i="36"/>
  <c r="T22" i="36"/>
  <c r="C81" i="36"/>
  <c r="H19" i="36"/>
  <c r="C23" i="36"/>
  <c r="C47" i="36"/>
  <c r="C35" i="36"/>
  <c r="T35" i="36" s="1"/>
  <c r="C12" i="36"/>
  <c r="T11" i="36"/>
  <c r="C24" i="36" l="1"/>
  <c r="C48" i="36"/>
  <c r="C13" i="36"/>
  <c r="C36" i="36"/>
  <c r="T36" i="36" s="1"/>
  <c r="T12" i="36"/>
  <c r="C60" i="36"/>
  <c r="T47" i="36"/>
  <c r="T23" i="36"/>
  <c r="C82" i="36"/>
  <c r="H56" i="36"/>
  <c r="C71" i="36"/>
  <c r="T59" i="36"/>
  <c r="T71" i="36" l="1"/>
  <c r="H68" i="36"/>
  <c r="C14" i="36"/>
  <c r="C25" i="36"/>
  <c r="T13" i="36"/>
  <c r="C49" i="36"/>
  <c r="C37" i="36"/>
  <c r="T37" i="36" s="1"/>
  <c r="T60" i="36"/>
  <c r="C72" i="36"/>
  <c r="T72" i="36" s="1"/>
  <c r="T48" i="36"/>
  <c r="C61" i="36"/>
  <c r="T24" i="36"/>
  <c r="C83" i="36"/>
  <c r="T25" i="36" l="1"/>
  <c r="C84" i="36"/>
  <c r="C73" i="36"/>
  <c r="T73" i="36" s="1"/>
  <c r="T61" i="36"/>
  <c r="C15" i="36"/>
  <c r="C50" i="36"/>
  <c r="T14" i="36"/>
  <c r="C26" i="36"/>
  <c r="C38" i="36"/>
  <c r="T38" i="36" s="1"/>
  <c r="T49" i="36"/>
  <c r="C62" i="36"/>
  <c r="T62" i="36" l="1"/>
  <c r="C74" i="36"/>
  <c r="T74" i="36" s="1"/>
  <c r="C85" i="36"/>
  <c r="T26" i="36"/>
  <c r="T50" i="36"/>
  <c r="C63" i="36"/>
  <c r="C10" i="37"/>
  <c r="C39" i="36"/>
  <c r="C27" i="36"/>
  <c r="C86" i="36" s="1"/>
  <c r="C51" i="36"/>
  <c r="C64" i="36" s="1"/>
  <c r="C76" i="36" s="1"/>
  <c r="C22" i="37" l="1"/>
  <c r="C11" i="37"/>
  <c r="C46" i="37"/>
  <c r="H7" i="37"/>
  <c r="T10" i="37"/>
  <c r="C34" i="37"/>
  <c r="C75" i="36"/>
  <c r="T75" i="36" s="1"/>
  <c r="T63" i="36"/>
  <c r="H43" i="37" l="1"/>
  <c r="C59" i="37"/>
  <c r="T46" i="37"/>
  <c r="C47" i="37"/>
  <c r="C12" i="37"/>
  <c r="T11" i="37"/>
  <c r="C23" i="37"/>
  <c r="C35" i="37"/>
  <c r="T35" i="37" s="1"/>
  <c r="T34" i="37"/>
  <c r="H31" i="37"/>
  <c r="C81" i="37"/>
  <c r="T22" i="37"/>
  <c r="H19" i="37"/>
  <c r="T47" i="37" l="1"/>
  <c r="C60" i="37"/>
  <c r="C82" i="37"/>
  <c r="T23" i="37"/>
  <c r="T59" i="37"/>
  <c r="C71" i="37"/>
  <c r="H56" i="37"/>
  <c r="C36" i="37"/>
  <c r="T36" i="37" s="1"/>
  <c r="C48" i="37"/>
  <c r="C13" i="37"/>
  <c r="C24" i="37"/>
  <c r="T12" i="37"/>
  <c r="C83" i="37" l="1"/>
  <c r="T24" i="37"/>
  <c r="C49" i="37"/>
  <c r="T13" i="37"/>
  <c r="C25" i="37"/>
  <c r="C37" i="37"/>
  <c r="T37" i="37" s="1"/>
  <c r="C14" i="37"/>
  <c r="H68" i="37"/>
  <c r="T71" i="37"/>
  <c r="T60" i="37"/>
  <c r="C72" i="37"/>
  <c r="T72" i="37" s="1"/>
  <c r="T48" i="37"/>
  <c r="C61" i="37"/>
  <c r="C15" i="37" l="1"/>
  <c r="C26" i="37"/>
  <c r="T14" i="37"/>
  <c r="C50" i="37"/>
  <c r="C38" i="37"/>
  <c r="T38" i="37" s="1"/>
  <c r="C62" i="37"/>
  <c r="T49" i="37"/>
  <c r="C73" i="37"/>
  <c r="T73" i="37" s="1"/>
  <c r="T61" i="37"/>
  <c r="T25" i="37"/>
  <c r="C84" i="37"/>
  <c r="T50" i="37" l="1"/>
  <c r="C63" i="37"/>
  <c r="T62" i="37"/>
  <c r="C74" i="37"/>
  <c r="T74" i="37" s="1"/>
  <c r="T26" i="37"/>
  <c r="C85" i="37"/>
  <c r="C10" i="38"/>
  <c r="C51" i="37"/>
  <c r="C64" i="37" s="1"/>
  <c r="C76" i="37" s="1"/>
  <c r="C39" i="37"/>
  <c r="C27" i="37"/>
  <c r="C86" i="37" s="1"/>
  <c r="C22" i="38" l="1"/>
  <c r="T10" i="38"/>
  <c r="C11" i="38"/>
  <c r="C46" i="38"/>
  <c r="H7" i="38"/>
  <c r="C34" i="38"/>
  <c r="T63" i="37"/>
  <c r="C75" i="37"/>
  <c r="T75" i="37" s="1"/>
  <c r="T46" i="38" l="1"/>
  <c r="C59" i="38"/>
  <c r="H43" i="38"/>
  <c r="C12" i="38"/>
  <c r="C35" i="38"/>
  <c r="T35" i="38" s="1"/>
  <c r="C47" i="38"/>
  <c r="C23" i="38"/>
  <c r="T11" i="38"/>
  <c r="T34" i="38"/>
  <c r="H31" i="38"/>
  <c r="C81" i="38"/>
  <c r="T22" i="38"/>
  <c r="H19" i="38"/>
  <c r="C36" i="38" l="1"/>
  <c r="T36" i="38" s="1"/>
  <c r="C13" i="38"/>
  <c r="C48" i="38"/>
  <c r="C24" i="38"/>
  <c r="T12" i="38"/>
  <c r="C82" i="38"/>
  <c r="T23" i="38"/>
  <c r="C60" i="38"/>
  <c r="T47" i="38"/>
  <c r="T59" i="38"/>
  <c r="H56" i="38"/>
  <c r="C71" i="38"/>
  <c r="H68" i="38" l="1"/>
  <c r="T71" i="38"/>
  <c r="T60" i="38"/>
  <c r="C72" i="38"/>
  <c r="T72" i="38" s="1"/>
  <c r="T24" i="38"/>
  <c r="C83" i="38"/>
  <c r="C61" i="38"/>
  <c r="T48" i="38"/>
  <c r="C25" i="38"/>
  <c r="C49" i="38"/>
  <c r="C14" i="38"/>
  <c r="C37" i="38"/>
  <c r="T37" i="38" s="1"/>
  <c r="T13" i="38"/>
  <c r="C50" i="38" l="1"/>
  <c r="C15" i="38"/>
  <c r="C26" i="38"/>
  <c r="C38" i="38"/>
  <c r="T38" i="38" s="1"/>
  <c r="T14" i="38"/>
  <c r="C73" i="38"/>
  <c r="T73" i="38" s="1"/>
  <c r="T61" i="38"/>
  <c r="C62" i="38"/>
  <c r="T49" i="38"/>
  <c r="T25" i="38"/>
  <c r="C84" i="38"/>
  <c r="C74" i="38" l="1"/>
  <c r="T74" i="38" s="1"/>
  <c r="T62" i="38"/>
  <c r="C85" i="38"/>
  <c r="T26" i="38"/>
  <c r="C63" i="38"/>
  <c r="T50" i="38"/>
  <c r="C10" i="40"/>
  <c r="C22" i="40" s="1"/>
  <c r="C27" i="38"/>
  <c r="C86" i="38" s="1"/>
  <c r="C51" i="38"/>
  <c r="C64" i="38" s="1"/>
  <c r="C76" i="38" s="1"/>
  <c r="C39" i="38"/>
  <c r="H7" i="40" l="1"/>
  <c r="C11" i="40"/>
  <c r="T11" i="40" s="1"/>
  <c r="C34" i="40"/>
  <c r="H31" i="40" s="1"/>
  <c r="C46" i="40"/>
  <c r="T46" i="40" s="1"/>
  <c r="T10" i="40"/>
  <c r="C75" i="38"/>
  <c r="T75" i="38" s="1"/>
  <c r="T63" i="38"/>
  <c r="C59" i="40"/>
  <c r="H19" i="40"/>
  <c r="T22" i="40"/>
  <c r="C81" i="40"/>
  <c r="C12" i="40" l="1"/>
  <c r="T34" i="40"/>
  <c r="H43" i="40"/>
  <c r="C47" i="40"/>
  <c r="C60" i="40" s="1"/>
  <c r="C35" i="40"/>
  <c r="T35" i="40" s="1"/>
  <c r="C23" i="40"/>
  <c r="T23" i="40" s="1"/>
  <c r="C71" i="40"/>
  <c r="T59" i="40"/>
  <c r="H56" i="40"/>
  <c r="T47" i="40"/>
  <c r="C24" i="40"/>
  <c r="C36" i="40"/>
  <c r="T36" i="40" s="1"/>
  <c r="T12" i="40"/>
  <c r="C13" i="40"/>
  <c r="C48" i="40"/>
  <c r="C82" i="40" l="1"/>
  <c r="T48" i="40"/>
  <c r="C61" i="40"/>
  <c r="C49" i="40"/>
  <c r="T13" i="40"/>
  <c r="C14" i="40"/>
  <c r="C37" i="40"/>
  <c r="T37" i="40" s="1"/>
  <c r="C25" i="40"/>
  <c r="T24" i="40"/>
  <c r="C83" i="40"/>
  <c r="C72" i="40"/>
  <c r="T72" i="40" s="1"/>
  <c r="T60" i="40"/>
  <c r="H68" i="40"/>
  <c r="T71" i="40"/>
  <c r="C84" i="40" l="1"/>
  <c r="T25" i="40"/>
  <c r="C26" i="40"/>
  <c r="C38" i="40"/>
  <c r="T38" i="40" s="1"/>
  <c r="C15" i="40"/>
  <c r="C10" i="41" s="1"/>
  <c r="T14" i="40"/>
  <c r="C50" i="40"/>
  <c r="C62" i="40"/>
  <c r="T49" i="40"/>
  <c r="C73" i="40"/>
  <c r="T73" i="40" s="1"/>
  <c r="T61" i="40"/>
  <c r="C74" i="40" l="1"/>
  <c r="T74" i="40" s="1"/>
  <c r="T62" i="40"/>
  <c r="C63" i="40"/>
  <c r="T50" i="40"/>
  <c r="C51" i="40"/>
  <c r="C64" i="40" s="1"/>
  <c r="C76" i="40" s="1"/>
  <c r="C39" i="40"/>
  <c r="C27" i="40"/>
  <c r="C86" i="40" s="1"/>
  <c r="C85" i="40"/>
  <c r="T26" i="40"/>
  <c r="T10" i="41" l="1"/>
  <c r="C46" i="41"/>
  <c r="C34" i="41"/>
  <c r="C22" i="41"/>
  <c r="C11" i="41"/>
  <c r="H7" i="41"/>
  <c r="C75" i="40"/>
  <c r="T75" i="40" s="1"/>
  <c r="T63" i="40"/>
  <c r="C23" i="41" l="1"/>
  <c r="C47" i="41"/>
  <c r="C35" i="41"/>
  <c r="T35" i="41" s="1"/>
  <c r="T11" i="41"/>
  <c r="C12" i="41"/>
  <c r="H19" i="41"/>
  <c r="C81" i="41"/>
  <c r="T22" i="41"/>
  <c r="T34" i="41"/>
  <c r="H31" i="41"/>
  <c r="C59" i="41"/>
  <c r="H43" i="41"/>
  <c r="T46" i="41"/>
  <c r="C71" i="41" l="1"/>
  <c r="H56" i="41"/>
  <c r="T59" i="41"/>
  <c r="C36" i="41"/>
  <c r="T36" i="41" s="1"/>
  <c r="C24" i="41"/>
  <c r="C13" i="41"/>
  <c r="C48" i="41"/>
  <c r="T12" i="41"/>
  <c r="C60" i="41"/>
  <c r="T47" i="41"/>
  <c r="T23" i="41"/>
  <c r="C82" i="41"/>
  <c r="C72" i="41" l="1"/>
  <c r="T72" i="41" s="1"/>
  <c r="T60" i="41"/>
  <c r="C61" i="41"/>
  <c r="T48" i="41"/>
  <c r="C14" i="41"/>
  <c r="C25" i="41"/>
  <c r="T13" i="41"/>
  <c r="C49" i="41"/>
  <c r="C37" i="41"/>
  <c r="T37" i="41" s="1"/>
  <c r="C83" i="41"/>
  <c r="T24" i="41"/>
  <c r="H68" i="41"/>
  <c r="T71" i="41"/>
  <c r="T49" i="41" l="1"/>
  <c r="C62" i="41"/>
  <c r="C84" i="41"/>
  <c r="T25" i="41"/>
  <c r="C15" i="41"/>
  <c r="C10" i="42" s="1"/>
  <c r="C26" i="41"/>
  <c r="T14" i="41"/>
  <c r="C50" i="41"/>
  <c r="C38" i="41"/>
  <c r="T38" i="41" s="1"/>
  <c r="C73" i="41"/>
  <c r="T73" i="41" s="1"/>
  <c r="T61" i="41"/>
  <c r="T50" i="41" l="1"/>
  <c r="C63" i="41"/>
  <c r="C85" i="41"/>
  <c r="T26" i="41"/>
  <c r="C27" i="41"/>
  <c r="C86" i="41" s="1"/>
  <c r="C51" i="41"/>
  <c r="C64" i="41" s="1"/>
  <c r="C76" i="41" s="1"/>
  <c r="C39" i="41"/>
  <c r="C74" i="41"/>
  <c r="T74" i="41" s="1"/>
  <c r="T62" i="41"/>
  <c r="C34" i="42" l="1"/>
  <c r="C22" i="42"/>
  <c r="T10" i="42"/>
  <c r="C11" i="42"/>
  <c r="H7" i="42"/>
  <c r="C46" i="42"/>
  <c r="T63" i="41"/>
  <c r="C75" i="41"/>
  <c r="T75" i="41" s="1"/>
  <c r="C59" i="42" l="1"/>
  <c r="H43" i="42"/>
  <c r="T46" i="42"/>
  <c r="C23" i="42"/>
  <c r="T11" i="42"/>
  <c r="C12" i="42"/>
  <c r="C47" i="42"/>
  <c r="C35" i="42"/>
  <c r="T35" i="42" s="1"/>
  <c r="T22" i="42"/>
  <c r="H19" i="42"/>
  <c r="C81" i="42"/>
  <c r="T34" i="42"/>
  <c r="H31" i="42"/>
  <c r="T47" i="42" l="1"/>
  <c r="C60" i="42"/>
  <c r="C48" i="42"/>
  <c r="T12" i="42"/>
  <c r="C36" i="42"/>
  <c r="T36" i="42" s="1"/>
  <c r="C13" i="42"/>
  <c r="C24" i="42"/>
  <c r="T23" i="42"/>
  <c r="C82" i="42"/>
  <c r="C71" i="42"/>
  <c r="T59" i="42"/>
  <c r="H56" i="42"/>
  <c r="T71" i="42" l="1"/>
  <c r="H68" i="42"/>
  <c r="C83" i="42"/>
  <c r="T24" i="42"/>
  <c r="T13" i="42"/>
  <c r="C49" i="42"/>
  <c r="C14" i="42"/>
  <c r="C25" i="42"/>
  <c r="C37" i="42"/>
  <c r="T37" i="42" s="1"/>
  <c r="C61" i="42"/>
  <c r="T48" i="42"/>
  <c r="C72" i="42"/>
  <c r="T72" i="42" s="1"/>
  <c r="T60" i="42"/>
  <c r="C73" i="42" l="1"/>
  <c r="T73" i="42" s="1"/>
  <c r="T61" i="42"/>
  <c r="T25" i="42"/>
  <c r="C84" i="42"/>
  <c r="T14" i="42"/>
  <c r="C15" i="42"/>
  <c r="C10" i="43" s="1"/>
  <c r="C38" i="42"/>
  <c r="T38" i="42" s="1"/>
  <c r="C50" i="42"/>
  <c r="C26" i="42"/>
  <c r="C62" i="42"/>
  <c r="T49" i="42"/>
  <c r="C74" i="42" l="1"/>
  <c r="T74" i="42" s="1"/>
  <c r="T62" i="42"/>
  <c r="C85" i="42"/>
  <c r="T26" i="42"/>
  <c r="C63" i="42"/>
  <c r="T50" i="42"/>
  <c r="C51" i="42"/>
  <c r="C64" i="42" s="1"/>
  <c r="C76" i="42" s="1"/>
  <c r="C27" i="42"/>
  <c r="C86" i="42" s="1"/>
  <c r="C39" i="42"/>
  <c r="C34" i="43" l="1"/>
  <c r="H7" i="43"/>
  <c r="C22" i="43"/>
  <c r="T10" i="43"/>
  <c r="C46" i="43"/>
  <c r="C11" i="43"/>
  <c r="T63" i="42"/>
  <c r="C75" i="42"/>
  <c r="T75" i="42" s="1"/>
  <c r="C23" i="43" l="1"/>
  <c r="C12" i="43"/>
  <c r="C35" i="43"/>
  <c r="T35" i="43" s="1"/>
  <c r="T11" i="43"/>
  <c r="C47" i="43"/>
  <c r="C59" i="43"/>
  <c r="H43" i="43"/>
  <c r="T46" i="43"/>
  <c r="H19" i="43"/>
  <c r="C81" i="43"/>
  <c r="T22" i="43"/>
  <c r="T34" i="43"/>
  <c r="H31" i="43"/>
  <c r="H56" i="43" l="1"/>
  <c r="C71" i="43"/>
  <c r="T59" i="43"/>
  <c r="T47" i="43"/>
  <c r="C60" i="43"/>
  <c r="C36" i="43"/>
  <c r="T36" i="43" s="1"/>
  <c r="C24" i="43"/>
  <c r="C48" i="43"/>
  <c r="C13" i="43"/>
  <c r="T12" i="43"/>
  <c r="T23" i="43"/>
  <c r="C82" i="43"/>
  <c r="T13" i="43" l="1"/>
  <c r="C25" i="43"/>
  <c r="C49" i="43"/>
  <c r="C37" i="43"/>
  <c r="T37" i="43" s="1"/>
  <c r="C14" i="43"/>
  <c r="C61" i="43"/>
  <c r="T48" i="43"/>
  <c r="C83" i="43"/>
  <c r="T24" i="43"/>
  <c r="C72" i="43"/>
  <c r="T72" i="43" s="1"/>
  <c r="T60" i="43"/>
  <c r="T71" i="43"/>
  <c r="H68" i="43"/>
  <c r="T61" i="43" l="1"/>
  <c r="C73" i="43"/>
  <c r="T73" i="43" s="1"/>
  <c r="C26" i="43"/>
  <c r="C50" i="43"/>
  <c r="T14" i="43"/>
  <c r="C38" i="43"/>
  <c r="T38" i="43" s="1"/>
  <c r="C15" i="43"/>
  <c r="C10" i="44" s="1"/>
  <c r="T49" i="43"/>
  <c r="C62" i="43"/>
  <c r="C84" i="43"/>
  <c r="T25" i="43"/>
  <c r="T62" i="43" l="1"/>
  <c r="C74" i="43"/>
  <c r="T74" i="43" s="1"/>
  <c r="C51" i="43"/>
  <c r="C64" i="43" s="1"/>
  <c r="C76" i="43" s="1"/>
  <c r="C39" i="43"/>
  <c r="C27" i="43"/>
  <c r="C86" i="43" s="1"/>
  <c r="C63" i="43"/>
  <c r="T50" i="43"/>
  <c r="C85" i="43"/>
  <c r="T26" i="43"/>
  <c r="T63" i="43" l="1"/>
  <c r="C75" i="43"/>
  <c r="T75" i="43" s="1"/>
  <c r="T10" i="44"/>
  <c r="C46" i="44"/>
  <c r="C34" i="44"/>
  <c r="C22" i="44"/>
  <c r="C11" i="44"/>
  <c r="H7" i="44"/>
  <c r="C23" i="44" l="1"/>
  <c r="C35" i="44"/>
  <c r="T35" i="44" s="1"/>
  <c r="C47" i="44"/>
  <c r="T11" i="44"/>
  <c r="C12" i="44"/>
  <c r="H19" i="44"/>
  <c r="T22" i="44"/>
  <c r="C81" i="44"/>
  <c r="T34" i="44"/>
  <c r="H31" i="44"/>
  <c r="H43" i="44"/>
  <c r="C59" i="44"/>
  <c r="T46" i="44"/>
  <c r="H56" i="44" l="1"/>
  <c r="C71" i="44"/>
  <c r="T59" i="44"/>
  <c r="C24" i="44"/>
  <c r="C48" i="44"/>
  <c r="C13" i="44"/>
  <c r="C36" i="44"/>
  <c r="T36" i="44" s="1"/>
  <c r="T12" i="44"/>
  <c r="T47" i="44"/>
  <c r="C60" i="44"/>
  <c r="T23" i="44"/>
  <c r="C82" i="44"/>
  <c r="T60" i="44" l="1"/>
  <c r="C72" i="44"/>
  <c r="T72" i="44" s="1"/>
  <c r="T13" i="44"/>
  <c r="C25" i="44"/>
  <c r="C49" i="44"/>
  <c r="C37" i="44"/>
  <c r="T37" i="44" s="1"/>
  <c r="C14" i="44"/>
  <c r="T48" i="44"/>
  <c r="C61" i="44"/>
  <c r="C83" i="44"/>
  <c r="T24" i="44"/>
  <c r="T71" i="44"/>
  <c r="H68" i="44"/>
  <c r="C73" i="44" l="1"/>
  <c r="T73" i="44" s="1"/>
  <c r="T61" i="44"/>
  <c r="C26" i="44"/>
  <c r="T14" i="44"/>
  <c r="C50" i="44"/>
  <c r="C38" i="44"/>
  <c r="T38" i="44" s="1"/>
  <c r="C15" i="44"/>
  <c r="C10" i="45" s="1"/>
  <c r="T49" i="44"/>
  <c r="C62" i="44"/>
  <c r="C84" i="44"/>
  <c r="T25" i="44"/>
  <c r="T62" i="44" l="1"/>
  <c r="C74" i="44"/>
  <c r="T74" i="44" s="1"/>
  <c r="C51" i="44"/>
  <c r="C64" i="44" s="1"/>
  <c r="C76" i="44" s="1"/>
  <c r="C27" i="44"/>
  <c r="C86" i="44" s="1"/>
  <c r="C39" i="44"/>
  <c r="C63" i="44"/>
  <c r="T50" i="44"/>
  <c r="C85" i="44"/>
  <c r="T26" i="44"/>
  <c r="T63" i="44" l="1"/>
  <c r="C75" i="44"/>
  <c r="T75" i="44" s="1"/>
  <c r="C34" i="45"/>
  <c r="C22" i="45"/>
  <c r="T10" i="45"/>
  <c r="C11" i="45"/>
  <c r="H7" i="45"/>
  <c r="C46" i="45"/>
  <c r="T46" i="45" l="1"/>
  <c r="C59" i="45"/>
  <c r="H43" i="45"/>
  <c r="C23" i="45"/>
  <c r="C35" i="45"/>
  <c r="T35" i="45" s="1"/>
  <c r="T11" i="45"/>
  <c r="C12" i="45"/>
  <c r="C47" i="45"/>
  <c r="H19" i="45"/>
  <c r="C81" i="45"/>
  <c r="T22" i="45"/>
  <c r="H31" i="45"/>
  <c r="T34" i="45"/>
  <c r="C60" i="45" l="1"/>
  <c r="T47" i="45"/>
  <c r="C24" i="45"/>
  <c r="C48" i="45"/>
  <c r="T12" i="45"/>
  <c r="C36" i="45"/>
  <c r="T36" i="45" s="1"/>
  <c r="C13" i="45"/>
  <c r="C82" i="45"/>
  <c r="T23" i="45"/>
  <c r="H56" i="45"/>
  <c r="C71" i="45"/>
  <c r="T59" i="45"/>
  <c r="T71" i="45" l="1"/>
  <c r="H68" i="45"/>
  <c r="T13" i="45"/>
  <c r="C25" i="45"/>
  <c r="C49" i="45"/>
  <c r="C37" i="45"/>
  <c r="T37" i="45" s="1"/>
  <c r="C14" i="45"/>
  <c r="C61" i="45"/>
  <c r="T48" i="45"/>
  <c r="C83" i="45"/>
  <c r="T24" i="45"/>
  <c r="T60" i="45"/>
  <c r="C72" i="45"/>
  <c r="T72" i="45" s="1"/>
  <c r="T61" i="45" l="1"/>
  <c r="C73" i="45"/>
  <c r="T73" i="45" s="1"/>
  <c r="C26" i="45"/>
  <c r="T14" i="45"/>
  <c r="C50" i="45"/>
  <c r="C38" i="45"/>
  <c r="T38" i="45" s="1"/>
  <c r="C15" i="45"/>
  <c r="C10" i="46" s="1"/>
  <c r="C62" i="45"/>
  <c r="T49" i="45"/>
  <c r="C84" i="45"/>
  <c r="T25" i="45"/>
  <c r="T62" i="45" l="1"/>
  <c r="C74" i="45"/>
  <c r="T74" i="45" s="1"/>
  <c r="C51" i="45"/>
  <c r="C64" i="45" s="1"/>
  <c r="C76" i="45" s="1"/>
  <c r="C27" i="45"/>
  <c r="C86" i="45" s="1"/>
  <c r="C39" i="45"/>
  <c r="C63" i="45"/>
  <c r="T50" i="45"/>
  <c r="T26" i="45"/>
  <c r="C85" i="45"/>
  <c r="T63" i="45" l="1"/>
  <c r="C75" i="45"/>
  <c r="T75" i="45" s="1"/>
  <c r="C46" i="46"/>
  <c r="C34" i="46"/>
  <c r="H7" i="46"/>
  <c r="C22" i="46"/>
  <c r="T10" i="46"/>
  <c r="C11" i="46"/>
  <c r="C23" i="46" l="1"/>
  <c r="T11" i="46"/>
  <c r="C12" i="46"/>
  <c r="C35" i="46"/>
  <c r="T35" i="46" s="1"/>
  <c r="C47" i="46"/>
  <c r="C81" i="46"/>
  <c r="H19" i="46"/>
  <c r="T22" i="46"/>
  <c r="T34" i="46"/>
  <c r="H31" i="46"/>
  <c r="C59" i="46"/>
  <c r="H43" i="46"/>
  <c r="T46" i="46"/>
  <c r="T59" i="46" l="1"/>
  <c r="H56" i="46"/>
  <c r="C71" i="46"/>
  <c r="C60" i="46"/>
  <c r="T47" i="46"/>
  <c r="T12" i="46"/>
  <c r="C48" i="46"/>
  <c r="C36" i="46"/>
  <c r="T36" i="46" s="1"/>
  <c r="C24" i="46"/>
  <c r="C13" i="46"/>
  <c r="T23" i="46"/>
  <c r="C82" i="46"/>
  <c r="C37" i="46" l="1"/>
  <c r="T37" i="46" s="1"/>
  <c r="T13" i="46"/>
  <c r="C14" i="46"/>
  <c r="C25" i="46"/>
  <c r="C49" i="46"/>
  <c r="C83" i="46"/>
  <c r="T24" i="46"/>
  <c r="C61" i="46"/>
  <c r="T48" i="46"/>
  <c r="C72" i="46"/>
  <c r="T72" i="46" s="1"/>
  <c r="T60" i="46"/>
  <c r="T71" i="46"/>
  <c r="H68" i="46"/>
  <c r="C73" i="46" l="1"/>
  <c r="T73" i="46" s="1"/>
  <c r="T61" i="46"/>
  <c r="T49" i="46"/>
  <c r="C62" i="46"/>
  <c r="C84" i="46"/>
  <c r="T25" i="46"/>
  <c r="C26" i="46"/>
  <c r="T14" i="46"/>
  <c r="C50" i="46"/>
  <c r="C38" i="46"/>
  <c r="T38" i="46" s="1"/>
  <c r="C15" i="46"/>
  <c r="C10" i="48" s="1"/>
  <c r="C27" i="46" l="1"/>
  <c r="C86" i="46" s="1"/>
  <c r="C51" i="46"/>
  <c r="C64" i="46" s="1"/>
  <c r="C76" i="46" s="1"/>
  <c r="C39" i="46"/>
  <c r="T50" i="46"/>
  <c r="C63" i="46"/>
  <c r="C85" i="46"/>
  <c r="T26" i="46"/>
  <c r="C74" i="46"/>
  <c r="T74" i="46" s="1"/>
  <c r="T62" i="46"/>
  <c r="T63" i="46" l="1"/>
  <c r="C75" i="46"/>
  <c r="T75" i="46" s="1"/>
  <c r="H7" i="48" l="1"/>
  <c r="C34" i="48"/>
  <c r="C22" i="48"/>
  <c r="C11" i="48"/>
  <c r="T10" i="48"/>
  <c r="C46" i="48"/>
  <c r="C59" i="48" l="1"/>
  <c r="T46" i="48"/>
  <c r="H43" i="48"/>
  <c r="C23" i="48"/>
  <c r="C35" i="48"/>
  <c r="T35" i="48" s="1"/>
  <c r="C47" i="48"/>
  <c r="T11" i="48"/>
  <c r="C12" i="48"/>
  <c r="H19" i="48"/>
  <c r="C81" i="48"/>
  <c r="T22" i="48"/>
  <c r="T34" i="48"/>
  <c r="H31" i="48"/>
  <c r="C24" i="48" l="1"/>
  <c r="C36" i="48"/>
  <c r="T36" i="48" s="1"/>
  <c r="T12" i="48"/>
  <c r="C13" i="48"/>
  <c r="C48" i="48"/>
  <c r="C60" i="48"/>
  <c r="T47" i="48"/>
  <c r="C82" i="48"/>
  <c r="T23" i="48"/>
  <c r="T59" i="48"/>
  <c r="H56" i="48"/>
  <c r="C71" i="48"/>
  <c r="H68" i="48" l="1"/>
  <c r="T71" i="48"/>
  <c r="C72" i="48"/>
  <c r="T72" i="48" s="1"/>
  <c r="T60" i="48"/>
  <c r="T48" i="48"/>
  <c r="C61" i="48"/>
  <c r="C49" i="48"/>
  <c r="C25" i="48"/>
  <c r="C37" i="48"/>
  <c r="T37" i="48" s="1"/>
  <c r="T13" i="48"/>
  <c r="C14" i="48"/>
  <c r="C83" i="48"/>
  <c r="T24" i="48"/>
  <c r="C26" i="48" l="1"/>
  <c r="C38" i="48"/>
  <c r="T38" i="48" s="1"/>
  <c r="C15" i="48"/>
  <c r="C10" i="49" s="1"/>
  <c r="T14" i="48"/>
  <c r="C50" i="48"/>
  <c r="T25" i="48"/>
  <c r="C84" i="48"/>
  <c r="C62" i="48"/>
  <c r="T49" i="48"/>
  <c r="C73" i="48"/>
  <c r="T73" i="48" s="1"/>
  <c r="T61" i="48"/>
  <c r="T62" i="48" l="1"/>
  <c r="C74" i="48"/>
  <c r="T74" i="48" s="1"/>
  <c r="C63" i="48"/>
  <c r="T50" i="48"/>
  <c r="C27" i="48"/>
  <c r="C86" i="48" s="1"/>
  <c r="C39" i="48"/>
  <c r="C51" i="48"/>
  <c r="C64" i="48" s="1"/>
  <c r="C76" i="48" s="1"/>
  <c r="C85" i="48"/>
  <c r="T26" i="48"/>
  <c r="C46" i="49" l="1"/>
  <c r="H7" i="49"/>
  <c r="C22" i="49"/>
  <c r="C34" i="49"/>
  <c r="C11" i="49"/>
  <c r="T10" i="49"/>
  <c r="C75" i="48"/>
  <c r="T75" i="48" s="1"/>
  <c r="T63" i="48"/>
  <c r="C23" i="49" l="1"/>
  <c r="C35" i="49"/>
  <c r="T35" i="49" s="1"/>
  <c r="C47" i="49"/>
  <c r="C12" i="49"/>
  <c r="T11" i="49"/>
  <c r="T34" i="49"/>
  <c r="H31" i="49"/>
  <c r="H19" i="49"/>
  <c r="C81" i="49"/>
  <c r="T22" i="49"/>
  <c r="C59" i="49"/>
  <c r="H43" i="49"/>
  <c r="T46" i="49"/>
  <c r="C71" i="49" l="1"/>
  <c r="T59" i="49"/>
  <c r="H56" i="49"/>
  <c r="C24" i="49"/>
  <c r="C13" i="49"/>
  <c r="T12" i="49"/>
  <c r="C48" i="49"/>
  <c r="C36" i="49"/>
  <c r="T36" i="49" s="1"/>
  <c r="T47" i="49"/>
  <c r="C60" i="49"/>
  <c r="T23" i="49"/>
  <c r="C82" i="49"/>
  <c r="C72" i="49" l="1"/>
  <c r="T72" i="49" s="1"/>
  <c r="T60" i="49"/>
  <c r="C61" i="49"/>
  <c r="T48" i="49"/>
  <c r="T13" i="49"/>
  <c r="C25" i="49"/>
  <c r="C37" i="49"/>
  <c r="T37" i="49" s="1"/>
  <c r="C14" i="49"/>
  <c r="C49" i="49"/>
  <c r="T24" i="49"/>
  <c r="C83" i="49"/>
  <c r="H68" i="49"/>
  <c r="T71" i="49"/>
  <c r="C62" i="49" l="1"/>
  <c r="T49" i="49"/>
  <c r="C38" i="49"/>
  <c r="T38" i="49" s="1"/>
  <c r="T14" i="49"/>
  <c r="C50" i="49"/>
  <c r="C26" i="49"/>
  <c r="C15" i="49"/>
  <c r="C10" i="50" s="1"/>
  <c r="C84" i="49"/>
  <c r="T25" i="49"/>
  <c r="C73" i="49"/>
  <c r="T73" i="49" s="1"/>
  <c r="T61" i="49"/>
  <c r="C27" i="49" l="1"/>
  <c r="C86" i="49" s="1"/>
  <c r="C39" i="49"/>
  <c r="C51" i="49"/>
  <c r="C64" i="49" s="1"/>
  <c r="C76" i="49" s="1"/>
  <c r="C85" i="49"/>
  <c r="T26" i="49"/>
  <c r="C63" i="49"/>
  <c r="T50" i="49"/>
  <c r="T62" i="49"/>
  <c r="C74" i="49"/>
  <c r="T74" i="49" s="1"/>
  <c r="T63" i="49" l="1"/>
  <c r="C75" i="49"/>
  <c r="T75" i="49" s="1"/>
  <c r="C11" i="50"/>
  <c r="T10" i="50"/>
  <c r="C46" i="50"/>
  <c r="H7" i="50"/>
  <c r="C22" i="50"/>
  <c r="C34" i="50"/>
  <c r="T34" i="50" l="1"/>
  <c r="H31" i="50"/>
  <c r="H19" i="50"/>
  <c r="C81" i="50"/>
  <c r="T22" i="50"/>
  <c r="H43" i="50"/>
  <c r="T46" i="50"/>
  <c r="C59" i="50"/>
  <c r="C23" i="50"/>
  <c r="C12" i="50"/>
  <c r="C47" i="50"/>
  <c r="T11" i="50"/>
  <c r="C35" i="50"/>
  <c r="T35" i="50" s="1"/>
  <c r="C60" i="50" l="1"/>
  <c r="T47" i="50"/>
  <c r="C36" i="50"/>
  <c r="T36" i="50" s="1"/>
  <c r="T12" i="50"/>
  <c r="C24" i="50"/>
  <c r="C48" i="50"/>
  <c r="C13" i="50"/>
  <c r="T23" i="50"/>
  <c r="C82" i="50"/>
  <c r="H56" i="50"/>
  <c r="C71" i="50"/>
  <c r="T59" i="50"/>
  <c r="T71" i="50" l="1"/>
  <c r="H68" i="50"/>
  <c r="T13" i="50"/>
  <c r="C14" i="50"/>
  <c r="C25" i="50"/>
  <c r="C49" i="50"/>
  <c r="C37" i="50"/>
  <c r="T37" i="50" s="1"/>
  <c r="T48" i="50"/>
  <c r="C61" i="50"/>
  <c r="C83" i="50"/>
  <c r="T24" i="50"/>
  <c r="C72" i="50"/>
  <c r="T72" i="50" s="1"/>
  <c r="T60" i="50"/>
  <c r="C73" i="50" l="1"/>
  <c r="T73" i="50" s="1"/>
  <c r="T61" i="50"/>
  <c r="C62" i="50"/>
  <c r="T49" i="50"/>
  <c r="T25" i="50"/>
  <c r="C84" i="50"/>
  <c r="C15" i="50"/>
  <c r="C10" i="51" s="1"/>
  <c r="C26" i="50"/>
  <c r="T14" i="50"/>
  <c r="C50" i="50"/>
  <c r="C38" i="50"/>
  <c r="T38" i="50" s="1"/>
  <c r="C63" i="50" l="1"/>
  <c r="T50" i="50"/>
  <c r="C85" i="50"/>
  <c r="T26" i="50"/>
  <c r="C27" i="50"/>
  <c r="C86" i="50" s="1"/>
  <c r="C51" i="50"/>
  <c r="C64" i="50" s="1"/>
  <c r="C76" i="50" s="1"/>
  <c r="C39" i="50"/>
  <c r="T62" i="50"/>
  <c r="C74" i="50"/>
  <c r="T74" i="50" s="1"/>
  <c r="T10" i="51" l="1"/>
  <c r="H7" i="51"/>
  <c r="C11" i="51"/>
  <c r="C34" i="51"/>
  <c r="C22" i="51"/>
  <c r="C46" i="51"/>
  <c r="C75" i="50"/>
  <c r="T75" i="50" s="1"/>
  <c r="T63" i="50"/>
  <c r="H43" i="51" l="1"/>
  <c r="C59" i="51"/>
  <c r="T46" i="51"/>
  <c r="T22" i="51"/>
  <c r="H19" i="51"/>
  <c r="C81" i="51"/>
  <c r="T34" i="51"/>
  <c r="H31" i="51"/>
  <c r="C23" i="51"/>
  <c r="C12" i="51"/>
  <c r="C35" i="51"/>
  <c r="T35" i="51" s="1"/>
  <c r="C47" i="51"/>
  <c r="T11" i="51"/>
  <c r="C60" i="51" l="1"/>
  <c r="T47" i="51"/>
  <c r="C48" i="51"/>
  <c r="T12" i="51"/>
  <c r="C36" i="51"/>
  <c r="T36" i="51" s="1"/>
  <c r="C24" i="51"/>
  <c r="C13" i="51"/>
  <c r="C82" i="51"/>
  <c r="T23" i="51"/>
  <c r="T59" i="51"/>
  <c r="H56" i="51"/>
  <c r="C71" i="51"/>
  <c r="H68" i="51" l="1"/>
  <c r="T71" i="51"/>
  <c r="C25" i="51"/>
  <c r="C14" i="51"/>
  <c r="T13" i="51"/>
  <c r="C37" i="51"/>
  <c r="T37" i="51" s="1"/>
  <c r="C49" i="51"/>
  <c r="C83" i="51"/>
  <c r="T24" i="51"/>
  <c r="T48" i="51"/>
  <c r="C61" i="51"/>
  <c r="C72" i="51"/>
  <c r="T72" i="51" s="1"/>
  <c r="T60" i="51"/>
  <c r="C73" i="51" l="1"/>
  <c r="T73" i="51" s="1"/>
  <c r="T61" i="51"/>
  <c r="C62" i="51"/>
  <c r="T49" i="51"/>
  <c r="C15" i="51"/>
  <c r="C10" i="52" s="1"/>
  <c r="C26" i="51"/>
  <c r="C50" i="51"/>
  <c r="T14" i="51"/>
  <c r="C38" i="51"/>
  <c r="T38" i="51" s="1"/>
  <c r="T25" i="51"/>
  <c r="C84" i="51"/>
  <c r="T50" i="51" l="1"/>
  <c r="C63" i="51"/>
  <c r="C85" i="51"/>
  <c r="T26" i="51"/>
  <c r="C27" i="51"/>
  <c r="C86" i="51" s="1"/>
  <c r="C39" i="51"/>
  <c r="C51" i="51"/>
  <c r="C64" i="51" s="1"/>
  <c r="C76" i="51" s="1"/>
  <c r="T62" i="51"/>
  <c r="C74" i="51"/>
  <c r="T74" i="51" s="1"/>
  <c r="C46" i="52" l="1"/>
  <c r="H7" i="52"/>
  <c r="C11" i="52"/>
  <c r="T10" i="52"/>
  <c r="C34" i="52"/>
  <c r="C22" i="52"/>
  <c r="T63" i="51"/>
  <c r="C75" i="51"/>
  <c r="T75" i="51" s="1"/>
  <c r="H19" i="52" l="1"/>
  <c r="T22" i="52"/>
  <c r="C81" i="52"/>
  <c r="T34" i="52"/>
  <c r="H31" i="52"/>
  <c r="C23" i="52"/>
  <c r="C35" i="52"/>
  <c r="T35" i="52" s="1"/>
  <c r="C47" i="52"/>
  <c r="C12" i="52"/>
  <c r="T11" i="52"/>
  <c r="C59" i="52"/>
  <c r="H43" i="52"/>
  <c r="T46" i="52"/>
  <c r="T59" i="52" l="1"/>
  <c r="H56" i="52"/>
  <c r="C71" i="52"/>
  <c r="C48" i="52"/>
  <c r="C36" i="52"/>
  <c r="T36" i="52" s="1"/>
  <c r="C24" i="52"/>
  <c r="T12" i="52"/>
  <c r="C13" i="52"/>
  <c r="C60" i="52"/>
  <c r="T47" i="52"/>
  <c r="T23" i="52"/>
  <c r="C82" i="52"/>
  <c r="C72" i="52" l="1"/>
  <c r="T72" i="52" s="1"/>
  <c r="T60" i="52"/>
  <c r="C14" i="52"/>
  <c r="T13" i="52"/>
  <c r="C49" i="52"/>
  <c r="C25" i="52"/>
  <c r="C37" i="52"/>
  <c r="T37" i="52" s="1"/>
  <c r="C83" i="52"/>
  <c r="T24" i="52"/>
  <c r="C61" i="52"/>
  <c r="T48" i="52"/>
  <c r="H68" i="52"/>
  <c r="T71" i="52"/>
  <c r="C73" i="52" l="1"/>
  <c r="T73" i="52" s="1"/>
  <c r="T61" i="52"/>
  <c r="T25" i="52"/>
  <c r="C84" i="52"/>
  <c r="C62" i="52"/>
  <c r="T49" i="52"/>
  <c r="C38" i="52"/>
  <c r="T38" i="52" s="1"/>
  <c r="C15" i="52"/>
  <c r="C10" i="53" s="1"/>
  <c r="C26" i="52"/>
  <c r="C50" i="52"/>
  <c r="T14" i="52"/>
  <c r="C63" i="52" l="1"/>
  <c r="T50" i="52"/>
  <c r="C85" i="52"/>
  <c r="T26" i="52"/>
  <c r="C39" i="52"/>
  <c r="C51" i="52"/>
  <c r="C64" i="52" s="1"/>
  <c r="C76" i="52" s="1"/>
  <c r="C27" i="52"/>
  <c r="C86" i="52" s="1"/>
  <c r="T62" i="52"/>
  <c r="C74" i="52"/>
  <c r="T74" i="52" s="1"/>
  <c r="C11" i="53" l="1"/>
  <c r="T10" i="53"/>
  <c r="C46" i="53"/>
  <c r="H7" i="53"/>
  <c r="C34" i="53"/>
  <c r="C22" i="53"/>
  <c r="C75" i="52"/>
  <c r="T75" i="52" s="1"/>
  <c r="T63" i="52"/>
  <c r="H19" i="53" l="1"/>
  <c r="C81" i="53"/>
  <c r="T22" i="53"/>
  <c r="T34" i="53"/>
  <c r="H31" i="53"/>
  <c r="H43" i="53"/>
  <c r="C59" i="53"/>
  <c r="T46" i="53"/>
  <c r="C47" i="53"/>
  <c r="T11" i="53"/>
  <c r="C12" i="53"/>
  <c r="C23" i="53"/>
  <c r="C35" i="53"/>
  <c r="T35" i="53" s="1"/>
  <c r="C82" i="53" l="1"/>
  <c r="T23" i="53"/>
  <c r="C48" i="53"/>
  <c r="T12" i="53"/>
  <c r="C36" i="53"/>
  <c r="T36" i="53" s="1"/>
  <c r="C24" i="53"/>
  <c r="C13" i="53"/>
  <c r="C60" i="53"/>
  <c r="T47" i="53"/>
  <c r="H56" i="53"/>
  <c r="C71" i="53"/>
  <c r="T59" i="53"/>
  <c r="T71" i="53" l="1"/>
  <c r="H68" i="53"/>
  <c r="C72" i="53"/>
  <c r="T72" i="53" s="1"/>
  <c r="T60" i="53"/>
  <c r="T13" i="53"/>
  <c r="C37" i="53"/>
  <c r="T37" i="53" s="1"/>
  <c r="C14" i="53"/>
  <c r="C25" i="53"/>
  <c r="C49" i="53"/>
  <c r="C83" i="53"/>
  <c r="T24" i="53"/>
  <c r="T48" i="53"/>
  <c r="C61" i="53"/>
  <c r="T49" i="53" l="1"/>
  <c r="C62" i="53"/>
  <c r="C84" i="53"/>
  <c r="T25" i="53"/>
  <c r="C38" i="53"/>
  <c r="T38" i="53" s="1"/>
  <c r="C50" i="53"/>
  <c r="T14" i="53"/>
  <c r="C15" i="53"/>
  <c r="C10" i="54" s="1"/>
  <c r="C26" i="53"/>
  <c r="C73" i="53"/>
  <c r="T73" i="53" s="1"/>
  <c r="T61" i="53"/>
  <c r="C85" i="53" l="1"/>
  <c r="T26" i="53"/>
  <c r="C27" i="53"/>
  <c r="C86" i="53" s="1"/>
  <c r="C51" i="53"/>
  <c r="C64" i="53" s="1"/>
  <c r="C76" i="53" s="1"/>
  <c r="C39" i="53"/>
  <c r="C63" i="53"/>
  <c r="T50" i="53"/>
  <c r="T62" i="53"/>
  <c r="C74" i="53"/>
  <c r="T74" i="53" s="1"/>
  <c r="T63" i="53" l="1"/>
  <c r="C75" i="53"/>
  <c r="T75" i="53" s="1"/>
  <c r="H7" i="54"/>
  <c r="C11" i="54"/>
  <c r="C34" i="54"/>
  <c r="C22" i="54"/>
  <c r="T10" i="54"/>
  <c r="C46" i="54"/>
  <c r="C59" i="54" l="1"/>
  <c r="T46" i="54"/>
  <c r="H43" i="54"/>
  <c r="T22" i="54"/>
  <c r="H19" i="54"/>
  <c r="C81" i="54"/>
  <c r="H31" i="54"/>
  <c r="T34" i="54"/>
  <c r="C47" i="54"/>
  <c r="C23" i="54"/>
  <c r="T11" i="54"/>
  <c r="C35" i="54"/>
  <c r="T35" i="54" s="1"/>
  <c r="C12" i="54"/>
  <c r="C82" i="54" l="1"/>
  <c r="T23" i="54"/>
  <c r="T47" i="54"/>
  <c r="C60" i="54"/>
  <c r="C36" i="54"/>
  <c r="T36" i="54" s="1"/>
  <c r="C24" i="54"/>
  <c r="T12" i="54"/>
  <c r="C48" i="54"/>
  <c r="C13" i="54"/>
  <c r="T59" i="54"/>
  <c r="C71" i="54"/>
  <c r="H56" i="54"/>
  <c r="T71" i="54" l="1"/>
  <c r="H68" i="54"/>
  <c r="C49" i="54"/>
  <c r="C14" i="54"/>
  <c r="T13" i="54"/>
  <c r="C37" i="54"/>
  <c r="T37" i="54" s="1"/>
  <c r="C25" i="54"/>
  <c r="T48" i="54"/>
  <c r="C61" i="54"/>
  <c r="C83" i="54"/>
  <c r="T24" i="54"/>
  <c r="C72" i="54"/>
  <c r="T72" i="54" s="1"/>
  <c r="T60" i="54"/>
  <c r="T25" i="54" l="1"/>
  <c r="C84" i="54"/>
  <c r="C26" i="54"/>
  <c r="C50" i="54"/>
  <c r="C38" i="54"/>
  <c r="T38" i="54" s="1"/>
  <c r="T14" i="54"/>
  <c r="C15" i="54"/>
  <c r="C10" i="56" s="1"/>
  <c r="T49" i="54"/>
  <c r="C62" i="54"/>
  <c r="T61" i="54"/>
  <c r="C73" i="54"/>
  <c r="T73" i="54" s="1"/>
  <c r="T62" i="54" l="1"/>
  <c r="C74" i="54"/>
  <c r="T74" i="54" s="1"/>
  <c r="C27" i="54"/>
  <c r="C86" i="54" s="1"/>
  <c r="C39" i="54"/>
  <c r="C51" i="54"/>
  <c r="C64" i="54" s="1"/>
  <c r="C76" i="54" s="1"/>
  <c r="T50" i="54"/>
  <c r="C63" i="54"/>
  <c r="C85" i="54"/>
  <c r="T26" i="54"/>
  <c r="T63" i="54" l="1"/>
  <c r="C75" i="54"/>
  <c r="T75" i="54" s="1"/>
  <c r="C11" i="56" l="1"/>
  <c r="T10" i="56"/>
  <c r="C46" i="56"/>
  <c r="H7" i="56"/>
  <c r="C34" i="56"/>
  <c r="C22" i="56"/>
  <c r="H19" i="56" l="1"/>
  <c r="T22" i="56"/>
  <c r="C81" i="56"/>
  <c r="T34" i="56"/>
  <c r="H31" i="56"/>
  <c r="C59" i="56"/>
  <c r="H43" i="56"/>
  <c r="T46" i="56"/>
  <c r="C23" i="56"/>
  <c r="T11" i="56"/>
  <c r="C47" i="56"/>
  <c r="C35" i="56"/>
  <c r="T35" i="56" s="1"/>
  <c r="C12" i="56"/>
  <c r="T47" i="56" l="1"/>
  <c r="C60" i="56"/>
  <c r="T23" i="56"/>
  <c r="C82" i="56"/>
  <c r="H56" i="56"/>
  <c r="C71" i="56"/>
  <c r="T59" i="56"/>
  <c r="C13" i="56"/>
  <c r="C48" i="56"/>
  <c r="C24" i="56"/>
  <c r="T12" i="56"/>
  <c r="C36" i="56"/>
  <c r="T36" i="56" s="1"/>
  <c r="C83" i="56" l="1"/>
  <c r="T24" i="56"/>
  <c r="C61" i="56"/>
  <c r="T48" i="56"/>
  <c r="T13" i="56"/>
  <c r="C25" i="56"/>
  <c r="C49" i="56"/>
  <c r="C37" i="56"/>
  <c r="T37" i="56" s="1"/>
  <c r="C14" i="56"/>
  <c r="T71" i="56"/>
  <c r="H68" i="56"/>
  <c r="T60" i="56"/>
  <c r="C72" i="56"/>
  <c r="T72" i="56" s="1"/>
  <c r="C26" i="56" l="1"/>
  <c r="T14" i="56"/>
  <c r="C50" i="56"/>
  <c r="C38" i="56"/>
  <c r="T38" i="56" s="1"/>
  <c r="C15" i="56"/>
  <c r="C10" i="60" s="1"/>
  <c r="C62" i="56"/>
  <c r="T49" i="56"/>
  <c r="T25" i="56"/>
  <c r="C84" i="56"/>
  <c r="C73" i="56"/>
  <c r="T73" i="56" s="1"/>
  <c r="T61" i="56"/>
  <c r="T62" i="56" l="1"/>
  <c r="C74" i="56"/>
  <c r="T74" i="56" s="1"/>
  <c r="C27" i="56"/>
  <c r="C86" i="56" s="1"/>
  <c r="C51" i="56"/>
  <c r="C64" i="56" s="1"/>
  <c r="C76" i="56" s="1"/>
  <c r="C39" i="56"/>
  <c r="C63" i="56"/>
  <c r="T50" i="56"/>
  <c r="T26" i="56"/>
  <c r="C85" i="56"/>
  <c r="T63" i="56" l="1"/>
  <c r="C75" i="56"/>
  <c r="T75" i="56" s="1"/>
  <c r="T10" i="60" l="1"/>
  <c r="C22" i="60"/>
  <c r="C46" i="60"/>
  <c r="C34" i="60"/>
  <c r="C11" i="60"/>
  <c r="H7" i="60"/>
  <c r="C23" i="60" l="1"/>
  <c r="C47" i="60"/>
  <c r="C12" i="60"/>
  <c r="C35" i="60"/>
  <c r="T35" i="60" s="1"/>
  <c r="T11" i="60"/>
  <c r="T34" i="60"/>
  <c r="H31" i="60"/>
  <c r="H43" i="60"/>
  <c r="C59" i="60"/>
  <c r="T46" i="60"/>
  <c r="H19" i="60"/>
  <c r="C81" i="60"/>
  <c r="T22" i="60"/>
  <c r="C71" i="60" l="1"/>
  <c r="T59" i="60"/>
  <c r="H56" i="60"/>
  <c r="C24" i="60"/>
  <c r="T12" i="60"/>
  <c r="C48" i="60"/>
  <c r="C13" i="60"/>
  <c r="C36" i="60"/>
  <c r="T36" i="60" s="1"/>
  <c r="C60" i="60"/>
  <c r="T47" i="60"/>
  <c r="C82" i="60"/>
  <c r="T23" i="60"/>
  <c r="T60" i="60" l="1"/>
  <c r="C72" i="60"/>
  <c r="T72" i="60" s="1"/>
  <c r="C49" i="60"/>
  <c r="C37" i="60"/>
  <c r="T37" i="60" s="1"/>
  <c r="T13" i="60"/>
  <c r="C14" i="60"/>
  <c r="C25" i="60"/>
  <c r="T48" i="60"/>
  <c r="C61" i="60"/>
  <c r="T24" i="60"/>
  <c r="C83" i="60"/>
  <c r="T71" i="60"/>
  <c r="H68" i="60"/>
  <c r="C73" i="60" l="1"/>
  <c r="T73" i="60" s="1"/>
  <c r="T61" i="60"/>
  <c r="C84" i="60"/>
  <c r="T25" i="60"/>
  <c r="T14" i="60"/>
  <c r="C26" i="60"/>
  <c r="C50" i="60"/>
  <c r="C38" i="60"/>
  <c r="T38" i="60" s="1"/>
  <c r="C15" i="60"/>
  <c r="C10" i="61" s="1"/>
  <c r="T49" i="60"/>
  <c r="C62" i="60"/>
  <c r="C74" i="60" l="1"/>
  <c r="T74" i="60" s="1"/>
  <c r="T62" i="60"/>
  <c r="C27" i="60"/>
  <c r="C86" i="60" s="1"/>
  <c r="C51" i="60"/>
  <c r="C64" i="60" s="1"/>
  <c r="C76" i="60" s="1"/>
  <c r="C39" i="60"/>
  <c r="T50" i="60"/>
  <c r="C63" i="60"/>
  <c r="C85" i="60"/>
  <c r="T26" i="60"/>
  <c r="T63" i="60" l="1"/>
  <c r="C75" i="60"/>
  <c r="T75" i="60" s="1"/>
  <c r="C34" i="61"/>
  <c r="H7" i="61"/>
  <c r="T10" i="61"/>
  <c r="C22" i="61"/>
  <c r="C46" i="61"/>
  <c r="C11" i="61"/>
  <c r="C47" i="61" l="1"/>
  <c r="C23" i="61"/>
  <c r="C12" i="61"/>
  <c r="T11" i="61"/>
  <c r="C35" i="61"/>
  <c r="T35" i="61" s="1"/>
  <c r="H43" i="61"/>
  <c r="C59" i="61"/>
  <c r="T46" i="61"/>
  <c r="H19" i="61"/>
  <c r="C81" i="61"/>
  <c r="T22" i="61"/>
  <c r="T34" i="61"/>
  <c r="H31" i="61"/>
  <c r="H56" i="61" l="1"/>
  <c r="C71" i="61"/>
  <c r="T59" i="61"/>
  <c r="C24" i="61"/>
  <c r="T12" i="61"/>
  <c r="C48" i="61"/>
  <c r="C13" i="61"/>
  <c r="C36" i="61"/>
  <c r="T36" i="61" s="1"/>
  <c r="T23" i="61"/>
  <c r="C82" i="61"/>
  <c r="T47" i="61"/>
  <c r="C60" i="61"/>
  <c r="C72" i="61" l="1"/>
  <c r="T72" i="61" s="1"/>
  <c r="T60" i="61"/>
  <c r="C25" i="61"/>
  <c r="C37" i="61"/>
  <c r="T37" i="61" s="1"/>
  <c r="T13" i="61"/>
  <c r="C49" i="61"/>
  <c r="C14" i="61"/>
  <c r="T48" i="61"/>
  <c r="C61" i="61"/>
  <c r="C83" i="61"/>
  <c r="T24" i="61"/>
  <c r="H68" i="61"/>
  <c r="T71" i="61"/>
  <c r="C73" i="61" l="1"/>
  <c r="T73" i="61" s="1"/>
  <c r="T61" i="61"/>
  <c r="T14" i="61"/>
  <c r="C50" i="61"/>
  <c r="C15" i="61"/>
  <c r="C10" i="62" s="1"/>
  <c r="C38" i="61"/>
  <c r="T38" i="61" s="1"/>
  <c r="C26" i="61"/>
  <c r="C62" i="61"/>
  <c r="T49" i="61"/>
  <c r="T25" i="61"/>
  <c r="C84" i="61"/>
  <c r="T62" i="61" l="1"/>
  <c r="C74" i="61"/>
  <c r="T74" i="61" s="1"/>
  <c r="T26" i="61"/>
  <c r="C85" i="61"/>
  <c r="C51" i="61"/>
  <c r="C64" i="61" s="1"/>
  <c r="C76" i="61" s="1"/>
  <c r="C27" i="61"/>
  <c r="C86" i="61" s="1"/>
  <c r="C39" i="61"/>
  <c r="T50" i="61"/>
  <c r="C63" i="61"/>
  <c r="T63" i="61" l="1"/>
  <c r="C75" i="61"/>
  <c r="T75" i="61" s="1"/>
  <c r="C46" i="62"/>
  <c r="H7" i="62"/>
  <c r="C22" i="62"/>
  <c r="C34" i="62"/>
  <c r="T10" i="62"/>
  <c r="C11" i="62"/>
  <c r="C23" i="62" l="1"/>
  <c r="C12" i="62"/>
  <c r="T11" i="62"/>
  <c r="C47" i="62"/>
  <c r="C35" i="62"/>
  <c r="T35" i="62" s="1"/>
  <c r="T34" i="62"/>
  <c r="H31" i="62"/>
  <c r="H19" i="62"/>
  <c r="C81" i="62"/>
  <c r="T22" i="62"/>
  <c r="C59" i="62"/>
  <c r="H43" i="62"/>
  <c r="T46" i="62"/>
  <c r="T59" i="62" l="1"/>
  <c r="H56" i="62"/>
  <c r="C71" i="62"/>
  <c r="C60" i="62"/>
  <c r="T47" i="62"/>
  <c r="C24" i="62"/>
  <c r="C13" i="62"/>
  <c r="C36" i="62"/>
  <c r="T36" i="62" s="1"/>
  <c r="C48" i="62"/>
  <c r="T12" i="62"/>
  <c r="C82" i="62"/>
  <c r="T23" i="62"/>
  <c r="T48" i="62" l="1"/>
  <c r="C61" i="62"/>
  <c r="C25" i="62"/>
  <c r="C14" i="62"/>
  <c r="C37" i="62"/>
  <c r="T37" i="62" s="1"/>
  <c r="C49" i="62"/>
  <c r="T13" i="62"/>
  <c r="C83" i="62"/>
  <c r="T24" i="62"/>
  <c r="T60" i="62"/>
  <c r="C72" i="62"/>
  <c r="T72" i="62" s="1"/>
  <c r="H68" i="62"/>
  <c r="T71" i="62"/>
  <c r="C62" i="62" l="1"/>
  <c r="T49" i="62"/>
  <c r="C38" i="62"/>
  <c r="T38" i="62" s="1"/>
  <c r="C26" i="62"/>
  <c r="T14" i="62"/>
  <c r="C15" i="62"/>
  <c r="C10" i="64" s="1"/>
  <c r="C50" i="62"/>
  <c r="C84" i="62"/>
  <c r="T25" i="62"/>
  <c r="C73" i="62"/>
  <c r="T73" i="62" s="1"/>
  <c r="T61" i="62"/>
  <c r="C63" i="62" l="1"/>
  <c r="T50" i="62"/>
  <c r="C51" i="62"/>
  <c r="C64" i="62" s="1"/>
  <c r="C76" i="62" s="1"/>
  <c r="C27" i="62"/>
  <c r="C86" i="62" s="1"/>
  <c r="C39" i="62"/>
  <c r="T26" i="62"/>
  <c r="C85" i="62"/>
  <c r="T62" i="62"/>
  <c r="C74" i="62"/>
  <c r="T74" i="62" s="1"/>
  <c r="T10" i="64" l="1"/>
  <c r="C46" i="64"/>
  <c r="C22" i="64"/>
  <c r="C11" i="64"/>
  <c r="H7" i="64"/>
  <c r="C34" i="64"/>
  <c r="T63" i="62"/>
  <c r="C75" i="62"/>
  <c r="T75" i="62" s="1"/>
  <c r="T34" i="64" l="1"/>
  <c r="H31" i="64"/>
  <c r="T11" i="64"/>
  <c r="C23" i="64"/>
  <c r="C47" i="64"/>
  <c r="C35" i="64"/>
  <c r="T35" i="64" s="1"/>
  <c r="C12" i="64"/>
  <c r="H19" i="64"/>
  <c r="T22" i="64"/>
  <c r="C81" i="64"/>
  <c r="H43" i="64"/>
  <c r="C59" i="64"/>
  <c r="T46" i="64"/>
  <c r="H56" i="64" l="1"/>
  <c r="C71" i="64"/>
  <c r="T59" i="64"/>
  <c r="C48" i="64"/>
  <c r="C36" i="64"/>
  <c r="T36" i="64" s="1"/>
  <c r="T12" i="64"/>
  <c r="C24" i="64"/>
  <c r="C13" i="64"/>
  <c r="C60" i="64"/>
  <c r="T47" i="64"/>
  <c r="T23" i="64"/>
  <c r="C82" i="64"/>
  <c r="T60" i="64" l="1"/>
  <c r="C72" i="64"/>
  <c r="T72" i="64" s="1"/>
  <c r="T13" i="64"/>
  <c r="C37" i="64"/>
  <c r="T37" i="64" s="1"/>
  <c r="C25" i="64"/>
  <c r="C49" i="64"/>
  <c r="C14" i="64"/>
  <c r="T24" i="64"/>
  <c r="C83" i="64"/>
  <c r="C61" i="64"/>
  <c r="T48" i="64"/>
  <c r="T71" i="64"/>
  <c r="H68" i="64"/>
  <c r="T61" i="64" l="1"/>
  <c r="C73" i="64"/>
  <c r="T73" i="64" s="1"/>
  <c r="C15" i="64"/>
  <c r="C10" i="65" s="1"/>
  <c r="C26" i="64"/>
  <c r="T14" i="64"/>
  <c r="C50" i="64"/>
  <c r="C38" i="64"/>
  <c r="T38" i="64" s="1"/>
  <c r="C62" i="64"/>
  <c r="T49" i="64"/>
  <c r="C84" i="64"/>
  <c r="T25" i="64"/>
  <c r="T62" i="64" l="1"/>
  <c r="C74" i="64"/>
  <c r="T74" i="64" s="1"/>
  <c r="T50" i="64"/>
  <c r="C63" i="64"/>
  <c r="C85" i="64"/>
  <c r="T26" i="64"/>
  <c r="C39" i="64"/>
  <c r="C27" i="64"/>
  <c r="C86" i="64" s="1"/>
  <c r="C51" i="64"/>
  <c r="C64" i="64" s="1"/>
  <c r="C76" i="64" s="1"/>
  <c r="C46" i="65" l="1"/>
  <c r="C22" i="65"/>
  <c r="T10" i="65"/>
  <c r="C11" i="65"/>
  <c r="C34" i="65"/>
  <c r="H7" i="65"/>
  <c r="C75" i="64"/>
  <c r="T75" i="64" s="1"/>
  <c r="T63" i="64"/>
  <c r="T34" i="65" l="1"/>
  <c r="H31" i="65"/>
  <c r="C23" i="65"/>
  <c r="C47" i="65"/>
  <c r="C35" i="65"/>
  <c r="T35" i="65" s="1"/>
  <c r="C12" i="65"/>
  <c r="T11" i="65"/>
  <c r="T22" i="65"/>
  <c r="C81" i="65"/>
  <c r="H19" i="65"/>
  <c r="C59" i="65"/>
  <c r="H43" i="65"/>
  <c r="T46" i="65"/>
  <c r="T59" i="65" l="1"/>
  <c r="H56" i="65"/>
  <c r="C71" i="65"/>
  <c r="T12" i="65"/>
  <c r="C24" i="65"/>
  <c r="C13" i="65"/>
  <c r="C36" i="65"/>
  <c r="T36" i="65" s="1"/>
  <c r="C48" i="65"/>
  <c r="T47" i="65"/>
  <c r="C60" i="65"/>
  <c r="C82" i="65"/>
  <c r="T23" i="65"/>
  <c r="C72" i="65" l="1"/>
  <c r="T72" i="65" s="1"/>
  <c r="T60" i="65"/>
  <c r="C61" i="65"/>
  <c r="T48" i="65"/>
  <c r="C25" i="65"/>
  <c r="T13" i="65"/>
  <c r="C14" i="65"/>
  <c r="C49" i="65"/>
  <c r="C37" i="65"/>
  <c r="T37" i="65" s="1"/>
  <c r="T24" i="65"/>
  <c r="C83" i="65"/>
  <c r="T71" i="65"/>
  <c r="H68" i="65"/>
  <c r="C62" i="65" l="1"/>
  <c r="T49" i="65"/>
  <c r="C15" i="65"/>
  <c r="C10" i="67" s="1"/>
  <c r="C26" i="65"/>
  <c r="T14" i="65"/>
  <c r="C50" i="65"/>
  <c r="C38" i="65"/>
  <c r="T38" i="65" s="1"/>
  <c r="C84" i="65"/>
  <c r="T25" i="65"/>
  <c r="C73" i="65"/>
  <c r="T73" i="65" s="1"/>
  <c r="T61" i="65"/>
  <c r="T50" i="65" l="1"/>
  <c r="C63" i="65"/>
  <c r="C85" i="65"/>
  <c r="T26" i="65"/>
  <c r="C51" i="65"/>
  <c r="C64" i="65" s="1"/>
  <c r="C76" i="65" s="1"/>
  <c r="C27" i="65"/>
  <c r="C86" i="65" s="1"/>
  <c r="C39" i="65"/>
  <c r="T62" i="65"/>
  <c r="C74" i="65"/>
  <c r="T74" i="65" s="1"/>
  <c r="T63" i="65" l="1"/>
  <c r="C75" i="65"/>
  <c r="T75" i="65" s="1"/>
  <c r="C46" i="67" l="1"/>
  <c r="H7" i="67"/>
  <c r="C22" i="67"/>
  <c r="T10" i="67"/>
  <c r="C34" i="67"/>
  <c r="C11" i="67"/>
  <c r="C23" i="67" l="1"/>
  <c r="C12" i="67"/>
  <c r="C47" i="67"/>
  <c r="C35" i="67"/>
  <c r="T35" i="67" s="1"/>
  <c r="T11" i="67"/>
  <c r="T34" i="67"/>
  <c r="H31" i="67"/>
  <c r="H19" i="67"/>
  <c r="T22" i="67"/>
  <c r="C81" i="67"/>
  <c r="T46" i="67"/>
  <c r="C59" i="67"/>
  <c r="H43" i="67"/>
  <c r="H56" i="67" l="1"/>
  <c r="T59" i="67"/>
  <c r="C71" i="67"/>
  <c r="C60" i="67"/>
  <c r="T47" i="67"/>
  <c r="C13" i="67"/>
  <c r="T12" i="67"/>
  <c r="C24" i="67"/>
  <c r="C36" i="67"/>
  <c r="T36" i="67" s="1"/>
  <c r="C48" i="67"/>
  <c r="C82" i="67"/>
  <c r="T23" i="67"/>
  <c r="C61" i="67" l="1"/>
  <c r="T48" i="67"/>
  <c r="T24" i="67"/>
  <c r="C83" i="67"/>
  <c r="C49" i="67"/>
  <c r="C37" i="67"/>
  <c r="T37" i="67" s="1"/>
  <c r="C14" i="67"/>
  <c r="T13" i="67"/>
  <c r="C25" i="67"/>
  <c r="C72" i="67"/>
  <c r="T72" i="67" s="1"/>
  <c r="T60" i="67"/>
  <c r="T71" i="67"/>
  <c r="H68" i="67"/>
  <c r="C84" i="67" l="1"/>
  <c r="T25" i="67"/>
  <c r="C50" i="67"/>
  <c r="C26" i="67"/>
  <c r="T14" i="67"/>
  <c r="C38" i="67"/>
  <c r="T38" i="67" s="1"/>
  <c r="C15" i="67"/>
  <c r="C10" i="68" s="1"/>
  <c r="C62" i="67"/>
  <c r="T49" i="67"/>
  <c r="C73" i="67"/>
  <c r="T73" i="67" s="1"/>
  <c r="T61" i="67"/>
  <c r="T62" i="67" l="1"/>
  <c r="C74" i="67"/>
  <c r="T74" i="67" s="1"/>
  <c r="C51" i="67"/>
  <c r="C64" i="67" s="1"/>
  <c r="C76" i="67" s="1"/>
  <c r="C27" i="67"/>
  <c r="C86" i="67" s="1"/>
  <c r="C39" i="67"/>
  <c r="T26" i="67"/>
  <c r="C85" i="67"/>
  <c r="C63" i="67"/>
  <c r="T50" i="67"/>
  <c r="T63" i="67" l="1"/>
  <c r="C75" i="67"/>
  <c r="T75" i="67" s="1"/>
  <c r="T10" i="68"/>
  <c r="C22" i="68"/>
  <c r="C46" i="68"/>
  <c r="C34" i="68"/>
  <c r="C11" i="68"/>
  <c r="H7" i="68"/>
  <c r="C23" i="68" l="1"/>
  <c r="T11" i="68"/>
  <c r="C47" i="68"/>
  <c r="C12" i="68"/>
  <c r="C35" i="68"/>
  <c r="T35" i="68" s="1"/>
  <c r="T34" i="68"/>
  <c r="H31" i="68"/>
  <c r="C59" i="68"/>
  <c r="H43" i="68"/>
  <c r="T46" i="68"/>
  <c r="H19" i="68"/>
  <c r="T22" i="68"/>
  <c r="C81" i="68"/>
  <c r="C71" i="68" l="1"/>
  <c r="T59" i="68"/>
  <c r="H56" i="68"/>
  <c r="C24" i="68"/>
  <c r="C48" i="68"/>
  <c r="C36" i="68"/>
  <c r="T36" i="68" s="1"/>
  <c r="C13" i="68"/>
  <c r="T12" i="68"/>
  <c r="C60" i="68"/>
  <c r="T47" i="68"/>
  <c r="C82" i="68"/>
  <c r="T23" i="68"/>
  <c r="T60" i="68" l="1"/>
  <c r="C72" i="68"/>
  <c r="T72" i="68" s="1"/>
  <c r="C37" i="68"/>
  <c r="T37" i="68" s="1"/>
  <c r="T13" i="68"/>
  <c r="C25" i="68"/>
  <c r="C14" i="68"/>
  <c r="C49" i="68"/>
  <c r="T48" i="68"/>
  <c r="C61" i="68"/>
  <c r="C83" i="68"/>
  <c r="T24" i="68"/>
  <c r="T71" i="68"/>
  <c r="H68" i="68"/>
  <c r="C73" i="68" l="1"/>
  <c r="T73" i="68" s="1"/>
  <c r="T61" i="68"/>
  <c r="T49" i="68"/>
  <c r="C62" i="68"/>
  <c r="C38" i="68"/>
  <c r="T38" i="68" s="1"/>
  <c r="C15" i="68"/>
  <c r="C10" i="69" s="1"/>
  <c r="C26" i="68"/>
  <c r="C50" i="68"/>
  <c r="T14" i="68"/>
  <c r="T25" i="68"/>
  <c r="C84" i="68"/>
  <c r="T50" i="68" l="1"/>
  <c r="C63" i="68"/>
  <c r="T26" i="68"/>
  <c r="C85" i="68"/>
  <c r="C39" i="68"/>
  <c r="C27" i="68"/>
  <c r="C86" i="68" s="1"/>
  <c r="C51" i="68"/>
  <c r="C64" i="68" s="1"/>
  <c r="C76" i="68" s="1"/>
  <c r="C74" i="68"/>
  <c r="T74" i="68" s="1"/>
  <c r="T62" i="68"/>
  <c r="T10" i="69" l="1"/>
  <c r="C46" i="69"/>
  <c r="C22" i="69"/>
  <c r="C11" i="69"/>
  <c r="H7" i="69"/>
  <c r="C34" i="69"/>
  <c r="T63" i="68"/>
  <c r="C75" i="68"/>
  <c r="T75" i="68" s="1"/>
  <c r="T34" i="69" l="1"/>
  <c r="H31" i="69"/>
  <c r="T11" i="69"/>
  <c r="C35" i="69"/>
  <c r="T35" i="69" s="1"/>
  <c r="C23" i="69"/>
  <c r="C12" i="69"/>
  <c r="C47" i="69"/>
  <c r="H19" i="69"/>
  <c r="C81" i="69"/>
  <c r="T22" i="69"/>
  <c r="H43" i="69"/>
  <c r="C59" i="69"/>
  <c r="T46" i="69"/>
  <c r="H56" i="69" l="1"/>
  <c r="C71" i="69"/>
  <c r="T59" i="69"/>
  <c r="T47" i="69"/>
  <c r="C60" i="69"/>
  <c r="C13" i="69"/>
  <c r="C36" i="69"/>
  <c r="T36" i="69" s="1"/>
  <c r="T12" i="69"/>
  <c r="C24" i="69"/>
  <c r="C48" i="69"/>
  <c r="T23" i="69"/>
  <c r="C82" i="69"/>
  <c r="T48" i="69" l="1"/>
  <c r="C61" i="69"/>
  <c r="C83" i="69"/>
  <c r="T24" i="69"/>
  <c r="C14" i="69"/>
  <c r="T13" i="69"/>
  <c r="C37" i="69"/>
  <c r="T37" i="69" s="1"/>
  <c r="C25" i="69"/>
  <c r="C49" i="69"/>
  <c r="T60" i="69"/>
  <c r="C72" i="69"/>
  <c r="T72" i="69" s="1"/>
  <c r="T71" i="69"/>
  <c r="H68" i="69"/>
  <c r="C62" i="69" l="1"/>
  <c r="T49" i="69"/>
  <c r="C84" i="69"/>
  <c r="T25" i="69"/>
  <c r="C26" i="69"/>
  <c r="T14" i="69"/>
  <c r="C50" i="69"/>
  <c r="C38" i="69"/>
  <c r="T38" i="69" s="1"/>
  <c r="C15" i="69"/>
  <c r="C10" i="70" s="1"/>
  <c r="C73" i="69"/>
  <c r="T73" i="69" s="1"/>
  <c r="T61" i="69"/>
  <c r="C51" i="69" l="1"/>
  <c r="C64" i="69" s="1"/>
  <c r="C76" i="69" s="1"/>
  <c r="C27" i="69"/>
  <c r="C86" i="69" s="1"/>
  <c r="C39" i="69"/>
  <c r="T50" i="69"/>
  <c r="C63" i="69"/>
  <c r="C85" i="69"/>
  <c r="T26" i="69"/>
  <c r="T62" i="69"/>
  <c r="C74" i="69"/>
  <c r="T74" i="69" s="1"/>
  <c r="T63" i="69" l="1"/>
  <c r="C75" i="69"/>
  <c r="T75" i="69" s="1"/>
  <c r="C46" i="70"/>
  <c r="T10" i="70"/>
  <c r="C22" i="70"/>
  <c r="H7" i="70"/>
  <c r="C34" i="70"/>
  <c r="C11" i="70"/>
  <c r="C23" i="70" l="1"/>
  <c r="C12" i="70"/>
  <c r="C47" i="70"/>
  <c r="C35" i="70"/>
  <c r="T35" i="70" s="1"/>
  <c r="T11" i="70"/>
  <c r="T34" i="70"/>
  <c r="H31" i="70"/>
  <c r="H19" i="70"/>
  <c r="T22" i="70"/>
  <c r="C81" i="70"/>
  <c r="H43" i="70"/>
  <c r="C59" i="70"/>
  <c r="T46" i="70"/>
  <c r="H56" i="70" l="1"/>
  <c r="C71" i="70"/>
  <c r="T59" i="70"/>
  <c r="C60" i="70"/>
  <c r="T47" i="70"/>
  <c r="T12" i="70"/>
  <c r="C24" i="70"/>
  <c r="C13" i="70"/>
  <c r="C36" i="70"/>
  <c r="T36" i="70" s="1"/>
  <c r="C48" i="70"/>
  <c r="C82" i="70"/>
  <c r="T23" i="70"/>
  <c r="T71" i="70" l="1"/>
  <c r="H68" i="70"/>
  <c r="T48" i="70"/>
  <c r="C61" i="70"/>
  <c r="T13" i="70"/>
  <c r="C25" i="70"/>
  <c r="C37" i="70"/>
  <c r="T37" i="70" s="1"/>
  <c r="C49" i="70"/>
  <c r="C14" i="70"/>
  <c r="C83" i="70"/>
  <c r="T24" i="70"/>
  <c r="C72" i="70"/>
  <c r="T72" i="70" s="1"/>
  <c r="T60" i="70"/>
  <c r="C26" i="70" l="1"/>
  <c r="C38" i="70"/>
  <c r="T38" i="70" s="1"/>
  <c r="C15" i="70"/>
  <c r="T14" i="70"/>
  <c r="C50" i="70"/>
  <c r="C62" i="70"/>
  <c r="T49" i="70"/>
  <c r="T25" i="70"/>
  <c r="C84" i="70"/>
  <c r="C73" i="70"/>
  <c r="T73" i="70" s="1"/>
  <c r="T61" i="70"/>
  <c r="T62" i="70" l="1"/>
  <c r="C74" i="70"/>
  <c r="T74" i="70" s="1"/>
  <c r="C63" i="70"/>
  <c r="T50" i="70"/>
  <c r="C27" i="70"/>
  <c r="C86" i="70" s="1"/>
  <c r="C51" i="70"/>
  <c r="C64" i="70" s="1"/>
  <c r="C76" i="70" s="1"/>
  <c r="C39" i="70"/>
  <c r="C85" i="70"/>
  <c r="T26" i="70"/>
  <c r="T63" i="70" l="1"/>
  <c r="C75" i="70"/>
  <c r="T75" i="70" s="1"/>
</calcChain>
</file>

<file path=xl/sharedStrings.xml><?xml version="1.0" encoding="utf-8"?>
<sst xmlns="http://schemas.openxmlformats.org/spreadsheetml/2006/main" count="3179" uniqueCount="61">
  <si>
    <t xml:space="preserve"> Celula A</t>
  </si>
  <si>
    <t>7:30 a 12:00</t>
  </si>
  <si>
    <t>13:00 a 17:18</t>
  </si>
  <si>
    <t>Justificativa por não ter conseguido produzir a demanda.  Preencher esta coluna quando a coluna ao lado "Faltaram", não estiver com "0"</t>
  </si>
  <si>
    <t>Prod.</t>
  </si>
  <si>
    <t>Func.</t>
  </si>
  <si>
    <t>Qtd.</t>
  </si>
  <si>
    <t>Méd Func.</t>
  </si>
  <si>
    <t>Méd. Prod.</t>
  </si>
  <si>
    <t xml:space="preserve">Produtividade Média </t>
  </si>
  <si>
    <t>Não</t>
  </si>
  <si>
    <t xml:space="preserve">Data </t>
  </si>
  <si>
    <t xml:space="preserve">Produtividade Diária </t>
  </si>
  <si>
    <t>Seg</t>
  </si>
  <si>
    <t>Ter</t>
  </si>
  <si>
    <t>Qua</t>
  </si>
  <si>
    <t>Qui</t>
  </si>
  <si>
    <t>Sex</t>
  </si>
  <si>
    <t>SAb</t>
  </si>
  <si>
    <t xml:space="preserve">Total Geral </t>
  </si>
  <si>
    <t>Consertos de Portas</t>
  </si>
  <si>
    <t>Folhas Frisadas</t>
  </si>
  <si>
    <t xml:space="preserve">Embalagens </t>
  </si>
  <si>
    <t xml:space="preserve">Portas Pintadas  </t>
  </si>
  <si>
    <t>Celula M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</si>
  <si>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</si>
  <si>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</si>
  <si>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</si>
  <si>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</si>
  <si>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</si>
  <si>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</si>
  <si>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</si>
  <si>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</si>
  <si>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</si>
  <si>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</si>
  <si>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Servicos Diversos</t>
  </si>
  <si>
    <t xml:space="preserve">Janeiro </t>
  </si>
  <si>
    <t xml:space="preserve">Fevereiro </t>
  </si>
  <si>
    <t>Março</t>
  </si>
  <si>
    <t xml:space="preserve">Abril </t>
  </si>
  <si>
    <t xml:space="preserve">Maio </t>
  </si>
  <si>
    <t xml:space="preserve">Junho </t>
  </si>
  <si>
    <t>Julho</t>
  </si>
  <si>
    <t xml:space="preserve">Agosto </t>
  </si>
  <si>
    <t>Setembro</t>
  </si>
  <si>
    <t>Outubro</t>
  </si>
  <si>
    <t xml:space="preserve">Novembro </t>
  </si>
  <si>
    <t xml:space="preserve">Dezembro </t>
  </si>
  <si>
    <t>Dia</t>
  </si>
  <si>
    <t>Produção</t>
  </si>
  <si>
    <t>Funcionár.</t>
  </si>
  <si>
    <t>Mês</t>
  </si>
  <si>
    <t xml:space="preserve"> </t>
  </si>
  <si>
    <t>BALANÇO</t>
  </si>
  <si>
    <t>2 horas arrumando o gabarito do friso</t>
  </si>
  <si>
    <t>CARNAVAL</t>
  </si>
  <si>
    <t>FERIADO</t>
  </si>
  <si>
    <t>Máquina rebaixo de batente quebrada até 11h.</t>
  </si>
  <si>
    <t>Inventário</t>
  </si>
  <si>
    <t>1,0,5</t>
  </si>
  <si>
    <t>Reunião "Senso de dono" até 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</si>
</sst>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.00"/>
    <numFmt numFmtId="165" formatCode="00\º"/>
    <numFmt numFmtId="166" formatCode="&quot;R$&quot;\ #,##0.00"/>
    <numFmt numFmtId="167" formatCode="[$-416]mmmm\ yy;@"/>
    <numFmt numFmtId="168" formatCode="0.0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haroni"/>
      <charset val="177"/>
    </font>
    <font>
      <b/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22"/>
      <color theme="0"/>
      <name val="Alien Encounters"/>
    </font>
    <font>
      <b/>
      <sz val="24"/>
      <color theme="1"/>
      <name val="Alien Encounters"/>
    </font>
    <font>
      <b/>
      <sz val="28"/>
      <color theme="1"/>
      <name val="Alien Encounters"/>
    </font>
    <font>
      <sz val="11"/>
      <name val="Agency FB"/>
      <family val="2"/>
    </font>
    <font>
      <b/>
      <sz val="16"/>
      <color rgb="FF44B3E1"/>
      <name val="Alien Encounters"/>
    </font>
    <font>
      <sz val="11"/>
      <color theme="1"/>
      <name val="Agency FB"/>
      <family val="2"/>
    </font>
    <font>
      <b/>
      <sz val="11"/>
      <color theme="1"/>
      <name val="Agency FB"/>
      <family val="2"/>
    </font>
    <font>
      <b/>
      <sz val="11"/>
      <name val="Alien Encounters"/>
    </font>
    <font>
      <sz val="16"/>
      <name val="Agency FB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gency FB"/>
      <family val="2"/>
    </font>
    <font>
      <sz val="16"/>
      <color theme="0"/>
      <name val="Calibri"/>
      <family val="2"/>
      <scheme val="minor"/>
    </font>
    <font>
      <b/>
      <sz val="22"/>
      <color theme="1"/>
      <name val="Alien Encounters"/>
    </font>
    <font>
      <b/>
      <sz val="16"/>
      <color rgb="FFCAC870"/>
      <name val="Alien Encounters"/>
    </font>
    <font>
      <b/>
      <sz val="11"/>
      <color theme="1"/>
      <name val="Alien Encounters"/>
    </font>
    <font>
      <sz val="16"/>
      <color theme="1"/>
      <name val="Agency FB"/>
      <family val="2"/>
    </font>
    <font>
      <b/>
      <sz val="16"/>
      <color theme="1"/>
      <name val="Agency FB"/>
      <family val="2"/>
    </font>
    <font>
      <b/>
      <sz val="16"/>
      <color theme="1"/>
      <name val="Calibri Light"/>
      <family val="1"/>
      <scheme val="major"/>
    </font>
    <font>
      <b/>
      <sz val="16"/>
      <color rgb="FFF98787"/>
      <name val="Alien Encounters"/>
    </font>
    <font>
      <b/>
      <sz val="36"/>
      <color theme="1"/>
      <name val="Calibri"/>
      <family val="2"/>
      <scheme val="minor"/>
    </font>
    <font>
      <b/>
      <sz val="28"/>
      <name val="Alien Encounters"/>
    </font>
    <font>
      <b/>
      <sz val="16"/>
      <color rgb="FFC8A0C6"/>
      <name val="Alien Encounters"/>
    </font>
    <font>
      <b/>
      <sz val="1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BCBA3"/>
      <name val="Alien Encounters"/>
    </font>
    <font>
      <b/>
      <sz val="16"/>
      <color rgb="FFAAE08C"/>
      <name val="Alien Encounters"/>
    </font>
    <font>
      <sz val="12"/>
      <color theme="1"/>
      <name val="Calibri"/>
      <family val="2"/>
      <scheme val="minor"/>
    </font>
    <font>
      <b/>
      <sz val="22"/>
      <color theme="9"/>
      <name val="Alien Encounters"/>
    </font>
    <font>
      <b/>
      <sz val="22"/>
      <color rgb="FFF98787"/>
      <name val="Alien Encounters"/>
    </font>
    <font>
      <b/>
      <sz val="22"/>
      <color rgb="FF92D050"/>
      <name val="Alien Encounters"/>
    </font>
    <font>
      <sz val="20"/>
      <color theme="1"/>
      <name val="Alien Encounters"/>
    </font>
    <font>
      <sz val="11"/>
      <color theme="2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AC87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98787"/>
        <bgColor indexed="64"/>
      </patternFill>
    </fill>
    <fill>
      <patternFill patternType="solid">
        <fgColor rgb="FFF87676"/>
        <bgColor indexed="64"/>
      </patternFill>
    </fill>
    <fill>
      <patternFill patternType="solid">
        <fgColor rgb="FFC8A0C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CBA3"/>
        <bgColor indexed="64"/>
      </patternFill>
    </fill>
    <fill>
      <patternFill patternType="solid">
        <fgColor rgb="FFAAE08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0" fillId="2" borderId="0" xfId="0" applyNumberForma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6" fillId="2" borderId="0" xfId="0" applyFont="1" applyFill="1"/>
    <xf numFmtId="0" fontId="7" fillId="2" borderId="1" xfId="0" applyFont="1" applyFill="1" applyBorder="1" applyAlignment="1">
      <alignment horizontal="right" vertical="center"/>
    </xf>
    <xf numFmtId="2" fontId="0" fillId="0" borderId="0" xfId="0" applyNumberFormat="1"/>
    <xf numFmtId="0" fontId="0" fillId="0" borderId="1" xfId="0" applyBorder="1"/>
    <xf numFmtId="0" fontId="1" fillId="2" borderId="0" xfId="0" applyFont="1" applyFill="1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20" fontId="0" fillId="5" borderId="1" xfId="0" applyNumberFormat="1" applyFill="1" applyBorder="1"/>
    <xf numFmtId="2" fontId="0" fillId="5" borderId="1" xfId="0" applyNumberFormat="1" applyFill="1" applyBorder="1"/>
    <xf numFmtId="0" fontId="15" fillId="0" borderId="1" xfId="0" applyFont="1" applyBorder="1" applyAlignment="1" applyProtection="1">
      <alignment horizontal="center" vertical="center"/>
      <protection locked="0"/>
    </xf>
    <xf numFmtId="0" fontId="16" fillId="9" borderId="1" xfId="0" applyFont="1" applyFill="1" applyBorder="1" applyAlignment="1">
      <alignment horizontal="center" vertical="center"/>
    </xf>
    <xf numFmtId="0" fontId="0" fillId="8" borderId="1" xfId="0" applyFill="1" applyBorder="1" applyAlignment="1" applyProtection="1">
      <alignment horizontal="center"/>
      <protection locked="0"/>
    </xf>
    <xf numFmtId="16" fontId="0" fillId="5" borderId="1" xfId="0" applyNumberFormat="1" applyFill="1" applyBorder="1"/>
    <xf numFmtId="2" fontId="0" fillId="5" borderId="2" xfId="0" applyNumberFormat="1" applyFill="1" applyBorder="1"/>
    <xf numFmtId="0" fontId="0" fillId="10" borderId="1" xfId="0" applyFill="1" applyBorder="1"/>
    <xf numFmtId="0" fontId="17" fillId="9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16" fontId="0" fillId="5" borderId="0" xfId="0" applyNumberFormat="1" applyFill="1"/>
    <xf numFmtId="0" fontId="18" fillId="6" borderId="1" xfId="0" applyFont="1" applyFill="1" applyBorder="1" applyAlignment="1">
      <alignment horizontal="center" vertical="center"/>
    </xf>
    <xf numFmtId="2" fontId="18" fillId="6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10" borderId="2" xfId="0" applyNumberFormat="1" applyFill="1" applyBorder="1"/>
    <xf numFmtId="164" fontId="0" fillId="2" borderId="0" xfId="0" applyNumberFormat="1" applyFill="1" applyAlignment="1">
      <alignment horizontal="center" vertical="center"/>
    </xf>
    <xf numFmtId="2" fontId="1" fillId="2" borderId="1" xfId="0" applyNumberFormat="1" applyFont="1" applyFill="1" applyBorder="1"/>
    <xf numFmtId="2" fontId="0" fillId="2" borderId="8" xfId="0" applyNumberFormat="1" applyFill="1" applyBorder="1"/>
    <xf numFmtId="0" fontId="1" fillId="12" borderId="1" xfId="0" applyFont="1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0" fontId="22" fillId="11" borderId="1" xfId="0" applyFont="1" applyFill="1" applyBorder="1" applyAlignment="1">
      <alignment horizontal="center" vertical="center"/>
    </xf>
    <xf numFmtId="16" fontId="23" fillId="11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 applyProtection="1">
      <alignment horizontal="center" vertical="center"/>
      <protection locked="0"/>
    </xf>
    <xf numFmtId="0" fontId="23" fillId="11" borderId="1" xfId="0" applyFont="1" applyFill="1" applyBorder="1" applyAlignment="1">
      <alignment horizontal="center" vertical="center"/>
    </xf>
    <xf numFmtId="2" fontId="23" fillId="11" borderId="1" xfId="0" applyNumberFormat="1" applyFont="1" applyFill="1" applyBorder="1" applyAlignment="1">
      <alignment horizontal="center" vertical="center"/>
    </xf>
    <xf numFmtId="164" fontId="23" fillId="11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 applyProtection="1">
      <alignment horizontal="left"/>
      <protection locked="0"/>
    </xf>
    <xf numFmtId="16" fontId="0" fillId="11" borderId="1" xfId="0" applyNumberFormat="1" applyFill="1" applyBorder="1" applyAlignment="1">
      <alignment horizontal="center"/>
    </xf>
    <xf numFmtId="0" fontId="23" fillId="11" borderId="13" xfId="0" applyFont="1" applyFill="1" applyBorder="1" applyAlignment="1">
      <alignment horizontal="center" vertical="center"/>
    </xf>
    <xf numFmtId="2" fontId="23" fillId="11" borderId="13" xfId="0" applyNumberFormat="1" applyFont="1" applyFill="1" applyBorder="1" applyAlignment="1">
      <alignment horizontal="center" vertical="center"/>
    </xf>
    <xf numFmtId="164" fontId="23" fillId="11" borderId="13" xfId="0" applyNumberFormat="1" applyFont="1" applyFill="1" applyBorder="1" applyAlignment="1">
      <alignment horizontal="center" vertical="center"/>
    </xf>
    <xf numFmtId="0" fontId="23" fillId="0" borderId="2" xfId="0" applyFont="1" applyBorder="1" applyAlignment="1" applyProtection="1">
      <alignment horizontal="center" vertical="center"/>
      <protection locked="0"/>
    </xf>
    <xf numFmtId="0" fontId="16" fillId="9" borderId="4" xfId="0" applyFont="1" applyFill="1" applyBorder="1" applyAlignment="1">
      <alignment horizontal="center" vertical="center"/>
    </xf>
    <xf numFmtId="16" fontId="0" fillId="11" borderId="0" xfId="0" applyNumberFormat="1" applyFill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24" fillId="11" borderId="1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2" fontId="24" fillId="11" borderId="1" xfId="0" applyNumberFormat="1" applyFont="1" applyFill="1" applyBorder="1" applyAlignment="1">
      <alignment horizontal="center" vertical="center"/>
    </xf>
    <xf numFmtId="164" fontId="24" fillId="11" borderId="1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0" fillId="11" borderId="1" xfId="0" applyFill="1" applyBorder="1"/>
    <xf numFmtId="0" fontId="1" fillId="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0" fontId="22" fillId="13" borderId="1" xfId="0" applyFont="1" applyFill="1" applyBorder="1" applyAlignment="1">
      <alignment horizontal="center" vertical="center"/>
    </xf>
    <xf numFmtId="16" fontId="23" fillId="13" borderId="1" xfId="0" applyNumberFormat="1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2" fontId="23" fillId="13" borderId="1" xfId="0" applyNumberFormat="1" applyFont="1" applyFill="1" applyBorder="1" applyAlignment="1">
      <alignment horizontal="center" vertical="center"/>
    </xf>
    <xf numFmtId="164" fontId="23" fillId="13" borderId="1" xfId="0" applyNumberFormat="1" applyFont="1" applyFill="1" applyBorder="1" applyAlignment="1">
      <alignment horizontal="center" vertical="center"/>
    </xf>
    <xf numFmtId="16" fontId="0" fillId="13" borderId="1" xfId="0" applyNumberFormat="1" applyFill="1" applyBorder="1" applyAlignment="1">
      <alignment horizontal="center"/>
    </xf>
    <xf numFmtId="0" fontId="23" fillId="13" borderId="13" xfId="0" applyFont="1" applyFill="1" applyBorder="1" applyAlignment="1">
      <alignment horizontal="center" vertical="center"/>
    </xf>
    <xf numFmtId="2" fontId="23" fillId="13" borderId="13" xfId="0" applyNumberFormat="1" applyFont="1" applyFill="1" applyBorder="1" applyAlignment="1">
      <alignment horizontal="center" vertical="center"/>
    </xf>
    <xf numFmtId="164" fontId="23" fillId="13" borderId="13" xfId="0" applyNumberFormat="1" applyFont="1" applyFill="1" applyBorder="1" applyAlignment="1">
      <alignment horizontal="center" vertical="center"/>
    </xf>
    <xf numFmtId="16" fontId="0" fillId="13" borderId="0" xfId="0" applyNumberFormat="1" applyFill="1" applyAlignment="1">
      <alignment horizontal="center"/>
    </xf>
    <xf numFmtId="2" fontId="0" fillId="13" borderId="2" xfId="0" applyNumberFormat="1" applyFill="1" applyBorder="1" applyAlignment="1">
      <alignment horizontal="center"/>
    </xf>
    <xf numFmtId="0" fontId="24" fillId="14" borderId="1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2" fontId="24" fillId="13" borderId="1" xfId="0" applyNumberFormat="1" applyFont="1" applyFill="1" applyBorder="1" applyAlignment="1">
      <alignment horizontal="center" vertical="center"/>
    </xf>
    <xf numFmtId="164" fontId="24" fillId="13" borderId="1" xfId="0" applyNumberFormat="1" applyFont="1" applyFill="1" applyBorder="1" applyAlignment="1">
      <alignment horizontal="center" vertical="center"/>
    </xf>
    <xf numFmtId="0" fontId="0" fillId="14" borderId="1" xfId="0" applyFill="1" applyBorder="1"/>
    <xf numFmtId="0" fontId="27" fillId="2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2" fontId="27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0" fontId="1" fillId="16" borderId="4" xfId="0" applyFont="1" applyFill="1" applyBorder="1" applyAlignment="1">
      <alignment vertical="center"/>
    </xf>
    <xf numFmtId="20" fontId="0" fillId="15" borderId="1" xfId="0" applyNumberFormat="1" applyFill="1" applyBorder="1" applyAlignment="1">
      <alignment horizontal="center" vertical="center" wrapText="1"/>
    </xf>
    <xf numFmtId="2" fontId="0" fillId="15" borderId="1" xfId="0" applyNumberForma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2" fillId="15" borderId="1" xfId="0" applyFont="1" applyFill="1" applyBorder="1" applyAlignment="1">
      <alignment horizontal="center" vertical="center"/>
    </xf>
    <xf numFmtId="16" fontId="23" fillId="15" borderId="1" xfId="0" applyNumberFormat="1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2" fontId="23" fillId="15" borderId="1" xfId="0" applyNumberFormat="1" applyFont="1" applyFill="1" applyBorder="1" applyAlignment="1">
      <alignment horizontal="center" vertical="center"/>
    </xf>
    <xf numFmtId="164" fontId="23" fillId="15" borderId="1" xfId="0" applyNumberFormat="1" applyFont="1" applyFill="1" applyBorder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6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0" borderId="0" xfId="0" applyFont="1" applyProtection="1">
      <protection locked="0"/>
    </xf>
    <xf numFmtId="0" fontId="17" fillId="9" borderId="4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0" fillId="0" borderId="0" xfId="0" applyFont="1" applyAlignment="1" applyProtection="1">
      <alignment horizontal="center"/>
      <protection locked="0"/>
    </xf>
    <xf numFmtId="16" fontId="0" fillId="15" borderId="0" xfId="0" applyNumberFormat="1" applyFill="1" applyAlignment="1">
      <alignment horizontal="center"/>
    </xf>
    <xf numFmtId="2" fontId="0" fillId="15" borderId="2" xfId="0" applyNumberFormat="1" applyFill="1" applyBorder="1" applyAlignment="1">
      <alignment horizontal="center"/>
    </xf>
    <xf numFmtId="0" fontId="24" fillId="15" borderId="1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2" fontId="18" fillId="15" borderId="1" xfId="0" applyNumberFormat="1" applyFont="1" applyFill="1" applyBorder="1" applyAlignment="1">
      <alignment horizontal="center" vertical="center"/>
    </xf>
    <xf numFmtId="164" fontId="18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/>
    <xf numFmtId="0" fontId="3" fillId="0" borderId="0" xfId="0" applyFont="1"/>
    <xf numFmtId="0" fontId="1" fillId="4" borderId="4" xfId="0" applyFont="1" applyFill="1" applyBorder="1" applyAlignment="1">
      <alignment vertical="center"/>
    </xf>
    <xf numFmtId="20" fontId="0" fillId="17" borderId="1" xfId="0" applyNumberFormat="1" applyFill="1" applyBorder="1" applyAlignment="1">
      <alignment horizontal="center"/>
    </xf>
    <xf numFmtId="0" fontId="22" fillId="17" borderId="1" xfId="0" applyFont="1" applyFill="1" applyBorder="1" applyAlignment="1">
      <alignment horizontal="center" vertical="center"/>
    </xf>
    <xf numFmtId="16" fontId="23" fillId="17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2" fontId="23" fillId="17" borderId="1" xfId="0" applyNumberFormat="1" applyFont="1" applyFill="1" applyBorder="1" applyAlignment="1">
      <alignment horizontal="center" vertical="center"/>
    </xf>
    <xf numFmtId="164" fontId="23" fillId="17" borderId="1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/>
      <protection locked="0"/>
    </xf>
    <xf numFmtId="16" fontId="0" fillId="17" borderId="1" xfId="0" applyNumberFormat="1" applyFill="1" applyBorder="1"/>
    <xf numFmtId="0" fontId="0" fillId="17" borderId="1" xfId="0" applyFill="1" applyBorder="1"/>
    <xf numFmtId="2" fontId="0" fillId="17" borderId="1" xfId="0" applyNumberFormat="1" applyFill="1" applyBorder="1"/>
    <xf numFmtId="166" fontId="0" fillId="0" borderId="0" xfId="0" applyNumberFormat="1"/>
    <xf numFmtId="16" fontId="0" fillId="17" borderId="0" xfId="0" applyNumberFormat="1" applyFill="1"/>
    <xf numFmtId="2" fontId="0" fillId="17" borderId="2" xfId="0" applyNumberFormat="1" applyFill="1" applyBorder="1"/>
    <xf numFmtId="0" fontId="24" fillId="17" borderId="1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2" fontId="24" fillId="17" borderId="1" xfId="0" applyNumberFormat="1" applyFont="1" applyFill="1" applyBorder="1" applyAlignment="1">
      <alignment horizontal="center" vertical="center"/>
    </xf>
    <xf numFmtId="164" fontId="24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3" fillId="2" borderId="0" xfId="0" applyFont="1" applyFill="1"/>
    <xf numFmtId="0" fontId="0" fillId="19" borderId="4" xfId="0" applyFill="1" applyBorder="1"/>
    <xf numFmtId="0" fontId="0" fillId="18" borderId="1" xfId="0" applyFill="1" applyBorder="1" applyAlignment="1">
      <alignment horizontal="center"/>
    </xf>
    <xf numFmtId="2" fontId="0" fillId="18" borderId="1" xfId="0" applyNumberFormat="1" applyFill="1" applyBorder="1" applyAlignment="1">
      <alignment horizontal="center"/>
    </xf>
    <xf numFmtId="0" fontId="22" fillId="18" borderId="1" xfId="0" applyFont="1" applyFill="1" applyBorder="1" applyAlignment="1">
      <alignment horizontal="center" vertical="center"/>
    </xf>
    <xf numFmtId="16" fontId="23" fillId="18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2" fontId="23" fillId="18" borderId="1" xfId="0" applyNumberFormat="1" applyFont="1" applyFill="1" applyBorder="1" applyAlignment="1">
      <alignment horizontal="center" vertical="center"/>
    </xf>
    <xf numFmtId="164" fontId="23" fillId="18" borderId="1" xfId="0" applyNumberFormat="1" applyFont="1" applyFill="1" applyBorder="1" applyAlignment="1">
      <alignment horizontal="center" vertical="center"/>
    </xf>
    <xf numFmtId="0" fontId="0" fillId="0" borderId="4" xfId="0" applyBorder="1"/>
    <xf numFmtId="16" fontId="0" fillId="18" borderId="1" xfId="0" applyNumberFormat="1" applyFill="1" applyBorder="1"/>
    <xf numFmtId="0" fontId="0" fillId="18" borderId="1" xfId="0" applyFill="1" applyBorder="1"/>
    <xf numFmtId="2" fontId="0" fillId="18" borderId="1" xfId="0" applyNumberFormat="1" applyFill="1" applyBorder="1"/>
    <xf numFmtId="0" fontId="23" fillId="0" borderId="2" xfId="0" applyFont="1" applyBorder="1" applyAlignment="1">
      <alignment horizontal="center"/>
    </xf>
    <xf numFmtId="16" fontId="0" fillId="18" borderId="0" xfId="0" applyNumberFormat="1" applyFill="1"/>
    <xf numFmtId="2" fontId="0" fillId="18" borderId="2" xfId="0" applyNumberFormat="1" applyFill="1" applyBorder="1"/>
    <xf numFmtId="0" fontId="24" fillId="18" borderId="1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center" vertical="center"/>
    </xf>
    <xf numFmtId="2" fontId="18" fillId="18" borderId="1" xfId="0" applyNumberFormat="1" applyFont="1" applyFill="1" applyBorder="1" applyAlignment="1">
      <alignment horizontal="center" vertical="center"/>
    </xf>
    <xf numFmtId="164" fontId="18" fillId="18" borderId="1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0" fillId="21" borderId="0" xfId="0" applyFill="1"/>
    <xf numFmtId="0" fontId="22" fillId="20" borderId="1" xfId="0" applyFont="1" applyFill="1" applyBorder="1" applyAlignment="1">
      <alignment horizontal="center" vertical="center"/>
    </xf>
    <xf numFmtId="16" fontId="23" fillId="20" borderId="1" xfId="0" applyNumberFormat="1" applyFont="1" applyFill="1" applyBorder="1" applyAlignment="1">
      <alignment horizontal="center" vertical="center"/>
    </xf>
    <xf numFmtId="0" fontId="34" fillId="8" borderId="2" xfId="0" applyFont="1" applyFill="1" applyBorder="1" applyProtection="1">
      <protection locked="0"/>
    </xf>
    <xf numFmtId="0" fontId="34" fillId="8" borderId="3" xfId="0" applyFont="1" applyFill="1" applyBorder="1" applyProtection="1">
      <protection locked="0"/>
    </xf>
    <xf numFmtId="0" fontId="34" fillId="2" borderId="3" xfId="0" applyFont="1" applyFill="1" applyBorder="1" applyProtection="1">
      <protection locked="0"/>
    </xf>
    <xf numFmtId="0" fontId="34" fillId="2" borderId="4" xfId="0" applyFont="1" applyFill="1" applyBorder="1" applyProtection="1">
      <protection locked="0"/>
    </xf>
    <xf numFmtId="0" fontId="0" fillId="2" borderId="1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" fontId="15" fillId="6" borderId="1" xfId="0" applyNumberFormat="1" applyFont="1" applyFill="1" applyBorder="1" applyAlignment="1" applyProtection="1">
      <alignment horizontal="center" vertical="center"/>
      <protection locked="0"/>
    </xf>
    <xf numFmtId="16" fontId="15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15" fillId="6" borderId="1" xfId="0" applyFont="1" applyFill="1" applyBorder="1" applyAlignment="1">
      <alignment horizontal="center" vertical="center"/>
    </xf>
    <xf numFmtId="2" fontId="15" fillId="6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68" fontId="0" fillId="2" borderId="0" xfId="0" applyNumberFormat="1" applyFill="1"/>
    <xf numFmtId="0" fontId="39" fillId="2" borderId="0" xfId="0" applyFont="1" applyFill="1"/>
    <xf numFmtId="0" fontId="0" fillId="2" borderId="0" xfId="0" applyFill="1" applyAlignment="1">
      <alignment horizontal="center"/>
    </xf>
    <xf numFmtId="0" fontId="40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2" fontId="0" fillId="22" borderId="1" xfId="0" applyNumberFormat="1" applyFill="1" applyBorder="1"/>
    <xf numFmtId="2" fontId="0" fillId="22" borderId="1" xfId="0" applyNumberFormat="1" applyFill="1" applyBorder="1" applyAlignment="1">
      <alignment horizontal="center"/>
    </xf>
    <xf numFmtId="0" fontId="0" fillId="6" borderId="1" xfId="0" applyFill="1" applyBorder="1"/>
    <xf numFmtId="168" fontId="0" fillId="22" borderId="1" xfId="0" applyNumberFormat="1" applyFill="1" applyBorder="1"/>
    <xf numFmtId="16" fontId="0" fillId="6" borderId="1" xfId="0" applyNumberForma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16" fontId="0" fillId="6" borderId="1" xfId="0" applyNumberFormat="1" applyFill="1" applyBorder="1"/>
    <xf numFmtId="2" fontId="0" fillId="6" borderId="1" xfId="0" applyNumberFormat="1" applyFill="1" applyBorder="1"/>
    <xf numFmtId="3" fontId="0" fillId="6" borderId="1" xfId="0" applyNumberFormat="1" applyFill="1" applyBorder="1"/>
    <xf numFmtId="3" fontId="6" fillId="6" borderId="1" xfId="0" applyNumberFormat="1" applyFont="1" applyFill="1" applyBorder="1"/>
    <xf numFmtId="2" fontId="6" fillId="6" borderId="1" xfId="0" applyNumberFormat="1" applyFont="1" applyFill="1" applyBorder="1"/>
    <xf numFmtId="3" fontId="6" fillId="6" borderId="1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/>
    <xf numFmtId="3" fontId="0" fillId="2" borderId="1" xfId="0" applyNumberFormat="1" applyFill="1" applyBorder="1"/>
    <xf numFmtId="2" fontId="0" fillId="2" borderId="1" xfId="0" applyNumberFormat="1" applyFill="1" applyBorder="1"/>
    <xf numFmtId="168" fontId="0" fillId="2" borderId="1" xfId="0" applyNumberFormat="1" applyFill="1" applyBorder="1"/>
    <xf numFmtId="16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6" fontId="0" fillId="2" borderId="0" xfId="0" applyNumberFormat="1" applyFill="1"/>
    <xf numFmtId="3" fontId="6" fillId="2" borderId="0" xfId="0" applyNumberFormat="1" applyFont="1" applyFill="1"/>
    <xf numFmtId="2" fontId="6" fillId="2" borderId="0" xfId="0" applyNumberFormat="1" applyFont="1" applyFill="1"/>
    <xf numFmtId="3" fontId="0" fillId="2" borderId="0" xfId="0" applyNumberFormat="1" applyFill="1"/>
    <xf numFmtId="16" fontId="0" fillId="18" borderId="1" xfId="0" applyNumberFormat="1" applyFill="1" applyBorder="1" applyAlignment="1">
      <alignment horizontal="center"/>
    </xf>
    <xf numFmtId="0" fontId="0" fillId="13" borderId="1" xfId="0" applyFill="1" applyBorder="1"/>
    <xf numFmtId="16" fontId="0" fillId="13" borderId="1" xfId="0" applyNumberFormat="1" applyFill="1" applyBorder="1"/>
    <xf numFmtId="16" fontId="41" fillId="2" borderId="0" xfId="0" applyNumberFormat="1" applyFont="1" applyFill="1"/>
    <xf numFmtId="3" fontId="41" fillId="2" borderId="0" xfId="0" applyNumberFormat="1" applyFont="1" applyFill="1"/>
    <xf numFmtId="2" fontId="41" fillId="2" borderId="0" xfId="0" applyNumberFormat="1" applyFont="1" applyFill="1"/>
    <xf numFmtId="0" fontId="41" fillId="2" borderId="0" xfId="0" applyFont="1" applyFill="1"/>
    <xf numFmtId="16" fontId="0" fillId="11" borderId="1" xfId="0" applyNumberFormat="1" applyFill="1" applyBorder="1"/>
    <xf numFmtId="16" fontId="0" fillId="17" borderId="1" xfId="0" applyNumberFormat="1" applyFill="1" applyBorder="1" applyAlignment="1">
      <alignment horizontal="center"/>
    </xf>
    <xf numFmtId="2" fontId="6" fillId="2" borderId="1" xfId="0" applyNumberFormat="1" applyFont="1" applyFill="1" applyBorder="1"/>
    <xf numFmtId="16" fontId="0" fillId="15" borderId="1" xfId="0" applyNumberFormat="1" applyFill="1" applyBorder="1"/>
    <xf numFmtId="3" fontId="6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14" fontId="42" fillId="2" borderId="0" xfId="0" applyNumberFormat="1" applyFont="1" applyFill="1"/>
    <xf numFmtId="22" fontId="41" fillId="2" borderId="0" xfId="0" applyNumberFormat="1" applyFont="1" applyFill="1"/>
    <xf numFmtId="2" fontId="1" fillId="23" borderId="1" xfId="0" applyNumberFormat="1" applyFont="1" applyFill="1" applyBorder="1"/>
    <xf numFmtId="0" fontId="0" fillId="23" borderId="0" xfId="0" applyFill="1"/>
    <xf numFmtId="2" fontId="0" fillId="23" borderId="0" xfId="0" applyNumberFormat="1" applyFill="1"/>
    <xf numFmtId="2" fontId="0" fillId="23" borderId="8" xfId="0" applyNumberFormat="1" applyFill="1" applyBorder="1"/>
    <xf numFmtId="1" fontId="0" fillId="0" borderId="1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/>
    <xf numFmtId="3" fontId="0" fillId="0" borderId="1" xfId="0" applyNumberFormat="1" applyBorder="1"/>
    <xf numFmtId="2" fontId="0" fillId="0" borderId="1" xfId="0" applyNumberFormat="1" applyBorder="1"/>
    <xf numFmtId="168" fontId="0" fillId="0" borderId="1" xfId="0" applyNumberFormat="1" applyBorder="1"/>
    <xf numFmtId="2" fontId="6" fillId="0" borderId="1" xfId="0" applyNumberFormat="1" applyFont="1" applyBorder="1"/>
    <xf numFmtId="2" fontId="6" fillId="0" borderId="1" xfId="0" applyNumberFormat="1" applyFont="1" applyBorder="1" applyAlignment="1">
      <alignment horizontal="center"/>
    </xf>
    <xf numFmtId="168" fontId="0" fillId="6" borderId="1" xfId="0" applyNumberFormat="1" applyFill="1" applyBorder="1"/>
    <xf numFmtId="3" fontId="6" fillId="18" borderId="1" xfId="0" applyNumberFormat="1" applyFont="1" applyFill="1" applyBorder="1"/>
    <xf numFmtId="2" fontId="6" fillId="18" borderId="1" xfId="0" applyNumberFormat="1" applyFont="1" applyFill="1" applyBorder="1"/>
    <xf numFmtId="1" fontId="0" fillId="18" borderId="1" xfId="0" applyNumberFormat="1" applyFill="1" applyBorder="1" applyAlignment="1">
      <alignment horizontal="center"/>
    </xf>
    <xf numFmtId="3" fontId="6" fillId="18" borderId="1" xfId="0" applyNumberFormat="1" applyFont="1" applyFill="1" applyBorder="1" applyAlignment="1">
      <alignment horizontal="center"/>
    </xf>
    <xf numFmtId="3" fontId="0" fillId="18" borderId="1" xfId="0" applyNumberFormat="1" applyFill="1" applyBorder="1"/>
    <xf numFmtId="168" fontId="0" fillId="18" borderId="1" xfId="0" applyNumberFormat="1" applyFill="1" applyBorder="1"/>
    <xf numFmtId="1" fontId="0" fillId="13" borderId="1" xfId="0" applyNumberFormat="1" applyFill="1" applyBorder="1" applyAlignment="1">
      <alignment horizontal="center"/>
    </xf>
    <xf numFmtId="3" fontId="6" fillId="13" borderId="1" xfId="0" applyNumberFormat="1" applyFont="1" applyFill="1" applyBorder="1" applyAlignment="1">
      <alignment horizontal="center"/>
    </xf>
    <xf numFmtId="3" fontId="6" fillId="13" borderId="1" xfId="0" applyNumberFormat="1" applyFont="1" applyFill="1" applyBorder="1"/>
    <xf numFmtId="3" fontId="0" fillId="13" borderId="1" xfId="0" applyNumberFormat="1" applyFill="1" applyBorder="1"/>
    <xf numFmtId="168" fontId="0" fillId="13" borderId="1" xfId="0" applyNumberFormat="1" applyFill="1" applyBorder="1"/>
    <xf numFmtId="2" fontId="6" fillId="13" borderId="1" xfId="0" applyNumberFormat="1" applyFont="1" applyFill="1" applyBorder="1"/>
    <xf numFmtId="2" fontId="0" fillId="13" borderId="1" xfId="0" applyNumberFormat="1" applyFill="1" applyBorder="1"/>
    <xf numFmtId="1" fontId="0" fillId="11" borderId="1" xfId="0" applyNumberFormat="1" applyFill="1" applyBorder="1" applyAlignment="1">
      <alignment horizontal="center"/>
    </xf>
    <xf numFmtId="3" fontId="6" fillId="11" borderId="1" xfId="0" applyNumberFormat="1" applyFont="1" applyFill="1" applyBorder="1" applyAlignment="1">
      <alignment horizontal="center"/>
    </xf>
    <xf numFmtId="3" fontId="6" fillId="11" borderId="1" xfId="0" applyNumberFormat="1" applyFont="1" applyFill="1" applyBorder="1"/>
    <xf numFmtId="1" fontId="0" fillId="17" borderId="1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3" fontId="6" fillId="15" borderId="1" xfId="0" applyNumberFormat="1" applyFont="1" applyFill="1" applyBorder="1" applyAlignment="1">
      <alignment horizontal="center"/>
    </xf>
    <xf numFmtId="3" fontId="6" fillId="15" borderId="1" xfId="0" applyNumberFormat="1" applyFont="1" applyFill="1" applyBorder="1"/>
    <xf numFmtId="3" fontId="0" fillId="11" borderId="1" xfId="0" applyNumberFormat="1" applyFill="1" applyBorder="1"/>
    <xf numFmtId="168" fontId="0" fillId="11" borderId="1" xfId="0" applyNumberFormat="1" applyFill="1" applyBorder="1"/>
    <xf numFmtId="2" fontId="6" fillId="11" borderId="1" xfId="0" applyNumberFormat="1" applyFont="1" applyFill="1" applyBorder="1"/>
    <xf numFmtId="2" fontId="0" fillId="11" borderId="1" xfId="0" applyNumberFormat="1" applyFill="1" applyBorder="1"/>
    <xf numFmtId="3" fontId="6" fillId="17" borderId="1" xfId="0" applyNumberFormat="1" applyFont="1" applyFill="1" applyBorder="1" applyAlignment="1">
      <alignment horizontal="center"/>
    </xf>
    <xf numFmtId="3" fontId="6" fillId="17" borderId="1" xfId="0" applyNumberFormat="1" applyFont="1" applyFill="1" applyBorder="1"/>
    <xf numFmtId="3" fontId="0" fillId="17" borderId="1" xfId="0" applyNumberFormat="1" applyFill="1" applyBorder="1"/>
    <xf numFmtId="168" fontId="0" fillId="17" borderId="1" xfId="0" applyNumberFormat="1" applyFill="1" applyBorder="1"/>
    <xf numFmtId="2" fontId="6" fillId="17" borderId="1" xfId="0" applyNumberFormat="1" applyFont="1" applyFill="1" applyBorder="1"/>
    <xf numFmtId="3" fontId="0" fillId="15" borderId="1" xfId="0" applyNumberFormat="1" applyFill="1" applyBorder="1"/>
    <xf numFmtId="168" fontId="0" fillId="15" borderId="1" xfId="0" applyNumberFormat="1" applyFill="1" applyBorder="1"/>
    <xf numFmtId="2" fontId="6" fillId="15" borderId="1" xfId="0" applyNumberFormat="1" applyFont="1" applyFill="1" applyBorder="1"/>
    <xf numFmtId="2" fontId="0" fillId="15" borderId="1" xfId="0" applyNumberFormat="1" applyFill="1" applyBorder="1"/>
    <xf numFmtId="0" fontId="0" fillId="0" borderId="1" xfId="0" applyBorder="1" applyAlignment="1" applyProtection="1">
      <alignment horizontal="center"/>
      <protection locked="0"/>
    </xf>
    <xf numFmtId="3" fontId="6" fillId="4" borderId="1" xfId="0" applyNumberFormat="1" applyFont="1" applyFill="1" applyBorder="1"/>
    <xf numFmtId="0" fontId="22" fillId="18" borderId="1" xfId="0" applyFont="1" applyFill="1" applyBorder="1" applyAlignment="1">
      <alignment horizontal="center" vertical="center"/>
    </xf>
    <xf numFmtId="0" fontId="38" fillId="20" borderId="9" xfId="0" applyFont="1" applyFill="1" applyBorder="1" applyAlignment="1">
      <alignment horizontal="center" vertical="center"/>
    </xf>
    <xf numFmtId="0" fontId="38" fillId="20" borderId="1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8" fillId="18" borderId="3" xfId="0" applyFont="1" applyFill="1" applyBorder="1" applyAlignment="1">
      <alignment horizontal="left" vertical="center"/>
    </xf>
    <xf numFmtId="0" fontId="8" fillId="18" borderId="4" xfId="0" applyFont="1" applyFill="1" applyBorder="1" applyAlignment="1">
      <alignment horizontal="left" vertical="center"/>
    </xf>
    <xf numFmtId="0" fontId="20" fillId="17" borderId="2" xfId="0" applyFont="1" applyFill="1" applyBorder="1" applyAlignment="1">
      <alignment horizontal="left" vertical="center"/>
    </xf>
    <xf numFmtId="0" fontId="20" fillId="17" borderId="3" xfId="0" applyFont="1" applyFill="1" applyBorder="1" applyAlignment="1">
      <alignment horizontal="left" vertical="center"/>
    </xf>
    <xf numFmtId="0" fontId="20" fillId="17" borderId="4" xfId="0" applyFont="1" applyFill="1" applyBorder="1" applyAlignment="1">
      <alignment horizontal="left" vertical="center"/>
    </xf>
    <xf numFmtId="20" fontId="12" fillId="18" borderId="1" xfId="0" applyNumberFormat="1" applyFont="1" applyFill="1" applyBorder="1" applyAlignment="1">
      <alignment horizontal="center" vertical="center" wrapText="1"/>
    </xf>
    <xf numFmtId="20" fontId="12" fillId="18" borderId="13" xfId="0" applyNumberFormat="1" applyFont="1" applyFill="1" applyBorder="1" applyAlignment="1">
      <alignment horizontal="center" vertical="center" wrapText="1"/>
    </xf>
    <xf numFmtId="20" fontId="12" fillId="18" borderId="8" xfId="0" applyNumberFormat="1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20" fontId="12" fillId="17" borderId="8" xfId="0" applyNumberFormat="1" applyFont="1" applyFill="1" applyBorder="1" applyAlignment="1">
      <alignment horizontal="center" vertical="center" wrapText="1"/>
    </xf>
    <xf numFmtId="20" fontId="12" fillId="17" borderId="1" xfId="0" applyNumberFormat="1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top"/>
    </xf>
    <xf numFmtId="0" fontId="13" fillId="7" borderId="7" xfId="0" applyFont="1" applyFill="1" applyBorder="1" applyAlignment="1">
      <alignment horizontal="center" vertical="top"/>
    </xf>
    <xf numFmtId="0" fontId="22" fillId="17" borderId="1" xfId="0" applyFont="1" applyFill="1" applyBorder="1" applyAlignment="1">
      <alignment horizontal="center" vertical="center"/>
    </xf>
    <xf numFmtId="2" fontId="9" fillId="7" borderId="5" xfId="0" applyNumberFormat="1" applyFont="1" applyFill="1" applyBorder="1" applyAlignment="1">
      <alignment horizontal="right" vertical="center"/>
    </xf>
    <xf numFmtId="2" fontId="9" fillId="7" borderId="6" xfId="0" applyNumberFormat="1" applyFont="1" applyFill="1" applyBorder="1" applyAlignment="1">
      <alignment horizontal="right" vertical="center"/>
    </xf>
    <xf numFmtId="2" fontId="9" fillId="7" borderId="11" xfId="0" applyNumberFormat="1" applyFont="1" applyFill="1" applyBorder="1" applyAlignment="1">
      <alignment horizontal="right" vertical="center"/>
    </xf>
    <xf numFmtId="2" fontId="9" fillId="7" borderId="12" xfId="0" applyNumberFormat="1" applyFont="1" applyFill="1" applyBorder="1" applyAlignment="1">
      <alignment horizontal="right" vertical="center"/>
    </xf>
    <xf numFmtId="20" fontId="12" fillId="18" borderId="2" xfId="0" applyNumberFormat="1" applyFont="1" applyFill="1" applyBorder="1" applyAlignment="1">
      <alignment horizontal="center" vertical="center"/>
    </xf>
    <xf numFmtId="20" fontId="12" fillId="18" borderId="4" xfId="0" applyNumberFormat="1" applyFont="1" applyFill="1" applyBorder="1" applyAlignment="1">
      <alignment horizontal="center" vertical="center"/>
    </xf>
    <xf numFmtId="20" fontId="12" fillId="18" borderId="1" xfId="0" applyNumberFormat="1" applyFont="1" applyFill="1" applyBorder="1" applyAlignment="1">
      <alignment horizontal="center" vertical="center"/>
    </xf>
    <xf numFmtId="167" fontId="33" fillId="2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20" fontId="12" fillId="17" borderId="4" xfId="0" applyNumberFormat="1" applyFont="1" applyFill="1" applyBorder="1" applyAlignment="1">
      <alignment horizontal="center" vertical="center"/>
    </xf>
    <xf numFmtId="20" fontId="12" fillId="17" borderId="1" xfId="0" applyNumberFormat="1" applyFont="1" applyFill="1" applyBorder="1" applyAlignment="1">
      <alignment horizontal="center" vertical="center"/>
    </xf>
    <xf numFmtId="20" fontId="12" fillId="17" borderId="2" xfId="0" applyNumberFormat="1" applyFont="1" applyFill="1" applyBorder="1" applyAlignment="1">
      <alignment horizontal="center" vertical="center"/>
    </xf>
    <xf numFmtId="167" fontId="32" fillId="2" borderId="1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12" fillId="15" borderId="1" xfId="0" applyNumberFormat="1" applyFont="1" applyFill="1" applyBorder="1" applyAlignment="1">
      <alignment horizontal="center" vertical="center" wrapText="1"/>
    </xf>
    <xf numFmtId="20" fontId="12" fillId="15" borderId="2" xfId="0" applyNumberFormat="1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2" fontId="28" fillId="7" borderId="5" xfId="0" applyNumberFormat="1" applyFont="1" applyFill="1" applyBorder="1" applyAlignment="1">
      <alignment horizontal="right" vertical="center"/>
    </xf>
    <xf numFmtId="2" fontId="28" fillId="7" borderId="6" xfId="0" applyNumberFormat="1" applyFont="1" applyFill="1" applyBorder="1" applyAlignment="1">
      <alignment horizontal="right" vertical="center"/>
    </xf>
    <xf numFmtId="2" fontId="28" fillId="7" borderId="11" xfId="0" applyNumberFormat="1" applyFont="1" applyFill="1" applyBorder="1" applyAlignment="1">
      <alignment horizontal="right" vertical="center"/>
    </xf>
    <xf numFmtId="2" fontId="28" fillId="7" borderId="12" xfId="0" applyNumberFormat="1" applyFont="1" applyFill="1" applyBorder="1" applyAlignment="1">
      <alignment horizontal="right" vertical="center"/>
    </xf>
    <xf numFmtId="20" fontId="12" fillId="15" borderId="7" xfId="0" applyNumberFormat="1" applyFont="1" applyFill="1" applyBorder="1" applyAlignment="1">
      <alignment horizontal="center" vertical="center"/>
    </xf>
    <xf numFmtId="20" fontId="12" fillId="15" borderId="8" xfId="0" applyNumberFormat="1" applyFont="1" applyFill="1" applyBorder="1" applyAlignment="1">
      <alignment horizontal="center" vertical="center"/>
    </xf>
    <xf numFmtId="20" fontId="12" fillId="15" borderId="9" xfId="0" applyNumberFormat="1" applyFont="1" applyFill="1" applyBorder="1" applyAlignment="1">
      <alignment horizontal="center" vertical="center"/>
    </xf>
    <xf numFmtId="167" fontId="29" fillId="2" borderId="1" xfId="0" applyNumberFormat="1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20" fontId="12" fillId="13" borderId="1" xfId="0" applyNumberFormat="1" applyFont="1" applyFill="1" applyBorder="1" applyAlignment="1">
      <alignment horizontal="center" vertical="center" wrapText="1"/>
    </xf>
    <xf numFmtId="20" fontId="12" fillId="13" borderId="13" xfId="0" applyNumberFormat="1" applyFont="1" applyFill="1" applyBorder="1" applyAlignment="1">
      <alignment horizontal="center" vertical="center" wrapText="1"/>
    </xf>
    <xf numFmtId="20" fontId="12" fillId="13" borderId="8" xfId="0" applyNumberFormat="1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2" fontId="13" fillId="7" borderId="9" xfId="0" applyNumberFormat="1" applyFont="1" applyFill="1" applyBorder="1" applyAlignment="1">
      <alignment horizontal="center" vertical="center"/>
    </xf>
    <xf numFmtId="2" fontId="13" fillId="7" borderId="7" xfId="0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20" fontId="12" fillId="13" borderId="7" xfId="0" applyNumberFormat="1" applyFont="1" applyFill="1" applyBorder="1" applyAlignment="1">
      <alignment horizontal="center" vertical="center"/>
    </xf>
    <xf numFmtId="20" fontId="12" fillId="13" borderId="8" xfId="0" applyNumberFormat="1" applyFont="1" applyFill="1" applyBorder="1" applyAlignment="1">
      <alignment horizontal="center" vertical="center"/>
    </xf>
    <xf numFmtId="20" fontId="12" fillId="13" borderId="9" xfId="0" applyNumberFormat="1" applyFont="1" applyFill="1" applyBorder="1" applyAlignment="1">
      <alignment horizontal="center" vertical="center"/>
    </xf>
    <xf numFmtId="167" fontId="26" fillId="2" borderId="1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20" fontId="12" fillId="11" borderId="1" xfId="0" applyNumberFormat="1" applyFont="1" applyFill="1" applyBorder="1" applyAlignment="1">
      <alignment horizontal="center" vertical="center" wrapText="1"/>
    </xf>
    <xf numFmtId="20" fontId="12" fillId="11" borderId="13" xfId="0" applyNumberFormat="1" applyFont="1" applyFill="1" applyBorder="1" applyAlignment="1">
      <alignment horizontal="center" vertical="center" wrapText="1"/>
    </xf>
    <xf numFmtId="20" fontId="12" fillId="11" borderId="8" xfId="0" applyNumberFormat="1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20" fontId="12" fillId="11" borderId="7" xfId="0" applyNumberFormat="1" applyFont="1" applyFill="1" applyBorder="1" applyAlignment="1">
      <alignment horizontal="center" vertical="center"/>
    </xf>
    <xf numFmtId="20" fontId="12" fillId="11" borderId="8" xfId="0" applyNumberFormat="1" applyFont="1" applyFill="1" applyBorder="1" applyAlignment="1">
      <alignment horizontal="center" vertical="center"/>
    </xf>
    <xf numFmtId="20" fontId="12" fillId="11" borderId="9" xfId="0" applyNumberFormat="1" applyFont="1" applyFill="1" applyBorder="1" applyAlignment="1">
      <alignment horizontal="center" vertical="center"/>
    </xf>
    <xf numFmtId="167" fontId="21" fillId="2" borderId="1" xfId="0" applyNumberFormat="1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20" fontId="10" fillId="6" borderId="1" xfId="0" applyNumberFormat="1" applyFont="1" applyFill="1" applyBorder="1" applyAlignment="1">
      <alignment horizontal="center" vertical="center" wrapText="1"/>
    </xf>
    <xf numFmtId="20" fontId="10" fillId="6" borderId="13" xfId="0" applyNumberFormat="1" applyFont="1" applyFill="1" applyBorder="1" applyAlignment="1">
      <alignment horizontal="center" vertical="center" wrapText="1"/>
    </xf>
    <xf numFmtId="20" fontId="10" fillId="6" borderId="8" xfId="0" applyNumberFormat="1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20" fontId="12" fillId="6" borderId="8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22" fontId="6" fillId="2" borderId="0" xfId="0" applyNumberFormat="1" applyFont="1" applyFill="1" applyAlignment="1">
      <alignment horizontal="right"/>
    </xf>
    <xf numFmtId="20" fontId="10" fillId="6" borderId="7" xfId="0" applyNumberFormat="1" applyFont="1" applyFill="1" applyBorder="1" applyAlignment="1">
      <alignment horizontal="center" vertical="center"/>
    </xf>
    <xf numFmtId="20" fontId="10" fillId="6" borderId="8" xfId="0" applyNumberFormat="1" applyFont="1" applyFill="1" applyBorder="1" applyAlignment="1">
      <alignment horizontal="center" vertical="center"/>
    </xf>
    <xf numFmtId="20" fontId="10" fillId="6" borderId="9" xfId="0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0" fillId="18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0" fontId="40" fillId="11" borderId="1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horizontal="center" vertical="center"/>
    </xf>
    <xf numFmtId="2" fontId="1" fillId="23" borderId="13" xfId="0" applyNumberFormat="1" applyFont="1" applyFill="1" applyBorder="1" applyAlignment="1">
      <alignment horizontal="center"/>
    </xf>
    <xf numFmtId="2" fontId="1" fillId="23" borderId="8" xfId="0" applyNumberFormat="1" applyFont="1" applyFill="1" applyBorder="1" applyAlignment="1">
      <alignment horizontal="center"/>
    </xf>
    <xf numFmtId="2" fontId="0" fillId="23" borderId="13" xfId="0" applyNumberFormat="1" applyFill="1" applyBorder="1" applyAlignment="1">
      <alignment horizontal="center"/>
    </xf>
    <xf numFmtId="2" fontId="0" fillId="23" borderId="8" xfId="0" applyNumberFormat="1" applyFill="1" applyBorder="1" applyAlignment="1">
      <alignment horizontal="center"/>
    </xf>
    <xf numFmtId="0" fontId="34" fillId="8" borderId="2" xfId="0" applyFont="1" applyFill="1" applyBorder="1" applyAlignment="1" applyProtection="1">
      <alignment horizontal="center"/>
      <protection locked="0"/>
    </xf>
    <xf numFmtId="0" fontId="34" fillId="8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60"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ont>
        <b/>
        <i val="0"/>
        <color rgb="FFFFFF00"/>
      </font>
      <fill>
        <gradientFill type="path">
          <stop position="0">
            <color rgb="FF12EE1C"/>
          </stop>
          <stop position="1">
            <color theme="1"/>
          </stop>
        </gradient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AAE08C"/>
      <color rgb="FFC8A0C6"/>
      <color rgb="FFF98787"/>
      <color rgb="FFFBCBA3"/>
      <color rgb="FFCAC870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62A681E8-6DB8-42A8-8B08-FE42678CBF71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5" name="Seta para baixo 11">
          <a:extLst>
            <a:ext uri="{FF2B5EF4-FFF2-40B4-BE49-F238E27FC236}">
              <a16:creationId xmlns:a16="http://schemas.microsoft.com/office/drawing/2014/main" id="{AC933DE1-6418-40DE-A54F-05EF80D04B42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6" name="Seta para baixo 12">
          <a:extLst>
            <a:ext uri="{FF2B5EF4-FFF2-40B4-BE49-F238E27FC236}">
              <a16:creationId xmlns:a16="http://schemas.microsoft.com/office/drawing/2014/main" id="{0C7EAE40-F636-4F6F-85D7-6DBFB64BEBB3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14" name="Seta para baixo 29">
          <a:extLst>
            <a:ext uri="{FF2B5EF4-FFF2-40B4-BE49-F238E27FC236}">
              <a16:creationId xmlns:a16="http://schemas.microsoft.com/office/drawing/2014/main" id="{2DE44536-DE38-48C4-95D0-242E127A0196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21" name="Seta para baixo 11">
          <a:extLst>
            <a:ext uri="{FF2B5EF4-FFF2-40B4-BE49-F238E27FC236}">
              <a16:creationId xmlns:a16="http://schemas.microsoft.com/office/drawing/2014/main" id="{859D7A1F-5990-4551-8005-A8F0AD227B0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22" name="Seta para baixo 12">
          <a:extLst>
            <a:ext uri="{FF2B5EF4-FFF2-40B4-BE49-F238E27FC236}">
              <a16:creationId xmlns:a16="http://schemas.microsoft.com/office/drawing/2014/main" id="{77F2C610-BAEE-48ED-95C9-4D54CF302F8E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23" name="Seta para baixo 11">
          <a:extLst>
            <a:ext uri="{FF2B5EF4-FFF2-40B4-BE49-F238E27FC236}">
              <a16:creationId xmlns:a16="http://schemas.microsoft.com/office/drawing/2014/main" id="{451CCBD6-5BA9-42E8-AAF7-FF945F5BA4F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24" name="Seta para baixo 12">
          <a:extLst>
            <a:ext uri="{FF2B5EF4-FFF2-40B4-BE49-F238E27FC236}">
              <a16:creationId xmlns:a16="http://schemas.microsoft.com/office/drawing/2014/main" id="{84D0335A-657E-4FD9-B4EC-DA29C2DF9352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25" name="Seta para baixo 11">
          <a:extLst>
            <a:ext uri="{FF2B5EF4-FFF2-40B4-BE49-F238E27FC236}">
              <a16:creationId xmlns:a16="http://schemas.microsoft.com/office/drawing/2014/main" id="{C091EABA-EF8B-4F67-A014-1C230DC8E9D3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26" name="Seta para baixo 12">
          <a:extLst>
            <a:ext uri="{FF2B5EF4-FFF2-40B4-BE49-F238E27FC236}">
              <a16:creationId xmlns:a16="http://schemas.microsoft.com/office/drawing/2014/main" id="{719F4EC7-C67F-42C5-95D7-E2F6E3DF0239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27" name="Seta para baixo 11">
          <a:extLst>
            <a:ext uri="{FF2B5EF4-FFF2-40B4-BE49-F238E27FC236}">
              <a16:creationId xmlns:a16="http://schemas.microsoft.com/office/drawing/2014/main" id="{D3F03B12-BBE2-48C0-A111-5DEE965088E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28" name="Seta para baixo 12">
          <a:extLst>
            <a:ext uri="{FF2B5EF4-FFF2-40B4-BE49-F238E27FC236}">
              <a16:creationId xmlns:a16="http://schemas.microsoft.com/office/drawing/2014/main" id="{2BAB6C9A-226E-4942-BA2B-9F68C7D35698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29" name="Seta para baixo 11">
          <a:extLst>
            <a:ext uri="{FF2B5EF4-FFF2-40B4-BE49-F238E27FC236}">
              <a16:creationId xmlns:a16="http://schemas.microsoft.com/office/drawing/2014/main" id="{33900C34-F002-4A6D-B0A9-7F87250635DB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30" name="Seta para baixo 12">
          <a:extLst>
            <a:ext uri="{FF2B5EF4-FFF2-40B4-BE49-F238E27FC236}">
              <a16:creationId xmlns:a16="http://schemas.microsoft.com/office/drawing/2014/main" id="{D2AED9C8-0354-4CDD-9DD1-C2719D76FE59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1716FF6-CD5F-4AF1-9372-E82ABFD82F6A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938B0A9F-84DA-4BF4-9DFA-D90D297E865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386B2169-9A0C-43BC-B680-A5262188990B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125EDA13-7031-4872-BA71-864E8A62282E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D01ACB56-D09A-4D94-9394-3ABC822CE244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72C01023-2408-49A0-A83B-FD91D0C1F40B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D429A6A-3692-4B31-B430-BEBB8D3C25F9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8CA2241-B5D4-4D8A-ADB2-794C6EF496D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9D47FBB-C8B1-44DB-8319-9C95FFDDBCEE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7BF70448-7C13-4327-B21E-B8591EDFB41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E0EEDBAE-7556-4751-8297-5F7C9DC31BC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E2D3BDFD-1762-4F6D-A4F7-4F4912FCBA6E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56336144-A9CD-4155-B4C6-F0A33FAF583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B5F67CCF-C29A-4BB2-8319-0D8F26157264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8BEAAAA6-7401-4EC9-8928-402D84F84DFA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F8D6DDDA-E277-4865-8E98-3E6930C47FE9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2D87FF12-BD0B-4751-ACB5-D02FE3A6FCDD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7D826822-19CB-44D6-AC9D-7E2C044FE3A0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6080DFC-33E1-4D0D-9A9E-57E4DF5AAC6A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D5647801-3BDF-4766-A791-CCF453D9A37C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5E66AAC7-C48B-46FC-BF88-8207AC6B9469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22908506-4CB4-4757-8FDE-52AC103E8F75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325D4C8-6B74-4733-939B-C78A3B333BF9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B11F5BC-F68D-4372-B113-C0715D142D81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BF35512A-961B-471A-97F5-917542C47B59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B92D9C9B-41F7-41E5-B260-BDDF1420C15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197C13F1-8B14-4895-A57A-6890250C82B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41FFFC39-99A7-4D5A-9929-7F3C59E680F8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5CB00EA-C722-4976-87C9-246CFB58FAF7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196211C1-FDF3-457E-8AE4-C9244157F817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3FC5474-5E9D-41FD-AE4C-BF5C19D48474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D22DCBD-E42D-472C-B85B-52A831A678E5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75A16EA-38D5-4F89-82B2-6DD2AD2BEDDA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76B1720B-1CDF-45E5-A160-872063E3DA49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6D888E94-99E2-4E93-83FA-E05582890931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21C8E0B-5727-4A09-AC47-5A97BB26ECF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3979077B-6AC8-439E-A9BA-1EA9C90F6939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974620E-8F16-46E1-AB4A-BBEA90696AB7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D7CF8CBD-8D1E-4CF2-B1F2-D57ADBCD9516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F388E8B9-A94D-408A-9853-6318AF5F9E08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4BC48AF6-103A-4A0C-B91E-4076819DDD8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B3F3836E-233B-4075-B537-0F99E24AC8B4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60F16787-E916-4F18-A7F5-A4AE66BFAE2F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65083054-81DA-46C5-BEA3-BEE204D837A0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DE000844-ABBA-43E7-8012-82109C8C8DAF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9DA716E5-0632-4586-97C6-12FB35CB9A4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A4AD0F5-0898-4A13-AB90-20726BAD88EE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0AC0EA76-1DCB-415A-A635-215C2283D2A4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6A3DEB33-02D9-443C-B721-286256BB2A8A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92EED986-9351-4B0F-97E6-F9CA026D5148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123F2C2B-CD97-40F3-A072-EFCA331185D5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E0BD5C9F-EF0A-4B1F-942A-1006A813AAF1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05538BDF-AD48-413F-B95A-C1F043170BB5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AE5AD4A-04B6-47B2-BF0C-1533E813D5D4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F0F6F8A3-53A3-4D95-A386-84DCD8180DCF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FED0ACDD-1FCA-4DFF-8350-CC65C72BE631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CC846487-3D4C-4408-91FA-9890BBFB53D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575FB559-2435-45EA-8656-47D14419DE8D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A327FEFE-A92C-4B17-83B5-48BAF61E3251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96163937-F34C-4707-8F44-0A210721A7D5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CC242F9-E12A-4BC3-8DA6-9ED6155DB18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ABEB1292-E209-43BE-87E6-B3DC95E33FFC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F4A2946D-3DB7-474D-A3F5-7C4D46F42860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CDC430F9-C692-4832-B872-1F01A5A59A9F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0405F974-D369-4B55-84B6-FE630518CFF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CDE4FE8-B208-417C-9C58-14419745B0CC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3B733928-9FF4-49AD-A901-803260BDE321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3D4BF8D-A131-43A8-B632-CDA06926222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3E8ADFD3-AA1B-4C33-A4BD-BB191D275197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CD71C5D-F53F-40D8-A155-E593C13A5101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AE36E21-57E5-4C59-814D-2F388F43FCE4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38E78D87-72AB-4E38-B13C-454D16CED0B1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3147FFB0-AD10-4E7C-AAC3-1166D64E0535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E4F251E5-4CFD-40A6-9891-22156234A18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C3ADAA52-2D90-48F8-BDD3-5A84588A84EA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D2FF1DA6-1D3E-40AD-8F37-E9C7110345F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9071B785-5FDE-4922-81FD-D1992FD6A059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9A5BD27C-AC82-468F-881E-7E73E1E49102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E8903D4-4B16-43CC-845D-00C65BA3FFF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58ACE0AC-0AEF-44AF-84DC-434D11D52B4A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06542FBF-318E-43AB-878C-7F28EDA8EB92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D0F2E4C2-F7A1-4998-91B1-74C3A161170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A2F9CE72-C2C9-4193-A4FA-97E7ECBB917A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1D9F904E-A30F-44E8-86FF-068F68CAEDB8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6C012059-7EE4-40DE-9AFE-988DA07688EE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C15EFC0F-B8C4-4F07-B868-95B1C2D0B218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F6BCA0D9-54BC-46C3-8975-3E51A75D2FC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9EF9B52A-996A-48C2-B806-DE52C2CED854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0B1ECF69-87AA-4EC1-AD37-BA3D0138D1BC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32CEDF06-7558-4997-A0CA-EF8EB481C354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1667C59-CB1A-4036-8602-1846C543C5E8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B5D0260-6B19-49FC-A0DD-20D06EFF3A2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DC85DBE9-4734-4F93-9CA5-41C722B149B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9969BD44-4BFA-42E1-B1A6-6475B4EC01D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725F6F72-A339-4588-8CC7-068B9AE2A0F9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01EBAA18-7D8F-4734-B2A0-224229514F5E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CD96FD88-DFAE-4A65-974C-D210489862E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87971D9A-A3AD-473A-B8F9-D6E7EFC688C2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60B352D-C5F6-43F1-8EEE-2CE3DF8237EE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24980256-AAC1-4F97-9245-57F9DF92BFFC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213245D0-2909-44E6-9539-0BCB79B243C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8C554726-6C2F-46F9-B9C2-7510BB4B6AF1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57F4F04-9E9A-4724-B71F-484985EFE922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CE1832CB-6385-434B-8FA1-F4390A6D4E22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9D47251-6428-4AE7-AD98-C173706F4A22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7DDF8DB6-DB9D-4174-9471-1ACE511DE8A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B238583-8972-4742-9DDD-E4D3D03B34CA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84593B2E-94D8-4D98-B815-8C5ED76AE59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2A88DEB-C231-4798-8C51-9CC521167814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E7B7C35-F80A-4781-BE29-46EB3C88693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0D1D1109-5C02-4D4B-967D-9A320E9DEB13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A0DCCBBB-7C13-4C31-831A-EDACF5A97B65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114300</xdr:rowOff>
    </xdr:from>
    <xdr:to>
      <xdr:col>1</xdr:col>
      <xdr:colOff>407625</xdr:colOff>
      <xdr:row>2</xdr:row>
      <xdr:rowOff>93300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1A32196-7BAE-408E-AC65-44691E356EA4}"/>
            </a:ext>
          </a:extLst>
        </xdr:cNvPr>
        <xdr:cNvGrpSpPr/>
      </xdr:nvGrpSpPr>
      <xdr:grpSpPr>
        <a:xfrm>
          <a:off x="733425" y="114300"/>
          <a:ext cx="360000" cy="360000"/>
          <a:chOff x="4663128" y="218693"/>
          <a:chExt cx="331015" cy="332842"/>
        </a:xfrm>
      </xdr:grpSpPr>
      <xdr:pic macro="[1]!EstaPasta_de_trabalho.lsDesligarTelaCheia">
        <xdr:nvPicPr>
          <xdr:cNvPr id="3" name="Gráfico 2" descr="Monitor com preenchimento sólido">
            <a:extLst>
              <a:ext uri="{FF2B5EF4-FFF2-40B4-BE49-F238E27FC236}">
                <a16:creationId xmlns:a16="http://schemas.microsoft.com/office/drawing/2014/main" id="{CADB61A3-4BD8-EB91-91B1-3AD57CCD4A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663128" y="218693"/>
            <a:ext cx="331015" cy="332842"/>
          </a:xfrm>
          <a:prstGeom prst="rect">
            <a:avLst/>
          </a:prstGeom>
        </xdr:spPr>
      </xdr:pic>
      <xdr:pic macro="[1]!EstaPasta_de_trabalho.lsDesligarTelaCheia">
        <xdr:nvPicPr>
          <xdr:cNvPr id="4" name="Gráfico 3" descr="Minimizar com preenchimento sólido">
            <a:extLst>
              <a:ext uri="{FF2B5EF4-FFF2-40B4-BE49-F238E27FC236}">
                <a16:creationId xmlns:a16="http://schemas.microsoft.com/office/drawing/2014/main" id="{B93A7D8C-99B3-3BCB-F07C-BAEE8F65DF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 rot="984832">
            <a:off x="4738238" y="278015"/>
            <a:ext cx="170092" cy="170332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0470BD9D-8234-4A8A-9E7E-54984D683DA7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01B6ADD3-FB9C-4E94-B0D2-B50B0BA4E838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DC451255-DC59-49E9-8B7D-B68FD0B5186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BFDF2CE-6B25-4957-A7F5-71E2AD5833C7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BF63C4FA-54F0-4B5D-B45C-7D5776EA8E17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8A1991C9-851F-40CB-8BE2-15E396C8C3A1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99EE2368-BA39-4A78-9824-1A370FA09900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C582593-EA99-4404-8D62-EEE8E5C87B42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D38DDD5E-BACA-4CB3-B81F-462ED76C0DA4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E50C9C7-D799-4E68-9C9B-6ADE20A580C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C89060DC-D5A7-4331-8E03-2B793C35964C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F6A72034-6583-4E50-84B4-94BE7500E417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06FB8C05-8898-4B69-9D56-709B172D547B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30E9803-D917-446C-BCF3-A6949B32F806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04D6A951-0AF5-43FE-A475-7502739DC53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9CF1ADEA-1D01-45A7-B1E1-03F1CFE51245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3FE3F998-F040-402B-8919-E5E8414C5432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24D1D228-B91E-406A-8F8B-7E5340A02B46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F5F035C-3D52-4568-B12A-C8B6358439C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279659FB-878A-4568-8156-E2CA815DE699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04920ADC-6795-4ACD-B296-0302D32BB92C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9D149E68-04E5-463A-99F2-1C74A756009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85302945-FC06-4E81-8216-530B1E278E5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28DC5A62-21B7-44DD-8BCF-76D3C5564D0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84DCE462-C226-4D95-87EE-E6185C54D977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B3ACCAF4-5E44-4AD6-BC5B-860C6C9A643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15510183-5CD1-435E-9741-D9B3493A9D0B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3FF72A85-8343-43B3-91FF-F946D2936E12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540C3D21-8FB0-49E9-ADEB-A5E6E49CACB8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6846C658-2150-4D07-803D-857D9D36096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72F3ED8E-3DB9-4307-B2A7-23D126C94057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11A3E5C-E435-4AB0-8509-17728BB0E444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9B8729F0-C44C-4556-A5CC-3AA8E42EB9E8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4EC6E31F-0391-46DB-89A5-B6C31B024AE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93950129-C3FA-42EE-B98E-91345E2B901E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FC5D589C-0F6B-4BAF-92DB-CF482C8465F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1DB59BE2-1228-4C54-B04C-61898AAD43C2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DD7E81D-42FB-4AE6-9EB0-F8D970FFBE0F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F89A8D85-B875-4B27-9301-7AFDE2644F4B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4144F84D-0893-4508-BAB5-31B895BC4F29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8D90DC45-F66B-48A8-A948-72F0DCF447D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E2772910-D1A5-4470-BF84-4AA513E74B98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28C52D29-0907-4CB7-8095-4B6A032971F6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96BDA6B2-AB74-4533-A1DB-2DE489E90006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0B1BB331-1134-4EB2-BB2E-B54E020E46EF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C26804C3-CC17-44CF-B508-D3F4BC16C35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DA1A963E-E0BD-426C-98D9-CBF350E5E26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86CA81C5-671E-401C-9892-268D91351E4C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248EF2D-C1C1-4EBD-935B-68320EFB6638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5E8F07F8-5A86-49F7-A87C-8789665A02B1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C99793B2-6097-4F91-8B27-6C66C9014E24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116BE02C-9D54-4379-ABD1-481462AEC50D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BDA85478-AF9C-4EDE-9DB1-918C379A5CBC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342ABE70-1266-469B-A8CD-EF336BE7EC25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7000197E-A958-41F2-B544-C1EDA48F0C1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53D80818-BC1F-48F9-9D3E-60583251F651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3CD054C-D0EE-459C-90FA-F3065002415C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8AB20426-5126-4E69-80BC-F8CFCEC3C9E5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B8D255AC-CC59-4CC0-A094-54C1F0EA284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DE796346-0897-4E88-8114-0499576B645B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4002002-FD10-4FAC-AC2E-51534F4E159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DB750DEC-AC38-4107-A151-0423DDC90CA2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1F29429F-2F6E-41C9-8BA8-A7C6C67BBCC0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AC8484F4-9B17-4E21-B950-5C95059FA8E6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C4BE1B3F-085E-49F5-B092-1D77C20D8E86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1A608651-A13D-4F43-8FE5-680CE0BCCF4E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AB11D292-E6C6-49A4-8302-DB36A567FF56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757E7C4-1FC5-4C36-B1A1-452F57EF6824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747E9445-5F32-48B8-9B7E-7D5A3A821EE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9E3818C5-9416-4E88-A056-90B9071DB2B9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F41B8FB-4402-4076-A035-330EA994FD54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072138B6-F5A4-4CC2-9C8D-259630CA3B4A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1DF934CA-6B2C-46C9-BB5B-BF3DE2914FF0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2059007-9678-4563-9D78-B6CC5CBD3EB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B524D771-7FB6-47D6-AAD7-EC2A44CFBA75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1AF966D7-B408-4368-9A65-3D62C98F3BB7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6EE376D-42D9-4308-B19A-2C23A878E5D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A6E81452-8E89-4BF5-89D1-8F619D64B8C0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5ED902A7-FBA2-4F29-8FBF-ABB73BEBF36A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CAC44788-D0EC-4B31-84D6-3188E3F80DF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50739F57-ED28-44BC-B0EE-17BB8F1F9F2F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55EEBC7-7983-47F0-B3B7-10CD6F3B158E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F7770529-4CE2-4F5C-B08D-7BF172E42C3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C3B7A532-AF00-4B41-AABB-A8610F753D59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FEDD214E-2497-4DC3-8ED2-894A275034C6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551BD755-44E4-48C9-A989-A1885F3F9A3D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72CB1E9A-4A00-4FB0-8F7E-295587A485C7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E9A169D-9428-45E1-9DE4-1AA204C164A9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75FF2FC-FBF8-45AA-8F39-B1E89D461A72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8FDDA91F-3720-4D84-A5BD-46A62BA10216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94B6DE96-844A-4504-A7E3-DD9703102E05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0608213E-6F70-498C-9E84-2C58A834123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4941CA69-C8F7-4D28-BAE6-0427259A09BC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7B18433D-252A-4742-8D3F-913DEF37F143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41BE332-44D2-402A-933D-A050A4E0BD48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4D049EC1-0B18-4EF1-98D1-49EEAEC3210A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2AF40571-2B28-4230-B471-1CAA7C0751E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608A2C29-0B9C-492A-9612-B8986F2C639F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980D0744-06A0-49B9-BBF2-E15BFBC684F6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D36301C7-9825-4374-BEB7-C8D17237D318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F3D6959-04F0-44AF-AA7D-9E4B15D171F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20BB7951-78C9-42CF-9E0C-962AD585A427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96D29CC6-F3A4-4541-88CE-886894790CF6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A5E17020-4134-4FFA-BFC9-E5A2C8F5F00D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41174B89-1562-4FA5-9D53-30E8A801DCF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51BE469D-F9E8-4651-9AC2-D2147C902C47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3F40BFB-0511-4598-BD2E-8602828A07A8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57378527-C8D4-4FF6-BB91-7D5C28B76736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70AC9BBE-9F35-4417-9A26-219B8FAAC7A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BEE8B915-0FC0-497D-BBF4-FFB8A48A8305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E2ABE40A-C06F-41F3-BC3B-DDD24D1522E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31D338DE-9174-4978-A65C-DE0E851B94F1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F6D6DE3E-EAC3-409F-94FA-273212441B7B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B7F6EC0B-0310-4E0B-A4C7-D6235331365F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6C7A350B-4012-4DD6-AD68-81B2AB781BF7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1274CC57-FEA6-4794-8AEB-580CDA5922CC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3749CA3-96B3-483D-B481-E8C8C7A862F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2DAF5028-C46D-48CF-B29E-8A815F31B437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259CDDA-5834-415B-8C79-5FE8F7A0BFF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DB6CC0C-B9CC-458C-AAEF-B258D24185EC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8D52C895-9D74-4D33-BD68-5179AE0B3A65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EEB20D2E-762F-4FC2-9305-C2738A708D75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3B0D7DCF-2D53-4595-85FB-EFE4A4FAE3BD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F4228CC-A7AD-4B52-853A-774F820D51E2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E5DF1405-220F-4555-9D33-4BB2C042A207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019F7015-F601-4323-B73A-6D668AA3D63C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81FEA9EE-39F5-49F1-98AB-C58CF532E39F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834E9418-B327-4EBA-BE3A-DD59963D203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748C524-72AE-4E34-BCDB-51DD71D5F52C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7C5BF46D-5040-4BBE-8CC1-16853E4A817E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7A90C09-E109-425C-813D-8D68641FCEF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90560392-84D0-4344-8E6F-CC7AA5B704E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A5BD71B-25B0-4207-B725-27541C269D8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05C8EBE-2F6C-4394-824F-563744E53F0F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8442183-A084-4A1A-9E88-658DDC038249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0EAED62-42E2-4605-B0F6-47FB4612DC30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DE90261-DFE5-44D6-A7CB-CBC2218176EF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C482718-A079-4610-A034-4149F750F0AA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1AD3A2F8-41C6-4B4B-BDCB-59A8BEAEB84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67BA0017-6758-4922-BDE3-BE56B1828218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23E0B71-5670-46E8-A983-D7F73339BAE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EE4EF2DB-3E4F-46ED-9064-EBF943FC1C2D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74AE3BDA-0719-4ADB-B04D-A86E25FFA161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82DF662E-B910-47DB-A581-8A2DE2F21EBE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6597BC1-C14C-402B-A3C8-BF6FEDC4F5DC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C7F38A69-15B2-4729-9144-58B632F6AB3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F8305F07-4243-4BE1-91F1-48B744E5AB30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30CE1C9D-AA5B-490F-9A26-0A11AE5316A4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71CA0D59-ADE1-49EE-9413-D94B180C53D9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5D8BEB05-5F16-47FC-B160-72243334FA07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4F669EB-A287-44F4-BC59-5B4546076348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F3C77AF6-1F94-409A-85E2-8C31A5C0BFF2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584D768C-8327-4D39-A72D-A66B12382C6E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06D57778-6ABC-4BE5-AC36-3E7D0EDDC60B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79AB6685-7AC4-4B99-8B57-2984DA974AE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87EF6418-B4C1-4678-9D4F-CA8C267B3F72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078706E3-966B-4A50-A756-C678235E240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DAF9550D-2281-481E-8B10-FF37E937CFFC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0564A15C-4B36-4B04-A9E0-0BE2C5126FB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B3DA0DEE-98AE-4BB5-B2F8-567F0EE1F7E9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CFEDAF9-29AC-496B-8F61-9FCE1FAFBC95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088EF275-778F-48E3-AC12-9472DF9AF2B6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07A6D509-A895-4ECC-9423-41CD1FCA6E76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C8C3C84C-CDB0-4204-A084-F60E80EAFC8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51F91877-547B-49B8-90A8-7099BA85AA2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7E8F1954-53F7-4BD1-9D7C-8E181F586FE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22D3E434-6417-47C2-A6BB-B241C7A05293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5F8988B6-34D8-4139-859D-252915314190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90C31233-35A5-4933-954C-202744426F22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42F43C47-54D5-473D-9239-13634350B97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2723F13A-D023-4CF2-A1BA-14A5E85E04E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92C2B33D-57E5-42E2-8B19-E3F5D701645B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664B515-1D39-4A81-A726-1045AE6834F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E3CC7D79-87E3-42E6-AA0A-37385132FF3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CA4CCB4-ED42-4665-A064-079EC80D2066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798E03C9-65BB-4B71-BB55-BAE4EE675790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507A44B9-372D-44E1-9AA5-84D4E54A5FB2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DAA1EBD0-B95A-42CE-A87D-C9B09479216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486064E-332B-423D-9690-14C3086CF9AA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84BE0D01-5B82-4817-9B29-369554EF7DD0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85F95040-928E-4D44-825C-9439ECB4E5F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7F43D158-0918-4B0D-9980-9003320BC6F4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036E68C8-CCCA-4839-A702-6F198B7660C5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3833A66A-05E0-47CE-B8EB-785506F6F602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DC22174-B48A-45ED-8962-C3313550EF1C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021BACC-3B4C-4D59-B3FC-DBB95BBB1BB1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E58ADBD4-AA0E-440E-B62D-C9A8D088BBA1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3ED387A4-0DAF-47B1-8C35-66DBEFB3F09A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5EF99F2-ED9C-42F1-BF8F-CE0DB01BEE0A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C1391EBC-9947-4BAC-90CE-547C208F22EC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C407625E-04E4-44B6-B565-A4DE8D3564C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F30D7DD9-51FE-4EEE-A4BA-BCED588283EC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97D0C591-DEAE-4038-B8C7-7B6347380D7D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DC666B14-F4A7-441D-919B-A0C12BB3D29A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426E1F5C-CF59-4E8D-8EB1-003B98731BA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E70E0457-F7D7-4029-92F7-B75F6B3A4E80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A1CF533-0D41-4787-A5D4-8EF1ACA367B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3C8F0A7D-634C-41DD-9904-3ECB0ACD1AC2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1FD4169-AEE3-47A1-B578-79C423AD66C5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22082688-CD0E-4889-9F56-C3F1A8B86DBB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2AC048D7-A3F3-4717-A11D-575D04972DB2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3E2F8AC-B5D5-49F1-B555-14FEE1B3A88A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6B3E254-82DE-4FB7-A513-A0B68D6EEF5A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0DB527BA-6C85-472F-B920-8B4870996968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D4EF35E-54BE-4DE2-A044-DE5B72A775F2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E586DE32-2E38-47B6-954B-CA104AC300E9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A65DC09C-175B-47A2-B3A9-58FAC77753CC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B29AD987-C995-40BD-B6C0-83057F490CD1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9C7FFEAF-44CE-4A34-B53E-9360DEA48CB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C9F8FC77-9C8C-4FE8-B53B-0E539992DA2E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87F4821-9D1E-4BC2-B15A-B106A33D06BC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C1381721-B545-4D96-AD68-517FA34B3209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6FBEE1D1-2316-4DA1-9AE1-6A66F6CF17B3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FD7B84F-2882-4D33-800A-7ACF9F5803C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2EAABDA-E403-4E55-9E31-CFBFBD8E9B89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CEB77DF-8060-4886-ACE5-81F0A4A100C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7AEAC0D2-7969-4D97-B97B-5B5022A946A1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571CABCE-C611-4D30-ABAF-8B9DCB55722C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6BD34A3A-AE1B-4E5F-9BC7-BC28D24302A6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6CA204ED-2508-4018-9CD2-5DC3EA9B0E39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E0405965-5BE7-4A70-AFA7-97FEC10FFACA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9D96450-8C77-46E9-960E-8EBEE8D80112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44323F20-B363-48C6-BFEA-CD1EF798FAF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1FB69D05-2533-4B3C-B887-34611627A736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E903EC41-8DF3-4CE0-83E1-6D8492C7B221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0CF8B2A5-0502-4239-9816-5A51B9CDAAC3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062D96E4-BF29-44F0-8D69-090C5E1F5BAB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247A56D-FD4D-4FF8-83D3-45310F257962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0A3E8F7-3959-4361-AEAA-E19A8BEC3277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D8B3C424-BCE3-412E-A585-49A3C0E0F14C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7E90128E-9AAA-4B91-8860-50CB1D102A6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C40AA189-75A8-4BC3-9E42-31A43E5FEC5F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EACF77F-1E7E-4BEB-9785-8DE5D8184565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CD8676EF-73FB-4AD8-AF6F-EF950B5E640B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8531A52D-3451-4B2B-B41F-D8B194F84B18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7E60B36F-DD46-4EA4-BA30-B4C10570673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5E9073D8-7AEA-49FC-AF9F-D1E0FD1A6314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FE230DD3-16AE-4DC9-AA3B-F246CAC576AC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1BFFD42-DF2F-4D90-B1E9-B8FB3507BC97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9B45A91A-741A-4B49-9810-FD20829E78EA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38A3EAD-258D-467F-B9D1-2F935462E3C0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E6143BB-0883-4AD2-8F49-10A323804EED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B3EAF2B0-C81F-4989-B62B-9D974BD1E53A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35B492A1-035E-4D4F-9918-4C29D62E0B7D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98C57488-9CBD-4C52-8232-EBD24C7E9F5F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0D7E80C1-1918-404C-996B-3E27E2C0E74B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801347B8-2A16-43F6-BD0B-CB10CEFDCC31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F2EA8165-6E20-4A39-903F-837F3C28184C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A2A92270-9AAA-4E24-8FFE-55799B40F1CB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DF25E445-ACA7-43E6-81CE-553A49FA0AB5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F7F32653-CA3F-4F3A-B3AA-644143A47A2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BD607730-7EFA-46F9-9DA0-871885EDE4AA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EF8124DA-7A3B-4AE9-AB36-445C3E374213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A036EDF1-61B2-4704-AD3F-01442AB13468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BD8C733-A695-4288-B425-143F10D992FA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A9DABDDF-1642-43FB-A12E-01DAE18C744E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FE1549F8-40CB-4D27-8A06-2AF6087B9181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7D56FAF8-C061-4FAB-B79B-EEC3B6144E31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FCD6604E-E389-4F62-BC2A-B10209932E5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64A3F0E-ABA5-4DEA-AAA7-04A494D1FF4A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2B1EF3AE-60CC-4BA8-9053-0D050EB03CC7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0512B3AD-C0A1-4B53-BE67-30108EEF3F3E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C3F3786C-9E4C-4E2D-B93D-C06A3057BEBB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AD91F812-F5B9-4343-8728-1D3C6285BF8B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B79A588F-77D9-4EF1-8D0C-A4A83580E805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4524DCBF-5663-4F0F-9707-2239371F8C2D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D41BF3E5-4387-4D1B-A12E-8846622F23F1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A31D6B85-2D92-4E0C-A242-4D8937CFD7AF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B6C1817E-2544-42C5-A98D-7B8BBBD30854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84108694-C4BD-425B-920E-EC8C08E94E7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ACE60229-9225-431D-B9B1-B0E71503087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ABDC97CA-35CE-49C4-A6C2-E197AA29739C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07C95CC0-6F0F-4C73-A650-6CB84EE63D63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84F27B9-4A7C-4ED6-979C-E62AF579159B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781D8C2-C8CC-489E-A080-9B797EFE2570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081E2CFE-6D77-44BB-8BAA-2F4DF3AA4B61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8B08F91B-8BB4-4AA3-A604-39FE41CAF5DA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E342CA0F-964D-47F8-ACC4-D83D43D6C1A1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5F5BF33E-5DCC-4BB8-B934-3F590B6EDF3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857011E3-C818-429C-85E7-AFCEE3828BBA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F80C69AE-E9F1-4EBB-8A60-12F0838077F2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E33F6329-44A0-4EDD-B9DE-D7AB46025343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EAAC679-163F-4E22-A964-BC63D7523B7D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2D19107A-7EB5-472A-A67F-01A93C2C32F6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2E68101-5DBD-4B63-BBA4-DFF627D8676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C563356-1F47-4D34-9A8F-B4BEC7108DA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B07484E5-828D-4310-9344-67B68850A1EC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86210C4-5458-4206-85DC-A8A6028E6F1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7516E516-79F8-4E5C-8D5D-BEC5669FD646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C81EE0A4-C0D7-4B3E-9A17-965805C604CB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7CC2C7EB-E876-4532-9F41-4078C8EEF8CC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7FD06DC-AC1B-4DCC-80AE-E9291AB88A7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558D1713-9335-442B-8B9B-014BF5B11347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A8E7801-4FE2-4C68-961C-452522CC0AF5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A39103F-44BE-4DC2-B188-AB25DFD258BA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3CC4E39B-6E05-4A8C-9AA8-B5A15837B318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2891FDED-D9BE-4D3F-A51C-E03DE8FD583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50BDCCC5-953A-496E-A7D5-F9A28B53D7F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0F1D770E-C56E-43C6-A5AE-CE8B9D46E5F9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9D0AA73C-1B22-4237-BFC7-EB3FB08DAC67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0987C48-FA77-4192-9E7B-0A1B13E1A1D3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B6977B25-EF44-4C35-B72E-B8D1F0CBE64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4CB0A6A-A290-4456-AE20-88980B072057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D159D4E-ADC4-413E-9D16-7B38B2906CC5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A430F252-1608-4A81-886B-CA2ECD9E611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03593FDC-A888-44B6-991C-41652FA6FEDA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05D774D4-ED2D-4218-A312-A7B7E6E6C3E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E478D57F-2EB7-4A47-B2F1-B752529361F0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2B63B141-771A-4DB5-BF25-C85D0AE181BC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E593F362-8930-4628-94C8-7F2208E3E40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5D9DD1A8-E545-4EBE-ADA5-0217CB65071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4ECEFB3F-E6C8-4C14-B18D-4031871B6F02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562FEED-616C-4B63-A0D9-1F2C318D1CA1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C948FE75-5CE5-41EA-A3F4-525F49674232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40F4DD8E-4AE9-4099-B0D6-3C6E1BD31FF7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0A1071A-13E8-4E43-8D73-0D28933589BE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8D7F5693-E49C-420E-BFD3-B3EB8777CC4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00AE81EA-727B-40E4-B679-5DFAAC3E828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94704D0-FDBE-458E-9528-15DDD2F8064F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0B27D19A-7DCE-48FD-8272-27FA183EDDA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D91556F3-4EE1-43A2-8AAF-D45D5D3AF46B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E5976FE3-015A-481C-84E3-1230E2ACB586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2A472B9-73AF-43FF-8906-02DCCFEF223A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B6DE3CF9-C08A-44F4-B156-9331C2370C40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B8B4A2DA-988A-4A04-B7A6-C85AD6982A4F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605229F-7B44-40D6-BAAD-90AA386CB631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71C8D77E-ED18-4641-81EB-C4062B885C65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BD4133E6-E4CE-478D-94DB-FD97E9FAC48B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5F5EEBA0-1EAB-4421-88F4-1C012D53F6D8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9BFE80C1-7B27-4D33-A261-4334F2F6D2D0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ECB148D2-FAD7-4A97-B7A5-118CA5F2865A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D8C27051-89A9-4818-808C-35740D457D2E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51DD50E4-5988-4718-93ED-B623110ED0B9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547010BA-C748-44D8-BF34-8AFAFD30EE40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3E8B242A-6C29-43F9-A7AB-F8FA04825721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034A097-1A6C-4B5D-816C-71FA1731E169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BA76315A-8A9B-445C-B9F9-7E1494682AA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1E1AEA2C-5EFF-4125-BB0D-179519D232BE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77745EB8-24B7-4FB6-A264-E70F73780752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1216F0A1-EB14-4A2E-A96C-5D98A622E624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2D144F06-044B-4657-BEBB-D42FC007D808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F7D09D63-5A88-42F6-A7A4-727D92326714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0E98EF71-E374-4A95-B1FA-E72FF70BA25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9B40AA7E-4D36-42AF-BBAF-C075B517D410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F8594E3-7762-4DA2-80EC-C41A31403B96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0EC731B0-BA05-4EC7-9619-2792F6AEDE3B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28BB598-B2A1-4912-AD7D-C9017D34664F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A93479C1-7344-41F4-A57A-5FF49713D259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2D32EFA9-A39A-428E-9534-A27200457B73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3590C2F1-C9F0-4707-B38B-38CA23F2E0F1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498ABD75-4925-4434-9060-6D683FAF2F40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0558136A-1CB4-4F5D-862E-99157A87D234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F4C0AA9-488D-4BC6-AE57-D6AE8BD39B49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0411BF33-4826-4280-9F25-BDA7EE4B6D56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0BFE3CD-6492-4805-BA85-0BEDAC185469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EBD30F0-3D51-4384-B68C-54F04F66F6E8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F8F30A4-6646-4F27-B594-10BA1C00630C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AAB35BDE-4429-4BDF-BFD3-9FB40B3DD223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4FAAE5B-B45A-4D4E-8F7B-50489455AF25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C2298A9-835D-4DD1-BFD6-172C94BE4EFA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325A7D1B-35C3-4B0A-B762-4FA59DFBA7F8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37814C4F-FC22-4C32-9A8B-1D0D35756FA9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BFEAE2A5-61A2-4557-B355-56662AFE16D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BD2FCE24-77D1-4D0C-B8A3-4D44C9777AAC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F3F8F458-CF5E-44F4-8EF7-5B4D94B54B31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9143412D-80B2-4960-9357-4CFADDA22E5A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3FCFC736-3CF4-4CE4-A621-6F6BB5A97491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78EB83AD-AA54-4B9B-B25B-9D1BF1E8CC98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6296C8E7-847E-49A6-AEB0-531940F29EE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6EEA1550-98A5-47A5-9290-81E35ED8C259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BCDBC876-85B6-4E6A-AEE2-B355BDDA1407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FBD76B6C-A2D5-4E36-84DD-BBF2AFB6A39A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37B90737-0560-478C-94B3-AE43D16CFEC1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90C4E841-A55D-439A-BB17-D4CA5F972846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DEF1FA4B-A3C2-4EF6-B457-2A565D887277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A5D6481C-E6CD-4629-A558-353A2CF3698F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A080B50A-769F-4051-80B6-B988D701B04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894D9BBC-E7C4-4A71-B8E8-4E3227F73C24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9257BB2-F2D7-4F64-BAFB-EBC170D89CC1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DEEF04C3-C44C-4C78-8B8F-7B9622DC1317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86EC26B9-FDE4-4CFA-9978-705B37B088B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37A4CEF4-C6EA-41C6-95A4-6A4387173EE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C33986EC-5D78-4104-B91D-DD2697E52BA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F068E01B-783A-4516-86CA-559BFF05EC9D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3ECD844-F5AE-441F-BA77-6544176398F3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D723054-8A9A-478E-86BE-0356C7FDA960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D844014-CAD4-411F-8717-16E5FAC9EE7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A91FE7FA-321B-44A6-8182-CDF69FEA2D9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A6A8C72-E191-41B6-BE92-B806E8616205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237185AE-952E-411A-BEBF-EF4A10D732B8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701E4B4C-B18D-4858-9AC4-5B1D8D8187D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D77C6114-210F-4F4B-8F1A-4F269FE60745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07903CD-E594-4B07-94BC-95327EA3E3A2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A6DDA734-3ACC-426D-8975-ACD6D755D095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7A8340C-2DF0-4212-AD59-5A06938F9248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F3A1CF05-DF73-4C3D-A724-BB8B8689CE3B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E71E528-3688-406E-A1B3-30ADD057836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C95E1BCA-3E6B-445D-A41D-8FDB04549747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0118B7C-DDDF-4006-A1CC-7313EEB32ABE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EA974209-2D16-41B3-9336-40547F3D31FA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49D836FF-7003-40AB-8132-570FDE183E6C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E6ED153-0242-4F9E-9DAD-A065C9415C40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FF0E5E84-AA0B-4BAE-82D7-B0CD131027B1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843B73DA-3B7E-4F19-9BBA-4335E2D504F1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07C8D61F-07E4-48ED-959F-7C87B8EAD2A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657067D5-78F0-414D-B5C1-EC7FAB16DDEF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7FBDF215-E62D-420F-9BA9-073E43CAA8A8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EC872239-0D20-444D-80E9-D6EE352922B5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D6A0BBE1-F626-4CB8-9D5A-2BED855166E3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2961AA12-3817-46BC-AAC8-D4A10F1318DD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13FCACE3-1E56-4924-BC21-28FA26F56480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BB2D0B17-C7B6-4822-A9BB-3497281BDCF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F32D314D-70E6-4F8B-8F6D-860923E342D9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0304AB28-F676-40A3-8458-48A1A987D5F1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0D7DB97-02FD-44F1-9415-A369990C2418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374AF62-8403-4053-8A2A-E23EB98C3DFB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062A672-22EB-4712-BD44-7AAA9D7BA62A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7182F7AE-91DA-4989-830E-2DBE6A4E3F75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4A2A4539-64BC-4C2E-AA22-84658CD3B7EE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A2F6247B-7266-4F4A-B42C-29E0F9D3D995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BFCA26EF-86E2-4AF0-A536-E9BBEA3901B5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3AF30B8E-A08B-47E8-B405-413E6855302A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498C3FC5-8B87-45D2-A1B0-A1DC2D2F7192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A59DF824-3623-4230-8E73-0A6A100F004E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F1724BF-84CE-44D6-B427-C1B02E8F09C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204CB24-6275-487B-AD42-531E01DC1D6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48FBD916-87A9-4652-AFBE-DFFCCA5A3E64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45DED7DF-533A-4D96-A1E3-3241D38BC65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0E8630D-5C9F-4406-A101-E0FCCACA6D53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63E6E2B8-1DCC-4A3B-BE6E-5C1C377FF9A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C19FC044-B637-42A4-B8F7-F3CE61EAC824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95D942E8-D85A-43EB-8394-F391FBCC1792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C14AC075-CE2D-4B37-AC3E-19D02902BC83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9B24DF42-EC08-409B-A2CC-35A6E6851707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ABB4A27D-226E-4454-BFC7-A154BCE88EE5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5E054067-D6DC-47A4-B094-B9CCB2628983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F16C07AA-2D32-46BD-AC83-1E35CA51C712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B829C8EB-1184-4B97-A2F3-3EA93B82BD4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35A13015-299E-4E1A-80B1-3A8D06500C5A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1DFEA74C-E353-46EE-91BC-1C1AEEEC49D7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3FAE1C95-5428-4C87-B11A-98CED700D13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3BA02B90-4209-48CE-96C8-7B926C9BA28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661D9945-504C-4D09-9A20-ECF05080E213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8E4D04FC-E224-44DC-B13D-57F3F9F81279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F972E631-6F5B-4504-9784-D4656662D164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41482213-A1FA-4A58-A5D9-49743AEA7601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A66A8DA8-0941-4EE5-8E3B-B1A5AD557F37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5665018F-A1F0-4214-B777-728E929A5420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5526ED1C-4105-4D2D-B34E-C3FD2CC7A2DF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FEF2C864-C785-429F-97B1-07E1611A03AB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189741BE-A0C9-4C6F-8DEC-DFD7993F36AE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A24D660D-9EB7-444D-9779-9EE700FB8834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53AA4DB4-204E-4D81-8664-5ABF6F7FCA27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5E180F0B-481E-4E17-862B-49E695523343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6734844-45D6-47FB-9D62-88BD9B144792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7F38D998-38D4-4C06-8DA1-A9B3A5DC3584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A55C76F6-11C7-40F8-BD4B-94A432E57FA4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E65A64A9-85EC-4E6E-BB85-6D9A7AFCA3F9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4B30369-A664-453C-BD99-C9E3AF05F28F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A833B9E8-F45A-4EFB-8EB1-E5EBE27A4E03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11FC23E4-0CEA-4399-912F-073C0338250C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4C77D525-3168-40ED-A3D2-F783E2934FED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F6A7E975-680B-4673-A754-6ACFE3241C9C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A4DF93D2-C8A1-4780-A09B-6A56C819A924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9441BC30-3644-4C63-B346-5D89B9ACF530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1CE97686-1DBA-40EC-9C99-8DFF3BB5702C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38DA7613-F081-4B9C-84FD-BEE109955D0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73174366-36EA-4656-9E78-2B2509084B9D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1828D59C-A20C-482C-9B58-3C7BCA55768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3EEC99EB-A235-42DC-B7A4-F2149F2DF694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9E99525D-93E0-45D9-BE3A-AAD49F0F075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D9557680-E1DB-4F0F-8289-3000B4C66951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F7A2E129-E39D-4E5C-A5A1-61E1CE9866E5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14178B7B-DB19-442B-BC75-35CF2033305D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2A348C1F-5144-42D7-BEDE-79BCB272391A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0238659E-862C-4C8F-AB75-88C78A0CCCA7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000E45E4-BA7B-4B13-8CC4-2478E64C572E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5686E21D-CA68-4097-87D3-0FD42C39E33C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A372DB19-C65D-42EF-B540-65B0EA5993AF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67D760B8-194D-4285-A876-2681B8EB9A09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4009E18A-83AF-4A3D-9898-F4FE9B61520E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66F10F0E-6D7A-4244-8BB7-070BF9EE1FEF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0864AF3F-8BA5-4E9F-AE44-BEF7D0557CFC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B6181D3-B78C-468A-A9A2-9A3CE07B56D4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F6736630-9949-48FB-AF29-D04AA8E9A8FF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BDCA9E23-E7AC-4CA2-8D22-F8F26155047A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8F88A5CF-96D9-4708-9D89-9447FA6AB904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3B43EE9-0EA9-4E38-8B03-FDBE8998CFF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77438E62-2D8F-4F32-8C2E-E5E577165632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C7B0F69-1F25-47D9-97AF-B8CB6D25E100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03FDA1E0-4F77-46E0-A123-ABECBB86AC58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43C73862-FF4B-465D-AE8A-E84E0CAFBF30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0D294477-A1FA-4F17-8C22-9447D8EDECE5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725DAF2E-8FF1-4912-92D1-BE4875F5B0DF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C94E5667-7657-459B-8C51-D2996B2AF44E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9A0D172E-558B-4AF1-9D3E-E3D54982815A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A28B7B38-602A-43A5-A163-15012D5C81F1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719867D6-0348-4CCC-9D74-5ED96980334C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463062E7-7686-4784-90CA-13C976D6E7B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87704CE4-4E89-4040-A3B6-15672721FD31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B90674A8-9827-41CE-BFEE-B8471D83F546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B8603281-EF79-4D04-BF97-8FCCEF0B826A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D061819B-CA66-42BE-A76D-EF341D1D39BC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B8A03C28-272B-4651-8503-69D0749D06CF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C6D5E97-6A9E-41EB-97E2-093F875C7FE3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B3EF53DC-FD42-4533-877E-53443275E9D4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F0D4F519-4A68-4340-B589-3276BF7A4C9D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C09CDE63-D229-4030-82D3-86164183732B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9BE5DCE8-7CD4-481E-91F1-B56C0DE74FA3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0CFFF69F-94C5-45E5-BDD7-E557F8BA0983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261DCD4A-D438-464C-A044-AC99476DB426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22416E17-CA30-4C81-9CBB-22AD1C75EF46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7B05A49E-FA2A-43DF-B50E-8FAAE80B95AE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A32FB514-AC19-4BCD-85C4-4248AD47C01B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30B91D66-7AF7-4BE8-9C7D-95615414D918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4580256C-22B4-4DC6-88C9-4C1537BE511C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E1E5DB4E-EA88-442E-A7AD-A733402EE6F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24E8B3AB-D1BD-41D7-A898-7A1841C15A17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8333368E-9433-4A79-800E-F95745CC3B95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8EF7F2F7-75A8-471C-937E-6C55B137A72B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6831C287-EA48-41D1-8919-DEA8355ECE1C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CEF9237A-42BC-4373-8795-8C47125A37F7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0D1F07C9-B762-4ED5-92E3-AC8D5BB45032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DF6A1ED6-B2B7-4BE3-AF96-70DC3F56A438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8147A1DE-C53D-49B4-878C-1A61CC09A259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D772F906-2CF1-40F8-83DE-AF4F89D5897B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B0E545DB-93C1-447A-83F0-E006EB683EE3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1C3FAADE-DDFB-4679-BD22-4C2A0CA7D624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8C2CAFD0-D184-4207-ADFA-DF40198C4C43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F521957A-10DE-456F-8757-269F6A1B1DA7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BDD2D776-CA3B-410C-A452-294C81E2CE77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F015A375-E648-4BAD-9041-7E54BE8A247B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B02D9631-A526-4093-A3F9-612610771A3C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C9121417-E759-4146-ADB6-030698B55477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C8662485-DBDD-4DE3-9A66-70D1E1B07207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0E89337F-2FE0-4468-8692-E0750856F7E1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1067A5B-B5E4-4424-BA91-F67C580680F2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B07C2C10-9EFB-4EE3-8895-6D8AABE6DDE0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42B47E6F-9932-413F-BB25-7922270933E6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6A5BF72F-2B63-4E0B-B065-2E356ED5A962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4366A556-E0BD-48E9-936D-C5B915FD425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0BDE5094-F671-4779-ADE3-B20C04E380CC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6391016E-C5B2-44B5-B2F1-A251F9E4112B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6A5EB02F-C968-4858-82EE-68CCC2EFF32E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9A0B621A-74C6-4CC8-8C60-EF2E7B3F31A4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08FF4A95-ACEA-4B8C-8BF7-424C27DCB1FD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7CADE9FF-AE7B-48BC-9442-2FB9AEF4659F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D8A2859F-186A-4205-ADB2-AAB8FA4107A6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BD0D014C-3635-498A-BFE1-C14AAC27CA11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CF096A0E-D244-4746-8DBE-6AE662784858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DAFD39D-39C4-4C06-BE25-41DB6A9377CE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25755C47-DC23-4DB3-BA2B-A1CAAF488B51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B8C05029-881A-4165-B554-E73CEC79A5A6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CA1C9B02-1360-4825-9B74-AB5891AD7C14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6BCAC534-E051-4639-B4D8-DA3AD89A0F0C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62942B58-78A4-42CB-BD46-3B3A60E1C2CF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089CFF1C-2C4A-41BE-9D66-6AB165DF5A7A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C5B82250-3B9B-489B-A6BB-708520CF1BE9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A1D6C1A7-6C3B-43AB-9028-583A6EE89238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D64E8B51-E63E-42BC-9909-67D1DE24FEDA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EF046DC8-0E92-4F7A-97CF-84B65476AD8D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CC18F432-C9D4-4C34-89B5-F5FDC523B074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40330A74-113B-4D49-B602-41CD4F06BFA1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9A7C7D5A-0C2B-4BF0-8777-09F495FA3CF6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315A5362-49D0-4ED2-9E2F-77186A266C4F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8B6F7928-4336-4740-9F83-9D20928B9670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CBBD3150-C011-497C-A9FB-198FF104DC0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8FAC5657-C604-49D1-9893-2A981E2B4B69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1C836CBB-90C6-416B-9BE6-C15AD8F92F4B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5C57559D-C633-4483-9895-224CEE40C24C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B5A7015D-A9D8-4151-B4C0-84C747B61AF2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40E7F339-3D5E-43BA-9615-FEB8DD2FB5E5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693C391A-8297-4DA4-8FB1-D9AD88176CBB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590803A7-E814-4BE5-8AD6-CF62B44705B3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1FDAFBED-2030-4D0E-9295-A15923C70087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70107B8C-95C4-4036-99B4-A23A5CFAB4F5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E247C481-8145-48E3-B17A-383EB10C92CD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7CBDF0AB-3175-464D-97F3-8B2FC35FFD1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3865C2AC-C5F1-45C1-A3E9-7677B1CC0F5D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443F9B43-643E-4527-BC49-061F96E59A3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316CDA5D-0732-4775-9AB4-E0CA3BCCADFF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5DE38C11-0F2F-4E70-85EA-7A4E56AB9106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DB9B1E01-1011-4AA9-AE9C-AFB755831DBD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344DE562-714B-4D5C-97C9-0E7A36FAB278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6C3EDD9-82C3-406E-A655-4AA3B5A24714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93450359-30C3-4B2D-BDDB-6BDC78CDF1F4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7431BF3C-989A-41DD-9B7D-6A68AB34C83D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ED443CD3-1E45-4D31-9E9D-510131D3B3CA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37A3C2AF-FBEF-4CE3-874A-D4C3D9957BA4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A6C7A9DE-848C-4EBF-80AE-D526A1DEBD41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58207C01-8703-4C3D-97C6-4565DE6A7D86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D687C88C-0696-4138-8D76-794F3D29B9E3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BB63A5A3-C542-4D72-8A6B-FD0656CDFFCB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2ADDCD7F-56CC-4E37-84CA-EBCA041221D5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F4460B6F-FBF8-4EC0-A391-5D96ECE2B05D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8D75E5EE-6C53-4F92-9D63-BCF98770FE6D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EF4F1A5E-68D0-4F42-9350-D31A4B384698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5D2A621E-E32D-462C-835E-8765368F4046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4BA54B06-B989-47F2-853A-B4986D3A22E2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942590C7-AEA7-4770-B3C2-E481E38B926E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98E0E8AC-15A6-404C-8A71-90157AD8A67E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C45F9C5B-5580-48B4-8D78-9F24E83EFC22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442460</xdr:colOff>
      <xdr:row>1</xdr:row>
      <xdr:rowOff>20863</xdr:rowOff>
    </xdr:from>
    <xdr:to>
      <xdr:col>21</xdr:col>
      <xdr:colOff>656340</xdr:colOff>
      <xdr:row>1</xdr:row>
      <xdr:rowOff>278038</xdr:rowOff>
    </xdr:to>
    <xdr:sp macro="" textlink="">
      <xdr:nvSpPr>
        <xdr:cNvPr id="2" name="Seta para baixo 8">
          <a:extLst>
            <a:ext uri="{FF2B5EF4-FFF2-40B4-BE49-F238E27FC236}">
              <a16:creationId xmlns:a16="http://schemas.microsoft.com/office/drawing/2014/main" id="{B2567BE8-B2D9-4DC3-A316-0F1DE39AC24E}"/>
            </a:ext>
          </a:extLst>
        </xdr:cNvPr>
        <xdr:cNvSpPr/>
      </xdr:nvSpPr>
      <xdr:spPr>
        <a:xfrm>
          <a:off x="21292685" y="182788"/>
          <a:ext cx="213880" cy="257175"/>
        </a:xfrm>
        <a:prstGeom prst="downArrow">
          <a:avLst>
            <a:gd name="adj1" fmla="val 43280"/>
            <a:gd name="adj2" fmla="val 52603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277813</xdr:colOff>
      <xdr:row>4</xdr:row>
      <xdr:rowOff>46404</xdr:rowOff>
    </xdr:from>
    <xdr:to>
      <xdr:col>1</xdr:col>
      <xdr:colOff>491693</xdr:colOff>
      <xdr:row>5</xdr:row>
      <xdr:rowOff>36879</xdr:rowOff>
    </xdr:to>
    <xdr:sp macro="" textlink="">
      <xdr:nvSpPr>
        <xdr:cNvPr id="3" name="Seta para baixo 11">
          <a:extLst>
            <a:ext uri="{FF2B5EF4-FFF2-40B4-BE49-F238E27FC236}">
              <a16:creationId xmlns:a16="http://schemas.microsoft.com/office/drawing/2014/main" id="{64F4EDD1-CF4F-490A-B5C3-28A32FB6A7DB}"/>
            </a:ext>
          </a:extLst>
        </xdr:cNvPr>
        <xdr:cNvSpPr/>
      </xdr:nvSpPr>
      <xdr:spPr>
        <a:xfrm>
          <a:off x="496888" y="9703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262165</xdr:colOff>
      <xdr:row>4</xdr:row>
      <xdr:rowOff>19870</xdr:rowOff>
    </xdr:from>
    <xdr:to>
      <xdr:col>2</xdr:col>
      <xdr:colOff>476045</xdr:colOff>
      <xdr:row>5</xdr:row>
      <xdr:rowOff>10345</xdr:rowOff>
    </xdr:to>
    <xdr:sp macro="" textlink="">
      <xdr:nvSpPr>
        <xdr:cNvPr id="4" name="Seta para baixo 12">
          <a:extLst>
            <a:ext uri="{FF2B5EF4-FFF2-40B4-BE49-F238E27FC236}">
              <a16:creationId xmlns:a16="http://schemas.microsoft.com/office/drawing/2014/main" id="{C0E43DAA-217C-4814-947F-6E3D576AC9D5}"/>
            </a:ext>
          </a:extLst>
        </xdr:cNvPr>
        <xdr:cNvSpPr/>
      </xdr:nvSpPr>
      <xdr:spPr>
        <a:xfrm rot="10800000">
          <a:off x="1214665" y="9437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22</xdr:col>
      <xdr:colOff>456644</xdr:colOff>
      <xdr:row>1</xdr:row>
      <xdr:rowOff>35579</xdr:rowOff>
    </xdr:from>
    <xdr:to>
      <xdr:col>22</xdr:col>
      <xdr:colOff>712541</xdr:colOff>
      <xdr:row>1</xdr:row>
      <xdr:rowOff>250737</xdr:rowOff>
    </xdr:to>
    <xdr:sp macro="" textlink="">
      <xdr:nvSpPr>
        <xdr:cNvPr id="5" name="Seta para baixo 29">
          <a:extLst>
            <a:ext uri="{FF2B5EF4-FFF2-40B4-BE49-F238E27FC236}">
              <a16:creationId xmlns:a16="http://schemas.microsoft.com/office/drawing/2014/main" id="{0D812F43-DBAF-45E3-B94B-0D088CF9FE99}"/>
            </a:ext>
          </a:extLst>
        </xdr:cNvPr>
        <xdr:cNvSpPr/>
      </xdr:nvSpPr>
      <xdr:spPr>
        <a:xfrm rot="16200000">
          <a:off x="22432139" y="177134"/>
          <a:ext cx="215158" cy="255897"/>
        </a:xfrm>
        <a:prstGeom prst="downArrow">
          <a:avLst>
            <a:gd name="adj1" fmla="val 43280"/>
            <a:gd name="adj2" fmla="val 52603"/>
          </a:avLst>
        </a:prstGeom>
        <a:ln/>
        <a:effectLst>
          <a:glow rad="101600">
            <a:schemeClr val="accent6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268288</xdr:colOff>
      <xdr:row>16</xdr:row>
      <xdr:rowOff>1008429</xdr:rowOff>
    </xdr:from>
    <xdr:to>
      <xdr:col>1</xdr:col>
      <xdr:colOff>482168</xdr:colOff>
      <xdr:row>17</xdr:row>
      <xdr:rowOff>55929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95E949FD-9334-42B2-B9D2-7D2CAC12A13E}"/>
            </a:ext>
          </a:extLst>
        </xdr:cNvPr>
        <xdr:cNvSpPr/>
      </xdr:nvSpPr>
      <xdr:spPr>
        <a:xfrm>
          <a:off x="487363" y="527562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252640</xdr:colOff>
      <xdr:row>16</xdr:row>
      <xdr:rowOff>981895</xdr:rowOff>
    </xdr:from>
    <xdr:to>
      <xdr:col>2</xdr:col>
      <xdr:colOff>466520</xdr:colOff>
      <xdr:row>17</xdr:row>
      <xdr:rowOff>29395</xdr:rowOff>
    </xdr:to>
    <xdr:sp macro="" textlink="">
      <xdr:nvSpPr>
        <xdr:cNvPr id="7" name="Seta para baixo 12">
          <a:extLst>
            <a:ext uri="{FF2B5EF4-FFF2-40B4-BE49-F238E27FC236}">
              <a16:creationId xmlns:a16="http://schemas.microsoft.com/office/drawing/2014/main" id="{EA320A8E-DF5B-47F1-8AF5-D6F0DBA67B69}"/>
            </a:ext>
          </a:extLst>
        </xdr:cNvPr>
        <xdr:cNvSpPr/>
      </xdr:nvSpPr>
      <xdr:spPr>
        <a:xfrm rot="10800000">
          <a:off x="1205140" y="524909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28</xdr:row>
      <xdr:rowOff>1121909</xdr:rowOff>
    </xdr:from>
    <xdr:to>
      <xdr:col>1</xdr:col>
      <xdr:colOff>499630</xdr:colOff>
      <xdr:row>29</xdr:row>
      <xdr:rowOff>45584</xdr:rowOff>
    </xdr:to>
    <xdr:sp macro="" textlink="">
      <xdr:nvSpPr>
        <xdr:cNvPr id="8" name="Seta para baixo 11">
          <a:extLst>
            <a:ext uri="{FF2B5EF4-FFF2-40B4-BE49-F238E27FC236}">
              <a16:creationId xmlns:a16="http://schemas.microsoft.com/office/drawing/2014/main" id="{0E6B72E1-C7CB-44FA-B032-E14379D3F2CB}"/>
            </a:ext>
          </a:extLst>
        </xdr:cNvPr>
        <xdr:cNvSpPr/>
      </xdr:nvSpPr>
      <xdr:spPr>
        <a:xfrm>
          <a:off x="504825" y="9684884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28</xdr:row>
      <xdr:rowOff>1095375</xdr:rowOff>
    </xdr:from>
    <xdr:to>
      <xdr:col>2</xdr:col>
      <xdr:colOff>483982</xdr:colOff>
      <xdr:row>29</xdr:row>
      <xdr:rowOff>19050</xdr:rowOff>
    </xdr:to>
    <xdr:sp macro="" textlink="">
      <xdr:nvSpPr>
        <xdr:cNvPr id="9" name="Seta para baixo 12">
          <a:extLst>
            <a:ext uri="{FF2B5EF4-FFF2-40B4-BE49-F238E27FC236}">
              <a16:creationId xmlns:a16="http://schemas.microsoft.com/office/drawing/2014/main" id="{4C7EF0B3-50A1-43BA-ABC7-1A8B12EDB7B9}"/>
            </a:ext>
          </a:extLst>
        </xdr:cNvPr>
        <xdr:cNvSpPr/>
      </xdr:nvSpPr>
      <xdr:spPr>
        <a:xfrm rot="10800000">
          <a:off x="1222602" y="9658350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276225</xdr:colOff>
      <xdr:row>40</xdr:row>
      <xdr:rowOff>1045709</xdr:rowOff>
    </xdr:from>
    <xdr:to>
      <xdr:col>1</xdr:col>
      <xdr:colOff>490105</xdr:colOff>
      <xdr:row>41</xdr:row>
      <xdr:rowOff>45584</xdr:rowOff>
    </xdr:to>
    <xdr:sp macro="" textlink="">
      <xdr:nvSpPr>
        <xdr:cNvPr id="10" name="Seta para baixo 11">
          <a:extLst>
            <a:ext uri="{FF2B5EF4-FFF2-40B4-BE49-F238E27FC236}">
              <a16:creationId xmlns:a16="http://schemas.microsoft.com/office/drawing/2014/main" id="{470D677F-92FC-45F5-85A4-80DAA925E8C3}"/>
            </a:ext>
          </a:extLst>
        </xdr:cNvPr>
        <xdr:cNvSpPr/>
      </xdr:nvSpPr>
      <xdr:spPr>
        <a:xfrm>
          <a:off x="495300" y="140187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260577</xdr:colOff>
      <xdr:row>40</xdr:row>
      <xdr:rowOff>1019175</xdr:rowOff>
    </xdr:from>
    <xdr:to>
      <xdr:col>2</xdr:col>
      <xdr:colOff>474457</xdr:colOff>
      <xdr:row>41</xdr:row>
      <xdr:rowOff>19050</xdr:rowOff>
    </xdr:to>
    <xdr:sp macro="" textlink="">
      <xdr:nvSpPr>
        <xdr:cNvPr id="11" name="Seta para baixo 12">
          <a:extLst>
            <a:ext uri="{FF2B5EF4-FFF2-40B4-BE49-F238E27FC236}">
              <a16:creationId xmlns:a16="http://schemas.microsoft.com/office/drawing/2014/main" id="{42CD5231-A154-4D8F-A2C7-58982CA26943}"/>
            </a:ext>
          </a:extLst>
        </xdr:cNvPr>
        <xdr:cNvSpPr/>
      </xdr:nvSpPr>
      <xdr:spPr>
        <a:xfrm rot="10800000">
          <a:off x="1213077" y="139922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295275</xdr:colOff>
      <xdr:row>53</xdr:row>
      <xdr:rowOff>217034</xdr:rowOff>
    </xdr:from>
    <xdr:to>
      <xdr:col>1</xdr:col>
      <xdr:colOff>509155</xdr:colOff>
      <xdr:row>54</xdr:row>
      <xdr:rowOff>55109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142B86D3-A326-4F33-BC52-B5159FE23F05}"/>
            </a:ext>
          </a:extLst>
        </xdr:cNvPr>
        <xdr:cNvSpPr/>
      </xdr:nvSpPr>
      <xdr:spPr>
        <a:xfrm>
          <a:off x="514350" y="1832405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279627</xdr:colOff>
      <xdr:row>53</xdr:row>
      <xdr:rowOff>190500</xdr:rowOff>
    </xdr:from>
    <xdr:to>
      <xdr:col>2</xdr:col>
      <xdr:colOff>493507</xdr:colOff>
      <xdr:row>54</xdr:row>
      <xdr:rowOff>28575</xdr:rowOff>
    </xdr:to>
    <xdr:sp macro="" textlink="">
      <xdr:nvSpPr>
        <xdr:cNvPr id="13" name="Seta para baixo 12">
          <a:extLst>
            <a:ext uri="{FF2B5EF4-FFF2-40B4-BE49-F238E27FC236}">
              <a16:creationId xmlns:a16="http://schemas.microsoft.com/office/drawing/2014/main" id="{09AD0632-5590-4B95-A125-D02E618E2F96}"/>
            </a:ext>
          </a:extLst>
        </xdr:cNvPr>
        <xdr:cNvSpPr/>
      </xdr:nvSpPr>
      <xdr:spPr>
        <a:xfrm rot="10800000">
          <a:off x="1232127" y="1829752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285750</xdr:colOff>
      <xdr:row>65</xdr:row>
      <xdr:rowOff>931409</xdr:rowOff>
    </xdr:from>
    <xdr:to>
      <xdr:col>1</xdr:col>
      <xdr:colOff>499630</xdr:colOff>
      <xdr:row>66</xdr:row>
      <xdr:rowOff>17009</xdr:rowOff>
    </xdr:to>
    <xdr:sp macro="" textlink="">
      <xdr:nvSpPr>
        <xdr:cNvPr id="14" name="Seta para baixo 11">
          <a:extLst>
            <a:ext uri="{FF2B5EF4-FFF2-40B4-BE49-F238E27FC236}">
              <a16:creationId xmlns:a16="http://schemas.microsoft.com/office/drawing/2014/main" id="{A2AEDCDA-84B8-4918-BCB9-4B40ACD6A4E0}"/>
            </a:ext>
          </a:extLst>
        </xdr:cNvPr>
        <xdr:cNvSpPr/>
      </xdr:nvSpPr>
      <xdr:spPr>
        <a:xfrm>
          <a:off x="504825" y="22534109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F98787"/>
        </a:solidFill>
        <a:ln/>
        <a:effectLst>
          <a:glow rad="101600">
            <a:schemeClr val="accent2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270102</xdr:colOff>
      <xdr:row>65</xdr:row>
      <xdr:rowOff>904875</xdr:rowOff>
    </xdr:from>
    <xdr:to>
      <xdr:col>2</xdr:col>
      <xdr:colOff>483982</xdr:colOff>
      <xdr:row>65</xdr:row>
      <xdr:rowOff>1162050</xdr:rowOff>
    </xdr:to>
    <xdr:sp macro="" textlink="">
      <xdr:nvSpPr>
        <xdr:cNvPr id="15" name="Seta para baixo 12">
          <a:extLst>
            <a:ext uri="{FF2B5EF4-FFF2-40B4-BE49-F238E27FC236}">
              <a16:creationId xmlns:a16="http://schemas.microsoft.com/office/drawing/2014/main" id="{4118D4E5-9D78-41DE-9EC4-76A7B9A368BB}"/>
            </a:ext>
          </a:extLst>
        </xdr:cNvPr>
        <xdr:cNvSpPr/>
      </xdr:nvSpPr>
      <xdr:spPr>
        <a:xfrm rot="10800000">
          <a:off x="1222602" y="22507575"/>
          <a:ext cx="213880" cy="257175"/>
        </a:xfrm>
        <a:prstGeom prst="downArrow">
          <a:avLst>
            <a:gd name="adj1" fmla="val 43280"/>
            <a:gd name="adj2" fmla="val 52603"/>
          </a:avLst>
        </a:prstGeom>
        <a:solidFill>
          <a:srgbClr val="92D050"/>
        </a:solidFill>
        <a:ln/>
        <a:effectLst>
          <a:glow rad="101600">
            <a:schemeClr val="accent3">
              <a:satMod val="175000"/>
              <a:alpha val="40000"/>
            </a:schemeClr>
          </a:glow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Expedi&#231;&#227;o\PRODU&#199;&#195;O\Produtividade%202025\Produtividade%202025\Fechamento%202025%20-%20v2.xlsm" TargetMode="External"/><Relationship Id="rId1" Type="http://schemas.openxmlformats.org/officeDocument/2006/relationships/externalLinkPath" Target="Fechamento%202025%20-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 Menu"/>
      <sheetName val="Dados"/>
      <sheetName val="fechamento"/>
      <sheetName val="Comparativo"/>
      <sheetName val="Célula M - Anual"/>
      <sheetName val="Celula A - Mensal"/>
      <sheetName val="Célula A - Anual"/>
      <sheetName val="Celula M - Mensal"/>
      <sheetName val="Friso - Mensal"/>
      <sheetName val="Friso - Anual"/>
      <sheetName val="Consertos - Mensal"/>
      <sheetName val="Consertos - Anual"/>
      <sheetName val="Pintura - Mensal"/>
      <sheetName val="Pintura - Anual"/>
      <sheetName val="Embalagens - Mensal"/>
      <sheetName val="Embalagens Anual"/>
      <sheetName val="Fechamento 2025 - v2"/>
    </sheetNames>
    <definedNames>
      <definedName name="EstaPasta_de_trabalho.lsDesligarTelaChei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7"/>
  <sheetViews>
    <sheetView workbookViewId="0">
      <selection activeCell="H44" sqref="H44:H4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L1" s="233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v>31</v>
      </c>
      <c r="C6" s="183"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0</v>
      </c>
      <c r="C7" s="306"/>
      <c r="D7" s="382" t="s">
        <v>1</v>
      </c>
      <c r="E7" s="383"/>
      <c r="F7" s="383" t="s">
        <v>2</v>
      </c>
      <c r="G7" s="384"/>
      <c r="H7" s="385">
        <v>45659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v>45656</v>
      </c>
      <c r="D10" s="20"/>
      <c r="E10" s="20"/>
      <c r="F10" s="20"/>
      <c r="G10" s="20"/>
      <c r="H10" s="179">
        <f t="shared" ref="H10:H16" si="0">D10+F10</f>
        <v>0</v>
      </c>
      <c r="I10" s="180">
        <f t="shared" ref="I10:I15" si="1">IF(H10=0,0,AVERAGE(E10,G10))</f>
        <v>0</v>
      </c>
      <c r="J10" s="181">
        <f t="shared" ref="J10:J15" si="2">IF(H10=0,0,H10/I10)</f>
        <v>0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45656</v>
      </c>
      <c r="U10" s="17">
        <f>H10</f>
        <v>0</v>
      </c>
      <c r="V10" s="19">
        <f>I10</f>
        <v>0</v>
      </c>
      <c r="W10" s="24">
        <f>J10</f>
        <v>0</v>
      </c>
      <c r="X10" s="25" t="str">
        <f>IF(W10=0," ",IF(W10&gt;1,1,))</f>
        <v xml:space="preserve"> 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45657</v>
      </c>
      <c r="D11" s="20"/>
      <c r="E11" s="20"/>
      <c r="F11" s="20"/>
      <c r="G11" s="20"/>
      <c r="H11" s="179">
        <f t="shared" si="0"/>
        <v>0</v>
      </c>
      <c r="I11" s="180">
        <f t="shared" si="1"/>
        <v>0</v>
      </c>
      <c r="J11" s="181">
        <f t="shared" si="2"/>
        <v>0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45657</v>
      </c>
      <c r="U11" s="17">
        <f t="shared" ref="U11:W14" si="3">H11</f>
        <v>0</v>
      </c>
      <c r="V11" s="19">
        <f t="shared" si="3"/>
        <v>0</v>
      </c>
      <c r="W11" s="24">
        <f t="shared" si="3"/>
        <v>0</v>
      </c>
      <c r="X11" s="25" t="str">
        <f>IF(W11=0," ",IF(W11&gt;1,1,))</f>
        <v xml:space="preserve"> 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45658</v>
      </c>
      <c r="D12" s="20"/>
      <c r="E12" s="20"/>
      <c r="F12" s="20"/>
      <c r="G12" s="20"/>
      <c r="H12" s="179">
        <f t="shared" si="0"/>
        <v>0</v>
      </c>
      <c r="I12" s="180">
        <f t="shared" si="1"/>
        <v>0</v>
      </c>
      <c r="J12" s="181">
        <f t="shared" si="2"/>
        <v>0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45658</v>
      </c>
      <c r="U12" s="17">
        <f t="shared" si="3"/>
        <v>0</v>
      </c>
      <c r="V12" s="19">
        <f t="shared" si="3"/>
        <v>0</v>
      </c>
      <c r="W12" s="24">
        <f t="shared" si="3"/>
        <v>0</v>
      </c>
      <c r="X12" s="25" t="str">
        <f>IF(W12=0," ",IF(W12&gt;1,1,))</f>
        <v xml:space="preserve"> 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45659</v>
      </c>
      <c r="D13" s="20"/>
      <c r="E13" s="20"/>
      <c r="F13" s="20"/>
      <c r="G13" s="20"/>
      <c r="H13" s="179">
        <f t="shared" si="0"/>
        <v>0</v>
      </c>
      <c r="I13" s="180">
        <f t="shared" si="1"/>
        <v>0</v>
      </c>
      <c r="J13" s="181">
        <f t="shared" si="2"/>
        <v>0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45659</v>
      </c>
      <c r="U13" s="17">
        <f t="shared" si="3"/>
        <v>0</v>
      </c>
      <c r="V13" s="19">
        <f t="shared" si="3"/>
        <v>0</v>
      </c>
      <c r="W13" s="24">
        <f t="shared" si="3"/>
        <v>0</v>
      </c>
      <c r="X13" s="25" t="str">
        <f>IF(W13=0," ",IF(W13&gt;1,1,))</f>
        <v xml:space="preserve"> 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45660</v>
      </c>
      <c r="D14" s="20"/>
      <c r="E14" s="20"/>
      <c r="F14" s="20"/>
      <c r="G14" s="20"/>
      <c r="H14" s="179">
        <f t="shared" si="0"/>
        <v>0</v>
      </c>
      <c r="I14" s="180">
        <f t="shared" si="1"/>
        <v>0</v>
      </c>
      <c r="J14" s="181">
        <f t="shared" si="2"/>
        <v>0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45660</v>
      </c>
      <c r="U14" s="17">
        <f t="shared" si="3"/>
        <v>0</v>
      </c>
      <c r="V14" s="19">
        <f t="shared" si="3"/>
        <v>0</v>
      </c>
      <c r="W14" s="24">
        <f t="shared" si="3"/>
        <v>0</v>
      </c>
      <c r="X14" s="25" t="str">
        <f>IF(W14=0," ",IF(W14&gt;1,1,))</f>
        <v xml:space="preserve"> 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45661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0</v>
      </c>
      <c r="E16" s="30">
        <f>IF(SUM(E10:E15)=0,0,AVERAGE(E10:E15))</f>
        <v>0</v>
      </c>
      <c r="F16" s="30">
        <f>SUM(F10:F15)</f>
        <v>0</v>
      </c>
      <c r="G16" s="30">
        <f>IF(SUM(G10:G15)=0,0,AVERAGE(G10:G15))</f>
        <v>0</v>
      </c>
      <c r="H16" s="30">
        <f t="shared" si="0"/>
        <v>0</v>
      </c>
      <c r="I16" s="31">
        <f>IF(H16=0,0,AVERAGE(E16,G16))</f>
        <v>0</v>
      </c>
      <c r="J16" s="32">
        <f>IF(H16=0,0,H16/I16)</f>
        <v>0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0</v>
      </c>
      <c r="V16" s="33">
        <f>SUM(V10:V14)</f>
        <v>0</v>
      </c>
      <c r="W16" s="34">
        <f>SUM(W10:W14)</f>
        <v>0</v>
      </c>
      <c r="X16" s="25">
        <f>COUNT(X10:X14)</f>
        <v>0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 t="e">
        <f>W16/X16</f>
        <v>#DIV/0!</v>
      </c>
      <c r="X17" s="37">
        <f>IF(W16=0,0,W17)</f>
        <v>0</v>
      </c>
    </row>
    <row r="18" spans="1:24" ht="31.5" customHeight="1">
      <c r="B18" s="182">
        <v>9</v>
      </c>
      <c r="C18" s="184"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H7</f>
        <v>45659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45656</v>
      </c>
      <c r="D22" s="43"/>
      <c r="E22" s="43"/>
      <c r="F22" s="43"/>
      <c r="G22" s="43"/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45656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45657</v>
      </c>
      <c r="D23" s="43"/>
      <c r="E23" s="43"/>
      <c r="F23" s="43"/>
      <c r="G23" s="43"/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45657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45658</v>
      </c>
      <c r="D24" s="43"/>
      <c r="E24" s="43"/>
      <c r="F24" s="43"/>
      <c r="G24" s="43"/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45658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45659</v>
      </c>
      <c r="D25" s="43"/>
      <c r="E25" s="43"/>
      <c r="F25" s="43"/>
      <c r="G25" s="43"/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45659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45660</v>
      </c>
      <c r="D26" s="43"/>
      <c r="E26" s="43"/>
      <c r="F26" s="43"/>
      <c r="G26" s="43"/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45660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45661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v>40</v>
      </c>
      <c r="C30" s="184"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0</v>
      </c>
      <c r="C31" s="306"/>
      <c r="D31" s="352" t="s">
        <v>1</v>
      </c>
      <c r="E31" s="353"/>
      <c r="F31" s="353" t="s">
        <v>2</v>
      </c>
      <c r="G31" s="354"/>
      <c r="H31" s="355">
        <f>H19</f>
        <v>45659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45656</v>
      </c>
      <c r="D34" s="43"/>
      <c r="E34" s="43"/>
      <c r="F34" s="43"/>
      <c r="G34" s="43"/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/>
      <c r="T34" s="70">
        <f>C34</f>
        <v>45656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45657</v>
      </c>
      <c r="D35" s="43"/>
      <c r="E35" s="43"/>
      <c r="F35" s="43"/>
      <c r="G35" s="43"/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45657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45658</v>
      </c>
      <c r="D36" s="20"/>
      <c r="E36" s="43"/>
      <c r="F36" s="20"/>
      <c r="G36" s="43"/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45658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45659</v>
      </c>
      <c r="D37" s="43"/>
      <c r="E37" s="43"/>
      <c r="F37" s="43"/>
      <c r="G37" s="43"/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45659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45660</v>
      </c>
      <c r="D38" s="43"/>
      <c r="E38" s="43"/>
      <c r="F38" s="43"/>
      <c r="G38" s="43"/>
      <c r="H38" s="71">
        <f t="shared" si="11"/>
        <v>0</v>
      </c>
      <c r="I38" s="72">
        <f t="shared" si="12"/>
        <v>0</v>
      </c>
      <c r="J38" s="73">
        <f t="shared" si="13"/>
        <v>0</v>
      </c>
      <c r="K38" s="21" t="e">
        <f>IF(#REF!&lt;&gt;0,"Não","")</f>
        <v>#REF!</v>
      </c>
      <c r="L38" s="47"/>
      <c r="T38" s="70">
        <f>C38</f>
        <v>45660</v>
      </c>
      <c r="U38" s="63">
        <f t="shared" si="14"/>
        <v>0</v>
      </c>
      <c r="V38" s="64">
        <f t="shared" si="14"/>
        <v>0</v>
      </c>
      <c r="W38" s="64">
        <f t="shared" si="14"/>
        <v>0</v>
      </c>
      <c r="X38" s="25" t="str">
        <f>IF(W38=0," ",IF(W38&gt;1,1,))</f>
        <v xml:space="preserve"> </v>
      </c>
    </row>
    <row r="39" spans="2:30">
      <c r="B39" s="65" t="str">
        <f t="shared" si="9"/>
        <v>SAb</v>
      </c>
      <c r="C39" s="66">
        <f t="shared" si="10"/>
        <v>45661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0</v>
      </c>
      <c r="E40" s="76">
        <f>IF(SUM(E34:E39)=0,0,AVERAGE(E34:E39))</f>
        <v>0</v>
      </c>
      <c r="F40" s="76">
        <f>SUM(F34:F39)</f>
        <v>0</v>
      </c>
      <c r="G40" s="77">
        <f>IF(SUM(G34:G39)=0,0,AVERAGE(G34:G39))</f>
        <v>0</v>
      </c>
      <c r="H40" s="78">
        <f t="shared" si="11"/>
        <v>0</v>
      </c>
      <c r="I40" s="79">
        <f>AVERAGE(I34:I38)</f>
        <v>0</v>
      </c>
      <c r="J40" s="80">
        <v>0</v>
      </c>
      <c r="K40" s="60"/>
      <c r="L40" s="81"/>
      <c r="U40" s="25">
        <f>D40+F40</f>
        <v>0</v>
      </c>
      <c r="V40" s="33">
        <f>SUM(V34:V38)</f>
        <v>0</v>
      </c>
      <c r="W40" s="34">
        <f>SUM(W34:W38)</f>
        <v>0</v>
      </c>
      <c r="X40" s="25">
        <f>COUNT(X34:X38)</f>
        <v>0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 t="e">
        <f>W40/X40</f>
        <v>#DIV/0!</v>
      </c>
      <c r="X41" s="37">
        <f>IF(W40=0,0,W41)</f>
        <v>0</v>
      </c>
    </row>
    <row r="42" spans="2:30" ht="31.5" customHeight="1">
      <c r="B42" s="182">
        <v>10</v>
      </c>
      <c r="C42" s="184"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0</v>
      </c>
      <c r="C43" s="335"/>
      <c r="D43" s="338" t="s">
        <v>1</v>
      </c>
      <c r="E43" s="339"/>
      <c r="F43" s="339" t="s">
        <v>2</v>
      </c>
      <c r="G43" s="340"/>
      <c r="H43" s="341">
        <v>45659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45656</v>
      </c>
      <c r="D46" s="43"/>
      <c r="E46" s="43"/>
      <c r="F46" s="43"/>
      <c r="G46" s="52"/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45656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45657</v>
      </c>
      <c r="D47" s="43"/>
      <c r="E47" s="43"/>
      <c r="F47" s="43"/>
      <c r="G47" s="52"/>
      <c r="H47" s="96">
        <f t="shared" si="18"/>
        <v>0</v>
      </c>
      <c r="I47" s="97">
        <f t="shared" si="19"/>
        <v>0</v>
      </c>
      <c r="J47" s="98">
        <f t="shared" si="20"/>
        <v>0</v>
      </c>
      <c r="K47" s="53" t="e">
        <f>IF(#REF!&lt;&gt;0,"Não","")</f>
        <v>#REF!</v>
      </c>
      <c r="L47" s="47"/>
      <c r="R47" s="85"/>
      <c r="S47" s="99"/>
      <c r="T47" s="100">
        <f>C47</f>
        <v>45657</v>
      </c>
      <c r="U47" s="101">
        <f t="shared" ref="U47:W50" si="21">H47</f>
        <v>0</v>
      </c>
      <c r="V47" s="102">
        <f t="shared" si="21"/>
        <v>0</v>
      </c>
      <c r="W47" s="102">
        <f t="shared" si="21"/>
        <v>0</v>
      </c>
      <c r="X47" s="25" t="str">
        <f>IF(W47=0," ",IF(W47&gt;1,1,))</f>
        <v xml:space="preserve"> 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45658</v>
      </c>
      <c r="D48" s="20"/>
      <c r="E48" s="43"/>
      <c r="F48" s="20"/>
      <c r="G48" s="52"/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45658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45659</v>
      </c>
      <c r="D49" s="43"/>
      <c r="E49" s="43"/>
      <c r="F49" s="20"/>
      <c r="G49" s="52"/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45659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45660</v>
      </c>
      <c r="D50" s="43"/>
      <c r="E50" s="43"/>
      <c r="F50" s="43"/>
      <c r="G50" s="52"/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45660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45661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0</v>
      </c>
      <c r="E52" s="115">
        <f>IF(SUM(E46:E51)=0,0,AVERAGE(E46:E51))</f>
        <v>0</v>
      </c>
      <c r="F52" s="115">
        <f>SUM(F46:F51)</f>
        <v>0</v>
      </c>
      <c r="G52" s="116">
        <f>IF(SUM(G46:G51)=0,0,AVERAGE(G46:G51))</f>
        <v>0</v>
      </c>
      <c r="H52" s="115">
        <f t="shared" si="18"/>
        <v>0</v>
      </c>
      <c r="I52" s="117">
        <f>AVERAGE(E52,G52)</f>
        <v>0</v>
      </c>
      <c r="J52" s="118">
        <f>IF(I52=0,0,H52/I52)</f>
        <v>0</v>
      </c>
      <c r="K52" s="60"/>
      <c r="L52" s="119"/>
      <c r="R52" s="85"/>
      <c r="S52" s="3"/>
      <c r="T52" s="104"/>
      <c r="U52" s="25">
        <f>D52+F52</f>
        <v>0</v>
      </c>
      <c r="V52" s="33">
        <f>SUM(V46:V50)</f>
        <v>0</v>
      </c>
      <c r="W52" s="34">
        <f>SUM(W46:W50)</f>
        <v>0</v>
      </c>
      <c r="X52" s="25">
        <f>COUNT(X46:X50)</f>
        <v>0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 t="e">
        <f>W52/X52</f>
        <v>#DIV/0!</v>
      </c>
      <c r="X53" s="37">
        <f>IF(W52=0,0,W53)</f>
        <v>0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v>9</v>
      </c>
      <c r="C55" s="184"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v>45293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45656</v>
      </c>
      <c r="D59" s="43"/>
      <c r="E59" s="43"/>
      <c r="F59" s="43"/>
      <c r="G59" s="52"/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45656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45657</v>
      </c>
      <c r="D60" s="43"/>
      <c r="E60" s="43"/>
      <c r="F60" s="43"/>
      <c r="G60" s="52"/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45657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45658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45658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45659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45659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45660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45660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45661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v>7</v>
      </c>
      <c r="C67" s="184"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0</v>
      </c>
      <c r="C68" s="306"/>
      <c r="D68" s="309" t="s">
        <v>1</v>
      </c>
      <c r="E68" s="310"/>
      <c r="F68" s="311" t="s">
        <v>2</v>
      </c>
      <c r="G68" s="309"/>
      <c r="H68" s="312">
        <v>45293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45656</v>
      </c>
      <c r="D71" s="146"/>
      <c r="E71" s="146"/>
      <c r="F71" s="146"/>
      <c r="G71" s="146"/>
      <c r="H71" s="147">
        <f t="shared" ref="H71:H77" si="28">D71+F71</f>
        <v>0</v>
      </c>
      <c r="I71" s="148">
        <f t="shared" ref="I71:I76" si="29">IF(H71=0,0,AVERAGE(E71,G71))</f>
        <v>0</v>
      </c>
      <c r="J71" s="149">
        <f t="shared" ref="J71:J76" si="30">IF(H71=0,0,H71/I71)</f>
        <v>0</v>
      </c>
      <c r="K71" s="150"/>
      <c r="L71" s="128"/>
      <c r="T71" s="151">
        <f>C71</f>
        <v>45656</v>
      </c>
      <c r="U71" s="152">
        <f>H71</f>
        <v>0</v>
      </c>
      <c r="V71" s="153">
        <f>I71</f>
        <v>0</v>
      </c>
      <c r="W71" s="153">
        <f>J71</f>
        <v>0</v>
      </c>
      <c r="X71" s="25" t="str">
        <f>IF(W71=0," ",IF(W71&gt;1,1,))</f>
        <v xml:space="preserve"> </v>
      </c>
    </row>
    <row r="72" spans="1:67" ht="21" customHeight="1">
      <c r="B72" s="144" t="str">
        <f t="shared" ref="B72:C77" si="31">B60</f>
        <v>Ter</v>
      </c>
      <c r="C72" s="145">
        <f t="shared" si="31"/>
        <v>45657</v>
      </c>
      <c r="D72" s="146"/>
      <c r="E72" s="146"/>
      <c r="F72" s="146"/>
      <c r="G72" s="146"/>
      <c r="H72" s="147">
        <f t="shared" si="28"/>
        <v>0</v>
      </c>
      <c r="I72" s="148">
        <f t="shared" si="29"/>
        <v>0</v>
      </c>
      <c r="J72" s="149">
        <f t="shared" si="30"/>
        <v>0</v>
      </c>
      <c r="K72" s="150"/>
      <c r="L72" s="128"/>
      <c r="T72" s="151">
        <f>C72</f>
        <v>45657</v>
      </c>
      <c r="U72" s="152">
        <f t="shared" ref="U72:W75" si="32">H72</f>
        <v>0</v>
      </c>
      <c r="V72" s="153">
        <f t="shared" si="32"/>
        <v>0</v>
      </c>
      <c r="W72" s="153">
        <f t="shared" si="32"/>
        <v>0</v>
      </c>
      <c r="X72" s="25" t="str">
        <f>IF(W72=0," ",IF(W72&gt;1,1,))</f>
        <v xml:space="preserve"> </v>
      </c>
    </row>
    <row r="73" spans="1:67" ht="21" customHeight="1">
      <c r="B73" s="144" t="str">
        <f t="shared" si="31"/>
        <v>Qua</v>
      </c>
      <c r="C73" s="145">
        <f t="shared" si="31"/>
        <v>45658</v>
      </c>
      <c r="D73" s="146"/>
      <c r="E73" s="146"/>
      <c r="F73" s="146"/>
      <c r="G73" s="146"/>
      <c r="H73" s="147">
        <f t="shared" si="28"/>
        <v>0</v>
      </c>
      <c r="I73" s="148">
        <f t="shared" si="29"/>
        <v>0</v>
      </c>
      <c r="J73" s="149">
        <f t="shared" si="30"/>
        <v>0</v>
      </c>
      <c r="K73" s="150"/>
      <c r="L73" s="128"/>
      <c r="T73" s="151">
        <f>C73</f>
        <v>45658</v>
      </c>
      <c r="U73" s="152">
        <f t="shared" si="32"/>
        <v>0</v>
      </c>
      <c r="V73" s="153">
        <f t="shared" si="32"/>
        <v>0</v>
      </c>
      <c r="W73" s="153">
        <f t="shared" si="32"/>
        <v>0</v>
      </c>
      <c r="X73" s="25" t="str">
        <f>IF(W73=0," ",IF(W73&gt;1,1,))</f>
        <v xml:space="preserve"> </v>
      </c>
    </row>
    <row r="74" spans="1:67" ht="21" customHeight="1">
      <c r="B74" s="144" t="str">
        <f t="shared" si="31"/>
        <v>Qui</v>
      </c>
      <c r="C74" s="145">
        <f t="shared" si="31"/>
        <v>45659</v>
      </c>
      <c r="D74" s="146"/>
      <c r="E74" s="146"/>
      <c r="F74" s="146"/>
      <c r="G74" s="146"/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45659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45660</v>
      </c>
      <c r="D75" s="146"/>
      <c r="E75" s="146"/>
      <c r="F75" s="146"/>
      <c r="G75" s="146"/>
      <c r="H75" s="147">
        <f t="shared" si="28"/>
        <v>0</v>
      </c>
      <c r="I75" s="148">
        <f t="shared" si="29"/>
        <v>0</v>
      </c>
      <c r="J75" s="149">
        <f t="shared" si="30"/>
        <v>0</v>
      </c>
      <c r="K75" s="150"/>
      <c r="L75" s="128"/>
      <c r="T75" s="151">
        <f>C75</f>
        <v>45660</v>
      </c>
      <c r="U75" s="152">
        <f t="shared" si="32"/>
        <v>0</v>
      </c>
      <c r="V75" s="153">
        <f t="shared" si="32"/>
        <v>0</v>
      </c>
      <c r="W75" s="153">
        <f t="shared" si="32"/>
        <v>0</v>
      </c>
      <c r="X75" s="25" t="str">
        <f>IF(W75=0," ",IF(W75&gt;1,1,))</f>
        <v xml:space="preserve"> </v>
      </c>
    </row>
    <row r="76" spans="1:67" ht="21" customHeight="1">
      <c r="B76" s="144" t="str">
        <f t="shared" si="31"/>
        <v>SAb</v>
      </c>
      <c r="C76" s="145">
        <f t="shared" si="31"/>
        <v>45661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0</v>
      </c>
      <c r="E77" s="157">
        <f>IF(SUM(E71:E76)=0,0,AVERAGE(E71:E76))</f>
        <v>0</v>
      </c>
      <c r="F77" s="157">
        <f>SUM(F71:F76)</f>
        <v>0</v>
      </c>
      <c r="G77" s="158">
        <f>IF(SUM(G71:G76)=0,0,AVERAGE(G71:G76))</f>
        <v>0</v>
      </c>
      <c r="H77" s="157">
        <f t="shared" si="28"/>
        <v>0</v>
      </c>
      <c r="I77" s="159">
        <f>AVERAGE(E77,G77)</f>
        <v>0</v>
      </c>
      <c r="J77" s="160">
        <f>IF(I77=0,0,H77/I77)</f>
        <v>0</v>
      </c>
      <c r="K77" s="60"/>
      <c r="L77" s="142"/>
      <c r="U77" s="25">
        <f>D77+F77</f>
        <v>0</v>
      </c>
      <c r="V77" s="33">
        <f>SUM(V71:V75)</f>
        <v>0</v>
      </c>
      <c r="W77" s="34">
        <f>SUM(W71:W75)</f>
        <v>0</v>
      </c>
      <c r="X77" s="25">
        <f>COUNT(X71:X75)</f>
        <v>0</v>
      </c>
    </row>
    <row r="78" spans="1:67" s="1" customFormat="1" ht="30.75" customHeight="1">
      <c r="C78" s="140"/>
      <c r="V78" s="4"/>
      <c r="W78" s="36" t="e">
        <f>W77/X77</f>
        <v>#DIV/0!</v>
      </c>
      <c r="X78" s="37">
        <f>IF(W77=0,0,W78)</f>
        <v>0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45656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45657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45658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45659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45660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45661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22:L27 D34:G39 L34:L39 D46:G51 L46:L51 D81:P85 D71:G76 D59:G64 L59:L64 L71:L76 D86:L86 D10:G15 D22:G27 L10:L15" name="Intervalo1"/>
  </protectedRanges>
  <mergeCells count="107">
    <mergeCell ref="B2:C2"/>
    <mergeCell ref="M2:N2"/>
    <mergeCell ref="B7:C8"/>
    <mergeCell ref="D7:E7"/>
    <mergeCell ref="F7:G7"/>
    <mergeCell ref="H7:J7"/>
    <mergeCell ref="K7:K8"/>
    <mergeCell ref="L7:L9"/>
    <mergeCell ref="J8:J9"/>
    <mergeCell ref="B9:C9"/>
    <mergeCell ref="B16:C16"/>
    <mergeCell ref="B19:C20"/>
    <mergeCell ref="D19:E19"/>
    <mergeCell ref="F19:G19"/>
    <mergeCell ref="H19:J19"/>
    <mergeCell ref="K19:K20"/>
    <mergeCell ref="D8:D9"/>
    <mergeCell ref="E8:E9"/>
    <mergeCell ref="F8:F9"/>
    <mergeCell ref="G8:G9"/>
    <mergeCell ref="H8:H9"/>
    <mergeCell ref="I8:I9"/>
    <mergeCell ref="B21:C21"/>
    <mergeCell ref="B28:C28"/>
    <mergeCell ref="B31:C32"/>
    <mergeCell ref="D31:E31"/>
    <mergeCell ref="F31:G31"/>
    <mergeCell ref="H31:J31"/>
    <mergeCell ref="K31:K32"/>
    <mergeCell ref="L31:L33"/>
    <mergeCell ref="L19:L21"/>
    <mergeCell ref="D20:D21"/>
    <mergeCell ref="E20:E21"/>
    <mergeCell ref="F20:F21"/>
    <mergeCell ref="G20:G21"/>
    <mergeCell ref="H20:H21"/>
    <mergeCell ref="I20:I21"/>
    <mergeCell ref="J20:J21"/>
    <mergeCell ref="J32:J33"/>
    <mergeCell ref="B33:C33"/>
    <mergeCell ref="B40:C40"/>
    <mergeCell ref="B43:C44"/>
    <mergeCell ref="D43:E43"/>
    <mergeCell ref="F43:G43"/>
    <mergeCell ref="H43:J43"/>
    <mergeCell ref="K43:K44"/>
    <mergeCell ref="D32:D33"/>
    <mergeCell ref="E32:E33"/>
    <mergeCell ref="F32:F33"/>
    <mergeCell ref="G32:G33"/>
    <mergeCell ref="H32:H33"/>
    <mergeCell ref="I32:I33"/>
    <mergeCell ref="AD43:AD45"/>
    <mergeCell ref="D44:D45"/>
    <mergeCell ref="E44:E45"/>
    <mergeCell ref="F44:F45"/>
    <mergeCell ref="G44:G45"/>
    <mergeCell ref="H44:H45"/>
    <mergeCell ref="I44:I45"/>
    <mergeCell ref="J44:J45"/>
    <mergeCell ref="U44:V44"/>
    <mergeCell ref="X44:Y44"/>
    <mergeCell ref="L43:L45"/>
    <mergeCell ref="R43:S45"/>
    <mergeCell ref="T43:V43"/>
    <mergeCell ref="W43:Y43"/>
    <mergeCell ref="Z43:AB43"/>
    <mergeCell ref="AC43:AC44"/>
    <mergeCell ref="AA44:AB44"/>
    <mergeCell ref="B52:C52"/>
    <mergeCell ref="B56:C57"/>
    <mergeCell ref="D56:E56"/>
    <mergeCell ref="F56:G56"/>
    <mergeCell ref="H56:J56"/>
    <mergeCell ref="J69:J70"/>
    <mergeCell ref="B70:C70"/>
    <mergeCell ref="K56:K57"/>
    <mergeCell ref="L56:L58"/>
    <mergeCell ref="D57:D58"/>
    <mergeCell ref="E57:E58"/>
    <mergeCell ref="F57:F58"/>
    <mergeCell ref="G57:G58"/>
    <mergeCell ref="H57:H58"/>
    <mergeCell ref="B77:C77"/>
    <mergeCell ref="B80:L80"/>
    <mergeCell ref="D6:L6"/>
    <mergeCell ref="D18:L18"/>
    <mergeCell ref="D30:L30"/>
    <mergeCell ref="D42:L42"/>
    <mergeCell ref="D67:L67"/>
    <mergeCell ref="D55:L55"/>
    <mergeCell ref="D69:D70"/>
    <mergeCell ref="E69:E70"/>
    <mergeCell ref="F69:F70"/>
    <mergeCell ref="G69:G70"/>
    <mergeCell ref="H69:H70"/>
    <mergeCell ref="I69:I70"/>
    <mergeCell ref="J57:J58"/>
    <mergeCell ref="B58:C58"/>
    <mergeCell ref="B65:C65"/>
    <mergeCell ref="B68:C69"/>
    <mergeCell ref="D68:E68"/>
    <mergeCell ref="F68:G68"/>
    <mergeCell ref="H68:J68"/>
    <mergeCell ref="L68:L70"/>
    <mergeCell ref="I57:I58"/>
    <mergeCell ref="B45:C45"/>
  </mergeCells>
  <conditionalFormatting sqref="B7">
    <cfRule type="cellIs" dxfId="159" priority="1" operator="equal">
      <formula>$M$2</formula>
    </cfRule>
    <cfRule type="iconSet" priority="7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6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5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4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3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2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58" priority="9" operator="equal">
      <formula>$R$2</formula>
    </cfRule>
  </conditionalFormatting>
  <conditionalFormatting sqref="C59:C64">
    <cfRule type="cellIs" dxfId="157" priority="8" operator="equal">
      <formula>$R$2</formula>
    </cfRule>
  </conditionalFormatting>
  <conditionalFormatting sqref="W2">
    <cfRule type="iconSet" priority="10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1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127"/>
  <sheetViews>
    <sheetView zoomScaleNormal="100" workbookViewId="0">
      <selection activeCell="F14" sqref="F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21.45</v>
      </c>
      <c r="C7" s="306"/>
      <c r="D7" s="382" t="s">
        <v>1</v>
      </c>
      <c r="E7" s="383"/>
      <c r="F7" s="383" t="s">
        <v>2</v>
      </c>
      <c r="G7" s="384"/>
      <c r="H7" s="385">
        <v>45659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'01jan'!C15+2</f>
        <v>45663</v>
      </c>
      <c r="D10" s="20"/>
      <c r="E10" s="20"/>
      <c r="F10" s="20"/>
      <c r="G10" s="20"/>
      <c r="H10" s="179">
        <f t="shared" ref="H10:H16" si="0">D10+F10</f>
        <v>0</v>
      </c>
      <c r="I10" s="180">
        <f t="shared" ref="I10:I15" si="1">IF(H10=0,0,AVERAGE(E10,G10))</f>
        <v>0</v>
      </c>
      <c r="J10" s="181">
        <f t="shared" ref="J10:J15" si="2">IF(H10=0,0,H10/I10)</f>
        <v>0</v>
      </c>
      <c r="K10" s="21" t="e">
        <f>IF(#REF!&lt;&gt;0,"Não","")</f>
        <v>#REF!</v>
      </c>
      <c r="L10" s="22" t="s">
        <v>53</v>
      </c>
      <c r="M10" s="1"/>
      <c r="N10" s="1"/>
      <c r="O10" s="1"/>
      <c r="P10" s="1"/>
      <c r="Q10" s="1"/>
      <c r="R10" s="1"/>
      <c r="S10" s="1"/>
      <c r="T10" s="23">
        <f>C10</f>
        <v>45663</v>
      </c>
      <c r="U10" s="17">
        <f>H10</f>
        <v>0</v>
      </c>
      <c r="V10" s="19">
        <f>I10</f>
        <v>0</v>
      </c>
      <c r="W10" s="24">
        <f>J10</f>
        <v>0</v>
      </c>
      <c r="X10" s="25" t="str">
        <f>IF(W10=0," ",IF(W10&gt;1,1,))</f>
        <v xml:space="preserve"> 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45664</v>
      </c>
      <c r="D11" s="20">
        <v>130</v>
      </c>
      <c r="E11" s="20">
        <v>9</v>
      </c>
      <c r="F11" s="20">
        <v>122</v>
      </c>
      <c r="G11" s="20">
        <v>8.5</v>
      </c>
      <c r="H11" s="179">
        <f t="shared" si="0"/>
        <v>252</v>
      </c>
      <c r="I11" s="180">
        <f t="shared" si="1"/>
        <v>8.75</v>
      </c>
      <c r="J11" s="181">
        <f t="shared" si="2"/>
        <v>28.8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45664</v>
      </c>
      <c r="U11" s="17">
        <f t="shared" ref="U11:W14" si="3">H11</f>
        <v>252</v>
      </c>
      <c r="V11" s="19">
        <f t="shared" si="3"/>
        <v>8.75</v>
      </c>
      <c r="W11" s="24">
        <f t="shared" si="3"/>
        <v>28.8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45665</v>
      </c>
      <c r="D12" s="20">
        <v>85</v>
      </c>
      <c r="E12" s="20">
        <v>7</v>
      </c>
      <c r="F12" s="20">
        <v>76</v>
      </c>
      <c r="G12" s="20">
        <v>7</v>
      </c>
      <c r="H12" s="179">
        <f t="shared" si="0"/>
        <v>161</v>
      </c>
      <c r="I12" s="180">
        <f t="shared" si="1"/>
        <v>7</v>
      </c>
      <c r="J12" s="181">
        <f t="shared" si="2"/>
        <v>23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45665</v>
      </c>
      <c r="U12" s="17">
        <f t="shared" si="3"/>
        <v>161</v>
      </c>
      <c r="V12" s="19">
        <f t="shared" si="3"/>
        <v>7</v>
      </c>
      <c r="W12" s="24">
        <f t="shared" si="3"/>
        <v>23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45666</v>
      </c>
      <c r="D13" s="20">
        <v>39</v>
      </c>
      <c r="E13" s="20">
        <v>7</v>
      </c>
      <c r="F13" s="20">
        <v>61</v>
      </c>
      <c r="G13" s="20">
        <v>6</v>
      </c>
      <c r="H13" s="179">
        <f t="shared" si="0"/>
        <v>100</v>
      </c>
      <c r="I13" s="180">
        <f t="shared" si="1"/>
        <v>6.5</v>
      </c>
      <c r="J13" s="181">
        <f t="shared" si="2"/>
        <v>15.384615384615385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45666</v>
      </c>
      <c r="U13" s="17">
        <f t="shared" si="3"/>
        <v>100</v>
      </c>
      <c r="V13" s="19">
        <f t="shared" si="3"/>
        <v>6.5</v>
      </c>
      <c r="W13" s="24">
        <f t="shared" si="3"/>
        <v>15.384615384615385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45667</v>
      </c>
      <c r="D14" s="20">
        <v>69</v>
      </c>
      <c r="E14" s="20">
        <v>7</v>
      </c>
      <c r="F14" s="20">
        <v>52</v>
      </c>
      <c r="G14" s="20">
        <v>6</v>
      </c>
      <c r="H14" s="179">
        <f t="shared" si="0"/>
        <v>121</v>
      </c>
      <c r="I14" s="180">
        <f t="shared" si="1"/>
        <v>6.5</v>
      </c>
      <c r="J14" s="181">
        <f t="shared" si="2"/>
        <v>18.615384615384617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45667</v>
      </c>
      <c r="U14" s="17">
        <f t="shared" si="3"/>
        <v>121</v>
      </c>
      <c r="V14" s="19">
        <f t="shared" si="3"/>
        <v>6.5</v>
      </c>
      <c r="W14" s="24">
        <f t="shared" si="3"/>
        <v>18.615384615384617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45668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323</v>
      </c>
      <c r="E16" s="30">
        <f>IF(SUM(E10:E15)=0,0,AVERAGE(E10:E15))</f>
        <v>7.5</v>
      </c>
      <c r="F16" s="30">
        <f>SUM(F10:F15)</f>
        <v>311</v>
      </c>
      <c r="G16" s="30">
        <f>IF(SUM(G10:G15)=0,0,AVERAGE(G10:G15))</f>
        <v>6.875</v>
      </c>
      <c r="H16" s="30">
        <f t="shared" si="0"/>
        <v>634</v>
      </c>
      <c r="I16" s="31">
        <f>IF(H16=0,0,AVERAGE(E16,G16))</f>
        <v>7.1875</v>
      </c>
      <c r="J16" s="32">
        <f>IF(H16=0,0,H16/I16)</f>
        <v>88.208695652173915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634</v>
      </c>
      <c r="V16" s="33">
        <f>SUM(V10:V14)</f>
        <v>28.75</v>
      </c>
      <c r="W16" s="34">
        <f>SUM(W10:W14)</f>
        <v>85.8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21.45</v>
      </c>
      <c r="X17" s="37">
        <f>IF(W16=0,0,W17)</f>
        <v>21.45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7.6</v>
      </c>
      <c r="C19" s="306"/>
      <c r="D19" s="368" t="s">
        <v>1</v>
      </c>
      <c r="E19" s="369"/>
      <c r="F19" s="369" t="s">
        <v>2</v>
      </c>
      <c r="G19" s="370"/>
      <c r="H19" s="371">
        <f>H7</f>
        <v>45659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45663</v>
      </c>
      <c r="D22" s="43">
        <v>3</v>
      </c>
      <c r="E22" s="43">
        <v>0.25</v>
      </c>
      <c r="F22" s="43">
        <v>4</v>
      </c>
      <c r="G22" s="43">
        <v>0.75</v>
      </c>
      <c r="H22" s="44">
        <f t="shared" ref="H22:H28" si="5">D22+F22</f>
        <v>7</v>
      </c>
      <c r="I22" s="45">
        <f t="shared" ref="I22:I27" si="6">IF(H22=0,0,AVERAGE(E22,G22))</f>
        <v>0.5</v>
      </c>
      <c r="J22" s="46">
        <f t="shared" ref="J22:J27" si="7">IF(H22=0,0,H22/I22)</f>
        <v>14</v>
      </c>
      <c r="K22" s="21" t="e">
        <f>IF(#REF!&lt;&gt;0,"Não","")</f>
        <v>#REF!</v>
      </c>
      <c r="L22" s="47"/>
      <c r="T22" s="48">
        <f>C22</f>
        <v>45663</v>
      </c>
      <c r="U22" s="39">
        <f>H22</f>
        <v>7</v>
      </c>
      <c r="V22" s="40">
        <f>I22</f>
        <v>0.5</v>
      </c>
      <c r="W22" s="40">
        <f>J22</f>
        <v>14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45664</v>
      </c>
      <c r="D23" s="43">
        <v>5</v>
      </c>
      <c r="E23" s="43">
        <v>1</v>
      </c>
      <c r="F23" s="43">
        <v>5</v>
      </c>
      <c r="G23" s="43">
        <v>1</v>
      </c>
      <c r="H23" s="44">
        <f t="shared" si="5"/>
        <v>10</v>
      </c>
      <c r="I23" s="45">
        <f t="shared" si="6"/>
        <v>1</v>
      </c>
      <c r="J23" s="46">
        <f t="shared" si="7"/>
        <v>10</v>
      </c>
      <c r="K23" s="21" t="e">
        <f>IF(#REF!&lt;&gt;0,"Não","")</f>
        <v>#REF!</v>
      </c>
      <c r="L23" s="47"/>
      <c r="T23" s="48">
        <f>C23</f>
        <v>45664</v>
      </c>
      <c r="U23" s="39">
        <f t="shared" ref="U23:W26" si="8">H23</f>
        <v>10</v>
      </c>
      <c r="V23" s="40">
        <f t="shared" si="8"/>
        <v>1</v>
      </c>
      <c r="W23" s="40">
        <f t="shared" si="8"/>
        <v>10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45665</v>
      </c>
      <c r="D24" s="43">
        <v>3</v>
      </c>
      <c r="E24" s="43">
        <v>1</v>
      </c>
      <c r="F24" s="43">
        <v>3</v>
      </c>
      <c r="G24" s="43">
        <v>1</v>
      </c>
      <c r="H24" s="44">
        <f t="shared" si="5"/>
        <v>6</v>
      </c>
      <c r="I24" s="45">
        <f t="shared" si="6"/>
        <v>1</v>
      </c>
      <c r="J24" s="46">
        <f t="shared" si="7"/>
        <v>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45665</v>
      </c>
      <c r="U24" s="39">
        <f t="shared" si="8"/>
        <v>6</v>
      </c>
      <c r="V24" s="40">
        <f t="shared" si="8"/>
        <v>1</v>
      </c>
      <c r="W24" s="40">
        <f t="shared" si="8"/>
        <v>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45666</v>
      </c>
      <c r="D25" s="43">
        <v>1</v>
      </c>
      <c r="E25" s="43">
        <v>0.75</v>
      </c>
      <c r="F25" s="43">
        <v>2</v>
      </c>
      <c r="G25" s="43">
        <v>0.75</v>
      </c>
      <c r="H25" s="44">
        <f t="shared" si="5"/>
        <v>3</v>
      </c>
      <c r="I25" s="45">
        <f t="shared" si="6"/>
        <v>0.75</v>
      </c>
      <c r="J25" s="46">
        <f t="shared" si="7"/>
        <v>4</v>
      </c>
      <c r="K25" s="21" t="e">
        <f>IF(#REF!&lt;&gt;0,"Não","")</f>
        <v>#REF!</v>
      </c>
      <c r="L25" s="47"/>
      <c r="T25" s="48">
        <f>C25</f>
        <v>45666</v>
      </c>
      <c r="U25" s="39">
        <f t="shared" si="8"/>
        <v>3</v>
      </c>
      <c r="V25" s="40">
        <f t="shared" si="8"/>
        <v>0.75</v>
      </c>
      <c r="W25" s="40">
        <f t="shared" si="8"/>
        <v>4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45667</v>
      </c>
      <c r="D26" s="43">
        <v>2</v>
      </c>
      <c r="E26" s="43">
        <v>1</v>
      </c>
      <c r="F26" s="43">
        <v>1</v>
      </c>
      <c r="G26" s="43">
        <v>0.5</v>
      </c>
      <c r="H26" s="49">
        <f t="shared" si="5"/>
        <v>3</v>
      </c>
      <c r="I26" s="50">
        <f t="shared" si="6"/>
        <v>0.75</v>
      </c>
      <c r="J26" s="51">
        <f t="shared" si="7"/>
        <v>4</v>
      </c>
      <c r="K26" s="21" t="e">
        <f>IF(#REF!&lt;&gt;0,"Não","")</f>
        <v>#REF!</v>
      </c>
      <c r="L26" s="47"/>
      <c r="T26" s="48">
        <f>C26</f>
        <v>45667</v>
      </c>
      <c r="U26" s="39">
        <f t="shared" si="8"/>
        <v>3</v>
      </c>
      <c r="V26" s="40">
        <f t="shared" si="8"/>
        <v>0.75</v>
      </c>
      <c r="W26" s="40">
        <f t="shared" si="8"/>
        <v>4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45668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14</v>
      </c>
      <c r="E28" s="56">
        <f>IF(SUM(E22:E27)=0,0,AVERAGE(E22:E27))</f>
        <v>0.8</v>
      </c>
      <c r="F28" s="56">
        <f>SUM(F22:F27)</f>
        <v>15</v>
      </c>
      <c r="G28" s="57">
        <f>IF(SUM(G22:G27)=0,0,AVERAGE(G22:G27))</f>
        <v>0.8</v>
      </c>
      <c r="H28" s="56">
        <f t="shared" si="5"/>
        <v>29</v>
      </c>
      <c r="I28" s="58">
        <f>AVERAGE(I22:I26)</f>
        <v>0.8</v>
      </c>
      <c r="J28" s="59">
        <f>IF(H28=0,0,H28/I28)</f>
        <v>36.25</v>
      </c>
      <c r="K28" s="60"/>
      <c r="L28" s="61"/>
      <c r="U28" s="25">
        <f>D28+F28</f>
        <v>29</v>
      </c>
      <c r="V28" s="33">
        <f>SUM(V22:V26)</f>
        <v>4</v>
      </c>
      <c r="W28" s="34">
        <f>SUM(W22:W26)</f>
        <v>38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7.6</v>
      </c>
      <c r="X29" s="37">
        <f>IF(W28=0,0,W29)</f>
        <v>7.6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66.400000000000006</v>
      </c>
      <c r="C31" s="306"/>
      <c r="D31" s="352" t="s">
        <v>1</v>
      </c>
      <c r="E31" s="353"/>
      <c r="F31" s="353" t="s">
        <v>2</v>
      </c>
      <c r="G31" s="354"/>
      <c r="H31" s="355">
        <f>H19</f>
        <v>45659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45663</v>
      </c>
      <c r="D34" s="43"/>
      <c r="E34" s="43"/>
      <c r="F34" s="43"/>
      <c r="G34" s="43"/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 t="s">
        <v>53</v>
      </c>
      <c r="T34" s="70">
        <f>C34</f>
        <v>45663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45664</v>
      </c>
      <c r="D35" s="43">
        <v>11</v>
      </c>
      <c r="E35" s="43">
        <v>0.25</v>
      </c>
      <c r="F35" s="43">
        <v>30</v>
      </c>
      <c r="G35" s="43">
        <v>1</v>
      </c>
      <c r="H35" s="67">
        <f t="shared" si="11"/>
        <v>41</v>
      </c>
      <c r="I35" s="68">
        <f t="shared" si="12"/>
        <v>0.625</v>
      </c>
      <c r="J35" s="69">
        <f t="shared" si="13"/>
        <v>65.599999999999994</v>
      </c>
      <c r="K35" s="21" t="e">
        <f>IF(#REF!&lt;&gt;0,"Não","")</f>
        <v>#REF!</v>
      </c>
      <c r="L35" s="47"/>
      <c r="T35" s="70">
        <f>C35</f>
        <v>45664</v>
      </c>
      <c r="U35" s="63">
        <f t="shared" ref="U35:W38" si="14">H35</f>
        <v>41</v>
      </c>
      <c r="V35" s="64">
        <f t="shared" si="14"/>
        <v>0.625</v>
      </c>
      <c r="W35" s="64">
        <f t="shared" si="14"/>
        <v>65.599999999999994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45665</v>
      </c>
      <c r="D36" s="20">
        <v>24</v>
      </c>
      <c r="E36" s="43">
        <v>0.75</v>
      </c>
      <c r="F36" s="20">
        <v>19</v>
      </c>
      <c r="G36" s="43">
        <v>0.75</v>
      </c>
      <c r="H36" s="67">
        <f t="shared" si="11"/>
        <v>43</v>
      </c>
      <c r="I36" s="68">
        <f t="shared" si="12"/>
        <v>0.75</v>
      </c>
      <c r="J36" s="69">
        <f t="shared" si="13"/>
        <v>57.333333333333336</v>
      </c>
      <c r="K36" s="26" t="e">
        <f>IF(#REF!&lt;&gt;0,"Não","")</f>
        <v>#REF!</v>
      </c>
      <c r="L36" s="47"/>
      <c r="T36" s="70">
        <f>C36</f>
        <v>45665</v>
      </c>
      <c r="U36" s="63">
        <f t="shared" si="14"/>
        <v>43</v>
      </c>
      <c r="V36" s="64">
        <f t="shared" si="14"/>
        <v>0.75</v>
      </c>
      <c r="W36" s="64">
        <f t="shared" si="14"/>
        <v>57.333333333333336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45666</v>
      </c>
      <c r="D37" s="43">
        <v>18</v>
      </c>
      <c r="E37" s="43">
        <v>0.75</v>
      </c>
      <c r="F37" s="43">
        <v>23</v>
      </c>
      <c r="G37" s="43">
        <v>0.75</v>
      </c>
      <c r="H37" s="67">
        <f t="shared" si="11"/>
        <v>41</v>
      </c>
      <c r="I37" s="68">
        <f t="shared" si="12"/>
        <v>0.75</v>
      </c>
      <c r="J37" s="69">
        <f t="shared" si="13"/>
        <v>54.666666666666664</v>
      </c>
      <c r="K37" s="21" t="e">
        <f>IF(#REF!&lt;&gt;0,"Não","")</f>
        <v>#REF!</v>
      </c>
      <c r="L37" s="47"/>
      <c r="T37" s="70">
        <f>C37</f>
        <v>45666</v>
      </c>
      <c r="U37" s="63">
        <f t="shared" si="14"/>
        <v>41</v>
      </c>
      <c r="V37" s="64">
        <f t="shared" si="14"/>
        <v>0.75</v>
      </c>
      <c r="W37" s="64">
        <f t="shared" si="14"/>
        <v>54.666666666666664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45667</v>
      </c>
      <c r="D38" s="43">
        <v>20</v>
      </c>
      <c r="E38" s="43">
        <v>0.5</v>
      </c>
      <c r="F38" s="43">
        <v>24</v>
      </c>
      <c r="G38" s="43">
        <v>0.5</v>
      </c>
      <c r="H38" s="71">
        <f t="shared" si="11"/>
        <v>44</v>
      </c>
      <c r="I38" s="72">
        <f t="shared" si="12"/>
        <v>0.5</v>
      </c>
      <c r="J38" s="73">
        <f t="shared" si="13"/>
        <v>88</v>
      </c>
      <c r="K38" s="21" t="e">
        <f>IF(#REF!&lt;&gt;0,"Não","")</f>
        <v>#REF!</v>
      </c>
      <c r="L38" s="47"/>
      <c r="T38" s="70">
        <f>C38</f>
        <v>45667</v>
      </c>
      <c r="U38" s="63">
        <f t="shared" si="14"/>
        <v>44</v>
      </c>
      <c r="V38" s="64">
        <f t="shared" si="14"/>
        <v>0.5</v>
      </c>
      <c r="W38" s="64">
        <f t="shared" si="14"/>
        <v>88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45668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73</v>
      </c>
      <c r="E40" s="76">
        <f>IF(SUM(E34:E39)=0,0,AVERAGE(E34:E39))</f>
        <v>0.5625</v>
      </c>
      <c r="F40" s="76">
        <f>SUM(F34:F39)</f>
        <v>96</v>
      </c>
      <c r="G40" s="77">
        <f>IF(SUM(G34:G39)=0,0,AVERAGE(G34:G39))</f>
        <v>0.75</v>
      </c>
      <c r="H40" s="78">
        <f t="shared" si="11"/>
        <v>169</v>
      </c>
      <c r="I40" s="79">
        <f>AVERAGE(I34:I38)</f>
        <v>0.52500000000000002</v>
      </c>
      <c r="J40" s="80">
        <v>0</v>
      </c>
      <c r="K40" s="60"/>
      <c r="L40" s="81"/>
      <c r="U40" s="25">
        <f>D40+F40</f>
        <v>169</v>
      </c>
      <c r="V40" s="33">
        <f>SUM(V34:V38)</f>
        <v>2.625</v>
      </c>
      <c r="W40" s="34">
        <f>SUM(W34:W38)</f>
        <v>265.60000000000002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66.400000000000006</v>
      </c>
      <c r="X41" s="37">
        <f>IF(W40=0,0,W41)</f>
        <v>66.400000000000006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24</v>
      </c>
      <c r="C43" s="335"/>
      <c r="D43" s="338" t="s">
        <v>1</v>
      </c>
      <c r="E43" s="339"/>
      <c r="F43" s="339" t="s">
        <v>2</v>
      </c>
      <c r="G43" s="340"/>
      <c r="H43" s="341">
        <f>H31</f>
        <v>45659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45663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45663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45664</v>
      </c>
      <c r="D47" s="43">
        <v>0</v>
      </c>
      <c r="E47" s="43">
        <v>0</v>
      </c>
      <c r="F47" s="43">
        <v>0</v>
      </c>
      <c r="G47" s="52">
        <v>0</v>
      </c>
      <c r="H47" s="96">
        <f t="shared" si="18"/>
        <v>0</v>
      </c>
      <c r="I47" s="97">
        <f t="shared" si="19"/>
        <v>0</v>
      </c>
      <c r="J47" s="98">
        <f t="shared" si="20"/>
        <v>0</v>
      </c>
      <c r="K47" s="53" t="e">
        <f>IF(#REF!&lt;&gt;0,"Não","")</f>
        <v>#REF!</v>
      </c>
      <c r="L47" s="47"/>
      <c r="R47" s="85"/>
      <c r="S47" s="99"/>
      <c r="T47" s="100">
        <f>C47</f>
        <v>45664</v>
      </c>
      <c r="U47" s="101">
        <f t="shared" ref="U47:W50" si="21">H47</f>
        <v>0</v>
      </c>
      <c r="V47" s="102">
        <f t="shared" si="21"/>
        <v>0</v>
      </c>
      <c r="W47" s="102">
        <f t="shared" si="21"/>
        <v>0</v>
      </c>
      <c r="X47" s="25" t="str">
        <f>IF(W47=0," ",IF(W47&gt;1,1,))</f>
        <v xml:space="preserve"> 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45665</v>
      </c>
      <c r="D48" s="20">
        <v>11</v>
      </c>
      <c r="E48" s="43">
        <v>0.75</v>
      </c>
      <c r="F48" s="20">
        <v>5</v>
      </c>
      <c r="G48" s="52">
        <v>0.25</v>
      </c>
      <c r="H48" s="96">
        <f t="shared" si="18"/>
        <v>16</v>
      </c>
      <c r="I48" s="97">
        <f t="shared" si="19"/>
        <v>0.5</v>
      </c>
      <c r="J48" s="98">
        <f t="shared" si="20"/>
        <v>32</v>
      </c>
      <c r="K48" s="109" t="e">
        <f>IF(#REF!&lt;&gt;0,"Não","")</f>
        <v>#REF!</v>
      </c>
      <c r="L48" s="47"/>
      <c r="R48" s="110"/>
      <c r="S48" s="99"/>
      <c r="T48" s="100">
        <f>C48</f>
        <v>45665</v>
      </c>
      <c r="U48" s="101">
        <f t="shared" si="21"/>
        <v>16</v>
      </c>
      <c r="V48" s="102">
        <f t="shared" si="21"/>
        <v>0.5</v>
      </c>
      <c r="W48" s="102">
        <f t="shared" si="21"/>
        <v>32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45666</v>
      </c>
      <c r="D49" s="43">
        <v>1</v>
      </c>
      <c r="E49" s="43">
        <v>0.125</v>
      </c>
      <c r="F49" s="20">
        <v>0</v>
      </c>
      <c r="G49" s="52">
        <v>0</v>
      </c>
      <c r="H49" s="96">
        <f t="shared" si="18"/>
        <v>1</v>
      </c>
      <c r="I49" s="97">
        <f t="shared" si="19"/>
        <v>6.25E-2</v>
      </c>
      <c r="J49" s="98">
        <f t="shared" si="20"/>
        <v>16</v>
      </c>
      <c r="K49" s="53" t="e">
        <f>IF(#REF!&lt;&gt;0,"Não","")</f>
        <v>#REF!</v>
      </c>
      <c r="L49" s="47"/>
      <c r="R49" s="85"/>
      <c r="S49" s="99"/>
      <c r="T49" s="100">
        <f>C49</f>
        <v>45666</v>
      </c>
      <c r="U49" s="101">
        <f t="shared" si="21"/>
        <v>1</v>
      </c>
      <c r="V49" s="102">
        <f t="shared" si="21"/>
        <v>6.25E-2</v>
      </c>
      <c r="W49" s="102">
        <f t="shared" si="21"/>
        <v>16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45667</v>
      </c>
      <c r="D50" s="43">
        <v>0</v>
      </c>
      <c r="E50" s="43">
        <v>0</v>
      </c>
      <c r="F50" s="43">
        <v>0</v>
      </c>
      <c r="G50" s="52">
        <v>0</v>
      </c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45667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45668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12</v>
      </c>
      <c r="E52" s="115">
        <f>IF(SUM(E46:E51)=0,0,AVERAGE(E46:E51))</f>
        <v>0.17499999999999999</v>
      </c>
      <c r="F52" s="115">
        <f>SUM(F46:F51)</f>
        <v>5</v>
      </c>
      <c r="G52" s="116">
        <f>IF(SUM(G46:G51)=0,0,AVERAGE(G46:G51))</f>
        <v>0.05</v>
      </c>
      <c r="H52" s="115">
        <f t="shared" si="18"/>
        <v>17</v>
      </c>
      <c r="I52" s="117">
        <f>AVERAGE(E52,G52)</f>
        <v>0.11249999999999999</v>
      </c>
      <c r="J52" s="118">
        <f>IF(I52=0,0,H52/I52)</f>
        <v>151.11111111111111</v>
      </c>
      <c r="K52" s="60"/>
      <c r="L52" s="119"/>
      <c r="R52" s="85"/>
      <c r="S52" s="3"/>
      <c r="T52" s="104"/>
      <c r="U52" s="25">
        <f>D52+F52</f>
        <v>17</v>
      </c>
      <c r="V52" s="33">
        <f>SUM(V46:V50)</f>
        <v>0.5625</v>
      </c>
      <c r="W52" s="34">
        <f>SUM(W46:W50)</f>
        <v>48</v>
      </c>
      <c r="X52" s="25">
        <f>COUNT(X46:X50)</f>
        <v>2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24</v>
      </c>
      <c r="X53" s="37">
        <f>IF(W52=0,0,W53)</f>
        <v>24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</v>
      </c>
      <c r="C56" s="306"/>
      <c r="D56" s="317" t="s">
        <v>1</v>
      </c>
      <c r="E56" s="318"/>
      <c r="F56" s="318" t="s">
        <v>2</v>
      </c>
      <c r="G56" s="319"/>
      <c r="H56" s="320">
        <f>H43</f>
        <v>45659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45663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45663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45664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45664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45665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45665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45666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45666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45667</v>
      </c>
      <c r="D63" s="43">
        <v>0</v>
      </c>
      <c r="E63" s="43">
        <v>0</v>
      </c>
      <c r="F63" s="43">
        <v>2</v>
      </c>
      <c r="G63" s="52">
        <v>0.25</v>
      </c>
      <c r="H63" s="125">
        <f t="shared" si="26"/>
        <v>2</v>
      </c>
      <c r="I63" s="126">
        <f t="shared" si="27"/>
        <v>0.125</v>
      </c>
      <c r="J63" s="127">
        <f t="shared" si="23"/>
        <v>16</v>
      </c>
      <c r="K63" s="53" t="e">
        <f>IF(#REF!&lt;&gt;0,"Não","")</f>
        <v>#REF!</v>
      </c>
      <c r="L63" s="128"/>
      <c r="T63" s="129">
        <f>C63</f>
        <v>45667</v>
      </c>
      <c r="U63" s="130">
        <f t="shared" si="25"/>
        <v>2</v>
      </c>
      <c r="V63" s="131">
        <f t="shared" si="25"/>
        <v>0.125</v>
      </c>
      <c r="W63" s="131">
        <f t="shared" si="25"/>
        <v>16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45668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0.05</v>
      </c>
      <c r="F65" s="135">
        <f>SUM(F59:F64)</f>
        <v>2</v>
      </c>
      <c r="G65" s="136">
        <f>IF(SUM(G59:G64)=0,0,AVERAGE(G59:G64))</f>
        <v>0.05</v>
      </c>
      <c r="H65" s="135">
        <f t="shared" si="26"/>
        <v>3</v>
      </c>
      <c r="I65" s="137">
        <f>AVERAGE(E65,G65)</f>
        <v>0.05</v>
      </c>
      <c r="J65" s="138">
        <f>IF(I65=0,0,H65/I65)</f>
        <v>60</v>
      </c>
      <c r="K65" s="60"/>
      <c r="L65" s="139"/>
      <c r="U65" s="25">
        <f>D65+F65</f>
        <v>3</v>
      </c>
      <c r="V65" s="33">
        <f>SUM(V59:V63)</f>
        <v>0.25</v>
      </c>
      <c r="W65" s="34">
        <f>SUM(W59:W63)</f>
        <v>24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12</v>
      </c>
      <c r="X66" s="37">
        <f>IF(W65=0,0,W66)</f>
        <v>12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6.9333333333333345</v>
      </c>
      <c r="C68" s="306"/>
      <c r="D68" s="309" t="s">
        <v>1</v>
      </c>
      <c r="E68" s="310"/>
      <c r="F68" s="311" t="s">
        <v>2</v>
      </c>
      <c r="G68" s="309"/>
      <c r="H68" s="312">
        <f>H56</f>
        <v>45659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45663</v>
      </c>
      <c r="D71" s="146">
        <v>5</v>
      </c>
      <c r="E71" s="146">
        <v>1</v>
      </c>
      <c r="F71" s="146">
        <v>5</v>
      </c>
      <c r="G71" s="146">
        <v>1</v>
      </c>
      <c r="H71" s="147">
        <f t="shared" ref="H71:H77" si="28">D71+F71</f>
        <v>10</v>
      </c>
      <c r="I71" s="148">
        <f t="shared" ref="I71:I76" si="29">IF(H71=0,0,AVERAGE(E71,G71))</f>
        <v>1</v>
      </c>
      <c r="J71" s="149">
        <f t="shared" ref="J71:J76" si="30">IF(H71=0,0,H71/I71)</f>
        <v>10</v>
      </c>
      <c r="K71" s="150"/>
      <c r="L71" s="128"/>
      <c r="T71" s="151">
        <f>C71</f>
        <v>45663</v>
      </c>
      <c r="U71" s="152">
        <f>H71</f>
        <v>10</v>
      </c>
      <c r="V71" s="153">
        <f>I71</f>
        <v>1</v>
      </c>
      <c r="W71" s="153">
        <f>J71</f>
        <v>10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45664</v>
      </c>
      <c r="D72" s="146">
        <v>0</v>
      </c>
      <c r="E72" s="146">
        <v>1</v>
      </c>
      <c r="F72" s="146">
        <v>10</v>
      </c>
      <c r="G72" s="146">
        <v>2</v>
      </c>
      <c r="H72" s="147">
        <f t="shared" si="28"/>
        <v>10</v>
      </c>
      <c r="I72" s="148">
        <f t="shared" si="29"/>
        <v>1.5</v>
      </c>
      <c r="J72" s="149">
        <f t="shared" si="30"/>
        <v>6.666666666666667</v>
      </c>
      <c r="K72" s="150"/>
      <c r="L72" s="128"/>
      <c r="T72" s="151">
        <f>C72</f>
        <v>45664</v>
      </c>
      <c r="U72" s="152">
        <f t="shared" ref="U72:W75" si="32">H72</f>
        <v>10</v>
      </c>
      <c r="V72" s="153">
        <f t="shared" si="32"/>
        <v>1.5</v>
      </c>
      <c r="W72" s="153">
        <f t="shared" si="32"/>
        <v>6.666666666666667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45665</v>
      </c>
      <c r="D73" s="146">
        <v>4</v>
      </c>
      <c r="E73" s="146">
        <v>2</v>
      </c>
      <c r="F73" s="146">
        <v>4</v>
      </c>
      <c r="G73" s="146">
        <v>2</v>
      </c>
      <c r="H73" s="147">
        <f t="shared" si="28"/>
        <v>8</v>
      </c>
      <c r="I73" s="148">
        <f t="shared" si="29"/>
        <v>2</v>
      </c>
      <c r="J73" s="149">
        <f t="shared" si="30"/>
        <v>4</v>
      </c>
      <c r="K73" s="150"/>
      <c r="L73" s="128"/>
      <c r="T73" s="151">
        <f>C73</f>
        <v>45665</v>
      </c>
      <c r="U73" s="152">
        <f t="shared" si="32"/>
        <v>8</v>
      </c>
      <c r="V73" s="153">
        <f t="shared" si="32"/>
        <v>2</v>
      </c>
      <c r="W73" s="153">
        <f t="shared" si="32"/>
        <v>4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45666</v>
      </c>
      <c r="D74" s="146">
        <v>8</v>
      </c>
      <c r="E74" s="146">
        <v>2</v>
      </c>
      <c r="F74" s="146">
        <v>4</v>
      </c>
      <c r="G74" s="146">
        <v>2</v>
      </c>
      <c r="H74" s="147">
        <f t="shared" si="28"/>
        <v>12</v>
      </c>
      <c r="I74" s="148">
        <f t="shared" si="29"/>
        <v>2</v>
      </c>
      <c r="J74" s="149">
        <f t="shared" si="30"/>
        <v>6</v>
      </c>
      <c r="K74" s="150"/>
      <c r="L74" s="128"/>
      <c r="T74" s="151">
        <f>C74</f>
        <v>45666</v>
      </c>
      <c r="U74" s="152">
        <f t="shared" si="32"/>
        <v>12</v>
      </c>
      <c r="V74" s="153">
        <f t="shared" si="32"/>
        <v>2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45667</v>
      </c>
      <c r="D75" s="146">
        <v>0</v>
      </c>
      <c r="E75" s="146">
        <v>2</v>
      </c>
      <c r="F75" s="146">
        <v>16</v>
      </c>
      <c r="G75" s="146">
        <v>2</v>
      </c>
      <c r="H75" s="147">
        <f t="shared" si="28"/>
        <v>16</v>
      </c>
      <c r="I75" s="148">
        <f t="shared" si="29"/>
        <v>2</v>
      </c>
      <c r="J75" s="149">
        <f t="shared" si="30"/>
        <v>8</v>
      </c>
      <c r="K75" s="150"/>
      <c r="L75" s="128"/>
      <c r="T75" s="151">
        <f>C75</f>
        <v>45667</v>
      </c>
      <c r="U75" s="152">
        <f t="shared" si="32"/>
        <v>16</v>
      </c>
      <c r="V75" s="153">
        <f t="shared" si="32"/>
        <v>2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45668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17</v>
      </c>
      <c r="E77" s="157">
        <f>IF(SUM(E71:E76)=0,0,AVERAGE(E71:E76))</f>
        <v>1.6</v>
      </c>
      <c r="F77" s="157">
        <f>SUM(F71:F76)</f>
        <v>39</v>
      </c>
      <c r="G77" s="158">
        <f>IF(SUM(G71:G76)=0,0,AVERAGE(G71:G76))</f>
        <v>1.8</v>
      </c>
      <c r="H77" s="157">
        <f t="shared" si="28"/>
        <v>56</v>
      </c>
      <c r="I77" s="159">
        <f>AVERAGE(E77,G77)</f>
        <v>1.7000000000000002</v>
      </c>
      <c r="J77" s="160">
        <f>IF(I77=0,0,H77/I77)</f>
        <v>32.941176470588232</v>
      </c>
      <c r="K77" s="60"/>
      <c r="L77" s="142"/>
      <c r="U77" s="25">
        <f>D77+F77</f>
        <v>56</v>
      </c>
      <c r="V77" s="33">
        <f>SUM(V71:V75)</f>
        <v>8.5</v>
      </c>
      <c r="W77" s="34">
        <f>SUM(W71:W75)</f>
        <v>34.666666666666671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6.9333333333333345</v>
      </c>
      <c r="X78" s="37">
        <f>IF(W77=0,0,W78)</f>
        <v>6.9333333333333345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45663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45664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45665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45666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45667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45668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56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55" priority="11" operator="equal">
      <formula>$R$2</formula>
    </cfRule>
  </conditionalFormatting>
  <conditionalFormatting sqref="C59:C64">
    <cfRule type="cellIs" dxfId="154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27"/>
  <sheetViews>
    <sheetView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21.630225688290203</v>
      </c>
      <c r="C7" s="306"/>
      <c r="D7" s="382" t="s">
        <v>1</v>
      </c>
      <c r="E7" s="383"/>
      <c r="F7" s="383" t="s">
        <v>2</v>
      </c>
      <c r="G7" s="384"/>
      <c r="H7" s="385">
        <f>C10</f>
        <v>45670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'06jan'!C15+2</f>
        <v>45670</v>
      </c>
      <c r="D10" s="20">
        <v>80</v>
      </c>
      <c r="E10" s="20">
        <v>8</v>
      </c>
      <c r="F10" s="20">
        <v>85</v>
      </c>
      <c r="G10" s="20">
        <v>7.5</v>
      </c>
      <c r="H10" s="179">
        <f t="shared" ref="H10:H16" si="0">D10+F10</f>
        <v>165</v>
      </c>
      <c r="I10" s="180">
        <f t="shared" ref="I10:I15" si="1">IF(H10=0,0,AVERAGE(E10,G10))</f>
        <v>7.75</v>
      </c>
      <c r="J10" s="181">
        <f t="shared" ref="J10:J15" si="2">IF(H10=0,0,H10/I10)</f>
        <v>21.29032258064516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45670</v>
      </c>
      <c r="U10" s="17">
        <f>H10</f>
        <v>165</v>
      </c>
      <c r="V10" s="19">
        <f>I10</f>
        <v>7.75</v>
      </c>
      <c r="W10" s="24">
        <f>J10</f>
        <v>21.29032258064516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45671</v>
      </c>
      <c r="D11" s="20">
        <v>72</v>
      </c>
      <c r="E11" s="20">
        <v>7</v>
      </c>
      <c r="F11" s="20">
        <v>70</v>
      </c>
      <c r="G11" s="20">
        <v>7</v>
      </c>
      <c r="H11" s="179">
        <f t="shared" si="0"/>
        <v>142</v>
      </c>
      <c r="I11" s="180">
        <f t="shared" si="1"/>
        <v>7</v>
      </c>
      <c r="J11" s="181">
        <f t="shared" si="2"/>
        <v>20.285714285714285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45671</v>
      </c>
      <c r="U11" s="17">
        <f t="shared" ref="U11:W14" si="3">H11</f>
        <v>142</v>
      </c>
      <c r="V11" s="19">
        <f t="shared" si="3"/>
        <v>7</v>
      </c>
      <c r="W11" s="24">
        <f t="shared" si="3"/>
        <v>20.285714285714285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45672</v>
      </c>
      <c r="D12" s="20">
        <v>74</v>
      </c>
      <c r="E12" s="20">
        <v>7</v>
      </c>
      <c r="F12" s="20">
        <v>52</v>
      </c>
      <c r="G12" s="20">
        <v>6</v>
      </c>
      <c r="H12" s="179">
        <f t="shared" si="0"/>
        <v>126</v>
      </c>
      <c r="I12" s="180">
        <f t="shared" si="1"/>
        <v>6.5</v>
      </c>
      <c r="J12" s="181">
        <f t="shared" si="2"/>
        <v>19.384615384615383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45672</v>
      </c>
      <c r="U12" s="17">
        <f t="shared" si="3"/>
        <v>126</v>
      </c>
      <c r="V12" s="19">
        <f t="shared" si="3"/>
        <v>6.5</v>
      </c>
      <c r="W12" s="24">
        <f t="shared" si="3"/>
        <v>19.384615384615383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45673</v>
      </c>
      <c r="D13" s="20">
        <v>66</v>
      </c>
      <c r="E13" s="20">
        <v>7</v>
      </c>
      <c r="F13" s="20">
        <v>73</v>
      </c>
      <c r="G13" s="20">
        <v>7</v>
      </c>
      <c r="H13" s="179">
        <f t="shared" si="0"/>
        <v>139</v>
      </c>
      <c r="I13" s="180">
        <f t="shared" si="1"/>
        <v>7</v>
      </c>
      <c r="J13" s="181">
        <f t="shared" si="2"/>
        <v>19.857142857142858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45673</v>
      </c>
      <c r="U13" s="17">
        <f t="shared" si="3"/>
        <v>139</v>
      </c>
      <c r="V13" s="19">
        <f t="shared" si="3"/>
        <v>7</v>
      </c>
      <c r="W13" s="24">
        <f t="shared" si="3"/>
        <v>19.857142857142858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45674</v>
      </c>
      <c r="D14" s="20">
        <v>119</v>
      </c>
      <c r="E14" s="20">
        <v>8</v>
      </c>
      <c r="F14" s="20">
        <v>86</v>
      </c>
      <c r="G14" s="20">
        <v>7</v>
      </c>
      <c r="H14" s="179">
        <f t="shared" si="0"/>
        <v>205</v>
      </c>
      <c r="I14" s="180">
        <f t="shared" si="1"/>
        <v>7.5</v>
      </c>
      <c r="J14" s="181">
        <f t="shared" si="2"/>
        <v>27.333333333333332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45674</v>
      </c>
      <c r="U14" s="17">
        <f t="shared" si="3"/>
        <v>205</v>
      </c>
      <c r="V14" s="19">
        <f t="shared" si="3"/>
        <v>7.5</v>
      </c>
      <c r="W14" s="24">
        <f t="shared" si="3"/>
        <v>27.333333333333332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45675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411</v>
      </c>
      <c r="E16" s="30">
        <f>IF(SUM(E10:E15)=0,0,AVERAGE(E10:E15))</f>
        <v>7.4</v>
      </c>
      <c r="F16" s="30">
        <f>SUM(F10:F15)</f>
        <v>366</v>
      </c>
      <c r="G16" s="30">
        <f>IF(SUM(G10:G15)=0,0,AVERAGE(G10:G15))</f>
        <v>6.9</v>
      </c>
      <c r="H16" s="30">
        <f t="shared" si="0"/>
        <v>777</v>
      </c>
      <c r="I16" s="31">
        <f>IF(H16=0,0,AVERAGE(E16,G16))</f>
        <v>7.15</v>
      </c>
      <c r="J16" s="32">
        <f>IF(H16=0,0,H16/I16)</f>
        <v>108.67132867132867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777</v>
      </c>
      <c r="V16" s="33">
        <f>SUM(V10:V14)</f>
        <v>35.75</v>
      </c>
      <c r="W16" s="34">
        <f>SUM(W10:W14)</f>
        <v>108.15112844145102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21.630225688290203</v>
      </c>
      <c r="X17" s="37">
        <f>IF(W16=0,0,W17)</f>
        <v>21.630225688290203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11.133333333333333</v>
      </c>
      <c r="C19" s="306"/>
      <c r="D19" s="368" t="s">
        <v>1</v>
      </c>
      <c r="E19" s="369"/>
      <c r="F19" s="369" t="s">
        <v>2</v>
      </c>
      <c r="G19" s="370"/>
      <c r="H19" s="371">
        <f>C22</f>
        <v>45670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45670</v>
      </c>
      <c r="D22" s="43">
        <v>3</v>
      </c>
      <c r="E22" s="43">
        <v>0.75</v>
      </c>
      <c r="F22" s="43">
        <v>1</v>
      </c>
      <c r="G22" s="43">
        <v>0.25</v>
      </c>
      <c r="H22" s="44">
        <f t="shared" ref="H22:H28" si="5">D22+F22</f>
        <v>4</v>
      </c>
      <c r="I22" s="45">
        <f t="shared" ref="I22:I27" si="6">IF(H22=0,0,AVERAGE(E22,G22))</f>
        <v>0.5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45670</v>
      </c>
      <c r="U22" s="39">
        <f>H22</f>
        <v>4</v>
      </c>
      <c r="V22" s="40">
        <f>I22</f>
        <v>0.5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45671</v>
      </c>
      <c r="D23" s="43">
        <v>7</v>
      </c>
      <c r="E23" s="43">
        <v>1</v>
      </c>
      <c r="F23" s="43">
        <v>6</v>
      </c>
      <c r="G23" s="43">
        <v>1</v>
      </c>
      <c r="H23" s="44">
        <f t="shared" si="5"/>
        <v>13</v>
      </c>
      <c r="I23" s="45">
        <f t="shared" si="6"/>
        <v>1</v>
      </c>
      <c r="J23" s="46">
        <f t="shared" si="7"/>
        <v>13</v>
      </c>
      <c r="K23" s="21" t="e">
        <f>IF(#REF!&lt;&gt;0,"Não","")</f>
        <v>#REF!</v>
      </c>
      <c r="L23" s="47"/>
      <c r="T23" s="48">
        <f>C23</f>
        <v>45671</v>
      </c>
      <c r="U23" s="39">
        <f t="shared" ref="U23:W26" si="8">H23</f>
        <v>13</v>
      </c>
      <c r="V23" s="40">
        <f t="shared" si="8"/>
        <v>1</v>
      </c>
      <c r="W23" s="40">
        <f t="shared" si="8"/>
        <v>13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45672</v>
      </c>
      <c r="D24" s="43">
        <v>9</v>
      </c>
      <c r="E24" s="43">
        <v>0.75</v>
      </c>
      <c r="F24" s="43">
        <v>4</v>
      </c>
      <c r="G24" s="43">
        <v>0.75</v>
      </c>
      <c r="H24" s="44">
        <f t="shared" si="5"/>
        <v>13</v>
      </c>
      <c r="I24" s="45">
        <f t="shared" si="6"/>
        <v>0.75</v>
      </c>
      <c r="J24" s="46">
        <f t="shared" si="7"/>
        <v>17.333333333333332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45672</v>
      </c>
      <c r="U24" s="39">
        <f t="shared" si="8"/>
        <v>13</v>
      </c>
      <c r="V24" s="40">
        <f t="shared" si="8"/>
        <v>0.75</v>
      </c>
      <c r="W24" s="40">
        <f t="shared" si="8"/>
        <v>17.333333333333332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45673</v>
      </c>
      <c r="D25" s="43">
        <v>3</v>
      </c>
      <c r="E25" s="43">
        <v>0.75</v>
      </c>
      <c r="F25" s="43">
        <v>4</v>
      </c>
      <c r="G25" s="43">
        <v>0.75</v>
      </c>
      <c r="H25" s="44">
        <f t="shared" si="5"/>
        <v>7</v>
      </c>
      <c r="I25" s="45">
        <f t="shared" si="6"/>
        <v>0.75</v>
      </c>
      <c r="J25" s="46">
        <f t="shared" si="7"/>
        <v>9.3333333333333339</v>
      </c>
      <c r="K25" s="21" t="e">
        <f>IF(#REF!&lt;&gt;0,"Não","")</f>
        <v>#REF!</v>
      </c>
      <c r="L25" s="47"/>
      <c r="T25" s="48">
        <f>C25</f>
        <v>45673</v>
      </c>
      <c r="U25" s="39">
        <f t="shared" si="8"/>
        <v>7</v>
      </c>
      <c r="V25" s="40">
        <f t="shared" si="8"/>
        <v>0.75</v>
      </c>
      <c r="W25" s="40">
        <f t="shared" si="8"/>
        <v>9.3333333333333339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45674</v>
      </c>
      <c r="D26" s="43">
        <v>3</v>
      </c>
      <c r="E26" s="43">
        <v>0.75</v>
      </c>
      <c r="F26" s="43">
        <v>0</v>
      </c>
      <c r="G26" s="43">
        <v>0</v>
      </c>
      <c r="H26" s="49">
        <f t="shared" si="5"/>
        <v>3</v>
      </c>
      <c r="I26" s="50">
        <f t="shared" si="6"/>
        <v>0.375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45674</v>
      </c>
      <c r="U26" s="39">
        <f t="shared" si="8"/>
        <v>3</v>
      </c>
      <c r="V26" s="40">
        <f t="shared" si="8"/>
        <v>0.375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45675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25</v>
      </c>
      <c r="E28" s="56">
        <f>IF(SUM(E22:E27)=0,0,AVERAGE(E22:E27))</f>
        <v>0.8</v>
      </c>
      <c r="F28" s="56">
        <f>SUM(F22:F27)</f>
        <v>15</v>
      </c>
      <c r="G28" s="57">
        <f>IF(SUM(G22:G27)=0,0,AVERAGE(G22:G27))</f>
        <v>0.55000000000000004</v>
      </c>
      <c r="H28" s="56">
        <f t="shared" si="5"/>
        <v>40</v>
      </c>
      <c r="I28" s="58">
        <f>AVERAGE(I22:I26)</f>
        <v>0.67500000000000004</v>
      </c>
      <c r="J28" s="59">
        <f>IF(H28=0,0,H28/I28)</f>
        <v>59.259259259259252</v>
      </c>
      <c r="K28" s="60"/>
      <c r="L28" s="61"/>
      <c r="U28" s="25">
        <f>D28+F28</f>
        <v>40</v>
      </c>
      <c r="V28" s="33">
        <f>SUM(V22:V26)</f>
        <v>3.375</v>
      </c>
      <c r="W28" s="34">
        <f>SUM(W22:W26)</f>
        <v>55.666666666666664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11.133333333333333</v>
      </c>
      <c r="X29" s="37">
        <f>IF(W28=0,0,W29)</f>
        <v>11.133333333333333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44.533333333333331</v>
      </c>
      <c r="C31" s="306"/>
      <c r="D31" s="352" t="s">
        <v>1</v>
      </c>
      <c r="E31" s="353"/>
      <c r="F31" s="353" t="s">
        <v>2</v>
      </c>
      <c r="G31" s="354"/>
      <c r="H31" s="355">
        <f>C34</f>
        <v>45670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45670</v>
      </c>
      <c r="D34" s="43">
        <v>24</v>
      </c>
      <c r="E34" s="43">
        <v>0.75</v>
      </c>
      <c r="F34" s="43">
        <v>18</v>
      </c>
      <c r="G34" s="43">
        <v>0.75</v>
      </c>
      <c r="H34" s="67">
        <f t="shared" ref="H34:H40" si="11">D34+F34</f>
        <v>42</v>
      </c>
      <c r="I34" s="68">
        <f t="shared" ref="I34:I39" si="12">IF(H34=0,0,AVERAGE(E34,G34))</f>
        <v>0.75</v>
      </c>
      <c r="J34" s="69">
        <f t="shared" ref="J34:J39" si="13">IF(H34=0,0,H34/I34)</f>
        <v>56</v>
      </c>
      <c r="K34" s="21" t="e">
        <f>IF(#REF!&lt;&gt;0,"Não","")</f>
        <v>#REF!</v>
      </c>
      <c r="L34" s="47"/>
      <c r="T34" s="70">
        <f>C34</f>
        <v>45670</v>
      </c>
      <c r="U34" s="63">
        <f>H34</f>
        <v>42</v>
      </c>
      <c r="V34" s="64">
        <f>I34</f>
        <v>0.75</v>
      </c>
      <c r="W34" s="64">
        <f>J34</f>
        <v>56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45671</v>
      </c>
      <c r="D35" s="43">
        <v>8</v>
      </c>
      <c r="E35" s="43">
        <v>0.25</v>
      </c>
      <c r="F35" s="43">
        <v>0</v>
      </c>
      <c r="G35" s="43">
        <v>0</v>
      </c>
      <c r="H35" s="67">
        <f t="shared" si="11"/>
        <v>8</v>
      </c>
      <c r="I35" s="68">
        <f t="shared" si="12"/>
        <v>0.125</v>
      </c>
      <c r="J35" s="69">
        <f t="shared" si="13"/>
        <v>64</v>
      </c>
      <c r="K35" s="21" t="e">
        <f>IF(#REF!&lt;&gt;0,"Não","")</f>
        <v>#REF!</v>
      </c>
      <c r="L35" s="47"/>
      <c r="T35" s="70">
        <f>C35</f>
        <v>45671</v>
      </c>
      <c r="U35" s="63">
        <f t="shared" ref="U35:W38" si="14">H35</f>
        <v>8</v>
      </c>
      <c r="V35" s="64">
        <f t="shared" si="14"/>
        <v>0.125</v>
      </c>
      <c r="W35" s="64">
        <f t="shared" si="14"/>
        <v>64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45672</v>
      </c>
      <c r="D36" s="20">
        <v>0</v>
      </c>
      <c r="E36" s="43">
        <v>0</v>
      </c>
      <c r="F36" s="20">
        <v>4</v>
      </c>
      <c r="G36" s="43">
        <v>0.75</v>
      </c>
      <c r="H36" s="67">
        <f t="shared" si="11"/>
        <v>4</v>
      </c>
      <c r="I36" s="68">
        <f t="shared" si="12"/>
        <v>0.375</v>
      </c>
      <c r="J36" s="69">
        <f t="shared" si="13"/>
        <v>10.666666666666666</v>
      </c>
      <c r="K36" s="26" t="e">
        <f>IF(#REF!&lt;&gt;0,"Não","")</f>
        <v>#REF!</v>
      </c>
      <c r="L36" s="47"/>
      <c r="T36" s="70">
        <f>C36</f>
        <v>45672</v>
      </c>
      <c r="U36" s="63">
        <f t="shared" si="14"/>
        <v>4</v>
      </c>
      <c r="V36" s="64">
        <f t="shared" si="14"/>
        <v>0.375</v>
      </c>
      <c r="W36" s="64">
        <f t="shared" si="14"/>
        <v>10.666666666666666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45673</v>
      </c>
      <c r="D37" s="43">
        <v>15</v>
      </c>
      <c r="E37" s="43">
        <v>0.75</v>
      </c>
      <c r="F37" s="43">
        <v>24</v>
      </c>
      <c r="G37" s="43">
        <v>0.75</v>
      </c>
      <c r="H37" s="67">
        <f t="shared" si="11"/>
        <v>39</v>
      </c>
      <c r="I37" s="68">
        <f t="shared" si="12"/>
        <v>0.75</v>
      </c>
      <c r="J37" s="69">
        <f t="shared" si="13"/>
        <v>52</v>
      </c>
      <c r="K37" s="21" t="e">
        <f>IF(#REF!&lt;&gt;0,"Não","")</f>
        <v>#REF!</v>
      </c>
      <c r="L37" s="47"/>
      <c r="T37" s="70">
        <f>C37</f>
        <v>45673</v>
      </c>
      <c r="U37" s="63">
        <f t="shared" si="14"/>
        <v>39</v>
      </c>
      <c r="V37" s="64">
        <f t="shared" si="14"/>
        <v>0.75</v>
      </c>
      <c r="W37" s="64">
        <f t="shared" si="14"/>
        <v>52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45674</v>
      </c>
      <c r="D38" s="43">
        <v>20</v>
      </c>
      <c r="E38" s="43">
        <v>1</v>
      </c>
      <c r="F38" s="43">
        <v>0</v>
      </c>
      <c r="G38" s="43">
        <v>0</v>
      </c>
      <c r="H38" s="71">
        <f t="shared" si="11"/>
        <v>20</v>
      </c>
      <c r="I38" s="72">
        <f t="shared" si="12"/>
        <v>0.5</v>
      </c>
      <c r="J38" s="73">
        <f t="shared" si="13"/>
        <v>40</v>
      </c>
      <c r="K38" s="21" t="e">
        <f>IF(#REF!&lt;&gt;0,"Não","")</f>
        <v>#REF!</v>
      </c>
      <c r="L38" s="47"/>
      <c r="T38" s="70">
        <f>C38</f>
        <v>45674</v>
      </c>
      <c r="U38" s="63">
        <f t="shared" si="14"/>
        <v>20</v>
      </c>
      <c r="V38" s="64">
        <f t="shared" si="14"/>
        <v>0.5</v>
      </c>
      <c r="W38" s="64">
        <f t="shared" si="14"/>
        <v>40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45675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67</v>
      </c>
      <c r="E40" s="76">
        <f>IF(SUM(E34:E39)=0,0,AVERAGE(E34:E39))</f>
        <v>0.55000000000000004</v>
      </c>
      <c r="F40" s="76">
        <f>SUM(F34:F39)</f>
        <v>46</v>
      </c>
      <c r="G40" s="77">
        <f>IF(SUM(G34:G39)=0,0,AVERAGE(G34:G39))</f>
        <v>0.45</v>
      </c>
      <c r="H40" s="78">
        <f t="shared" si="11"/>
        <v>113</v>
      </c>
      <c r="I40" s="79">
        <f>AVERAGE(I34:I38)</f>
        <v>0.5</v>
      </c>
      <c r="J40" s="80">
        <v>0</v>
      </c>
      <c r="K40" s="60"/>
      <c r="L40" s="81"/>
      <c r="U40" s="25">
        <f>D40+F40</f>
        <v>113</v>
      </c>
      <c r="V40" s="33">
        <f>SUM(V34:V38)</f>
        <v>2.5</v>
      </c>
      <c r="W40" s="34">
        <f>SUM(W34:W38)</f>
        <v>222.66666666666666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44.533333333333331</v>
      </c>
      <c r="X41" s="37">
        <f>IF(W40=0,0,W41)</f>
        <v>44.533333333333331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42.857142857142861</v>
      </c>
      <c r="C43" s="335"/>
      <c r="D43" s="338" t="s">
        <v>1</v>
      </c>
      <c r="E43" s="339"/>
      <c r="F43" s="339" t="s">
        <v>2</v>
      </c>
      <c r="G43" s="340"/>
      <c r="H43" s="341">
        <v>45293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45670</v>
      </c>
      <c r="D46" s="43">
        <v>0</v>
      </c>
      <c r="E46" s="43">
        <v>0</v>
      </c>
      <c r="F46" s="43">
        <v>8</v>
      </c>
      <c r="G46" s="52">
        <v>0.25</v>
      </c>
      <c r="H46" s="96">
        <f t="shared" ref="H46:H52" si="18">D46+F46</f>
        <v>8</v>
      </c>
      <c r="I46" s="97">
        <f t="shared" ref="I46:I51" si="19">IF(H46=0,0,AVERAGE(E46,G46))</f>
        <v>0.125</v>
      </c>
      <c r="J46" s="98">
        <f t="shared" ref="J46:J51" si="20">IF(H46=0,0,H46/I46)</f>
        <v>64</v>
      </c>
      <c r="K46" s="53" t="e">
        <f>IF(#REF!&lt;&gt;0,"Não","")</f>
        <v>#REF!</v>
      </c>
      <c r="L46" s="47"/>
      <c r="R46" s="85"/>
      <c r="S46" s="99"/>
      <c r="T46" s="100">
        <f>C46</f>
        <v>45670</v>
      </c>
      <c r="U46" s="101">
        <f>H46</f>
        <v>8</v>
      </c>
      <c r="V46" s="102">
        <f>I46</f>
        <v>0.125</v>
      </c>
      <c r="W46" s="102">
        <f>J46</f>
        <v>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45671</v>
      </c>
      <c r="D47" s="43">
        <v>11</v>
      </c>
      <c r="E47" s="43">
        <v>0.75</v>
      </c>
      <c r="F47" s="43">
        <v>27</v>
      </c>
      <c r="G47" s="52">
        <v>1</v>
      </c>
      <c r="H47" s="96">
        <f t="shared" si="18"/>
        <v>38</v>
      </c>
      <c r="I47" s="97">
        <f t="shared" si="19"/>
        <v>0.875</v>
      </c>
      <c r="J47" s="98">
        <f t="shared" si="20"/>
        <v>43.428571428571431</v>
      </c>
      <c r="K47" s="53" t="e">
        <f>IF(#REF!&lt;&gt;0,"Não","")</f>
        <v>#REF!</v>
      </c>
      <c r="L47" s="47"/>
      <c r="R47" s="85"/>
      <c r="S47" s="99"/>
      <c r="T47" s="100">
        <f>C47</f>
        <v>45671</v>
      </c>
      <c r="U47" s="101">
        <f t="shared" ref="U47:W50" si="21">H47</f>
        <v>38</v>
      </c>
      <c r="V47" s="102">
        <f t="shared" si="21"/>
        <v>0.875</v>
      </c>
      <c r="W47" s="102">
        <f t="shared" si="21"/>
        <v>43.428571428571431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45672</v>
      </c>
      <c r="D48" s="20">
        <v>16</v>
      </c>
      <c r="E48" s="43">
        <v>1</v>
      </c>
      <c r="F48" s="20">
        <v>12</v>
      </c>
      <c r="G48" s="52">
        <v>0.75</v>
      </c>
      <c r="H48" s="96">
        <f t="shared" si="18"/>
        <v>28</v>
      </c>
      <c r="I48" s="97">
        <f t="shared" si="19"/>
        <v>0.875</v>
      </c>
      <c r="J48" s="98">
        <f t="shared" si="20"/>
        <v>32</v>
      </c>
      <c r="K48" s="109" t="e">
        <f>IF(#REF!&lt;&gt;0,"Não","")</f>
        <v>#REF!</v>
      </c>
      <c r="L48" s="47"/>
      <c r="R48" s="110"/>
      <c r="S48" s="99"/>
      <c r="T48" s="100">
        <f>C48</f>
        <v>45672</v>
      </c>
      <c r="U48" s="101">
        <f t="shared" si="21"/>
        <v>28</v>
      </c>
      <c r="V48" s="102">
        <f t="shared" si="21"/>
        <v>0.875</v>
      </c>
      <c r="W48" s="102">
        <f t="shared" si="21"/>
        <v>32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45673</v>
      </c>
      <c r="D49" s="43">
        <v>12</v>
      </c>
      <c r="E49" s="43">
        <v>0.75</v>
      </c>
      <c r="F49" s="20">
        <v>4</v>
      </c>
      <c r="G49" s="52">
        <v>0.25</v>
      </c>
      <c r="H49" s="96">
        <f t="shared" si="18"/>
        <v>16</v>
      </c>
      <c r="I49" s="97">
        <f t="shared" si="19"/>
        <v>0.5</v>
      </c>
      <c r="J49" s="98">
        <f t="shared" si="20"/>
        <v>32</v>
      </c>
      <c r="K49" s="53" t="e">
        <f>IF(#REF!&lt;&gt;0,"Não","")</f>
        <v>#REF!</v>
      </c>
      <c r="L49" s="47"/>
      <c r="R49" s="85"/>
      <c r="S49" s="99"/>
      <c r="T49" s="100">
        <f>C49</f>
        <v>45673</v>
      </c>
      <c r="U49" s="101">
        <f t="shared" si="21"/>
        <v>16</v>
      </c>
      <c r="V49" s="102">
        <f t="shared" si="21"/>
        <v>0.5</v>
      </c>
      <c r="W49" s="102">
        <f t="shared" si="21"/>
        <v>32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45674</v>
      </c>
      <c r="D50" s="43">
        <v>0</v>
      </c>
      <c r="E50" s="43">
        <v>0</v>
      </c>
      <c r="F50" s="43">
        <v>0</v>
      </c>
      <c r="G50" s="52">
        <v>0</v>
      </c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45674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45675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39</v>
      </c>
      <c r="E52" s="115">
        <f>IF(SUM(E46:E51)=0,0,AVERAGE(E46:E51))</f>
        <v>0.5</v>
      </c>
      <c r="F52" s="115">
        <f>SUM(F46:F51)</f>
        <v>51</v>
      </c>
      <c r="G52" s="116">
        <f>IF(SUM(G46:G51)=0,0,AVERAGE(G46:G51))</f>
        <v>0.45</v>
      </c>
      <c r="H52" s="115">
        <f t="shared" si="18"/>
        <v>90</v>
      </c>
      <c r="I52" s="117">
        <f>AVERAGE(E52,G52)</f>
        <v>0.47499999999999998</v>
      </c>
      <c r="J52" s="118">
        <f>IF(I52=0,0,H52/I52)</f>
        <v>189.47368421052633</v>
      </c>
      <c r="K52" s="60"/>
      <c r="L52" s="119"/>
      <c r="R52" s="85"/>
      <c r="S52" s="3"/>
      <c r="T52" s="104"/>
      <c r="U52" s="25">
        <f>D52+F52</f>
        <v>90</v>
      </c>
      <c r="V52" s="33">
        <f>SUM(V46:V50)</f>
        <v>2.375</v>
      </c>
      <c r="W52" s="34">
        <f>SUM(W46:W50)</f>
        <v>171.42857142857144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42.857142857142861</v>
      </c>
      <c r="X53" s="37">
        <f>IF(W52=0,0,W53)</f>
        <v>42.857142857142861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12.453333333333333</v>
      </c>
      <c r="C56" s="306"/>
      <c r="D56" s="317" t="s">
        <v>1</v>
      </c>
      <c r="E56" s="318"/>
      <c r="F56" s="318" t="s">
        <v>2</v>
      </c>
      <c r="G56" s="319"/>
      <c r="H56" s="320">
        <v>45293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45670</v>
      </c>
      <c r="D59" s="43">
        <v>4</v>
      </c>
      <c r="E59" s="43">
        <v>0.75</v>
      </c>
      <c r="F59" s="43">
        <v>2</v>
      </c>
      <c r="G59" s="52">
        <v>0.5</v>
      </c>
      <c r="H59" s="125">
        <f>D59+F59</f>
        <v>6</v>
      </c>
      <c r="I59" s="126">
        <f>IF(H59=0,0,AVERAGE(E59,G59))</f>
        <v>0.625</v>
      </c>
      <c r="J59" s="127">
        <f t="shared" ref="J59:J64" si="23">IF(H59=0,0,H59/I59)</f>
        <v>9.6</v>
      </c>
      <c r="K59" s="53" t="e">
        <f>IF(#REF!&lt;&gt;0,"Não","")</f>
        <v>#REF!</v>
      </c>
      <c r="L59" s="128"/>
      <c r="T59" s="129">
        <f>C59</f>
        <v>45670</v>
      </c>
      <c r="U59" s="130">
        <f>H59</f>
        <v>6</v>
      </c>
      <c r="V59" s="131">
        <f>I59</f>
        <v>0.625</v>
      </c>
      <c r="W59" s="131">
        <f>J59</f>
        <v>9.6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45671</v>
      </c>
      <c r="D60" s="43">
        <v>0</v>
      </c>
      <c r="E60" s="43">
        <v>0</v>
      </c>
      <c r="F60" s="43">
        <v>2</v>
      </c>
      <c r="G60" s="52">
        <v>0.75</v>
      </c>
      <c r="H60" s="125">
        <f>D60+F60</f>
        <v>2</v>
      </c>
      <c r="I60" s="126">
        <f>IF(H60=0,0,AVERAGE(E60,G60))</f>
        <v>0.375</v>
      </c>
      <c r="J60" s="127">
        <f t="shared" si="23"/>
        <v>5.333333333333333</v>
      </c>
      <c r="K60" s="53" t="e">
        <f>IF(#REF!&lt;&gt;0,"Não","")</f>
        <v>#REF!</v>
      </c>
      <c r="L60" s="128"/>
      <c r="T60" s="129">
        <f>C60</f>
        <v>45671</v>
      </c>
      <c r="U60" s="130">
        <f t="shared" ref="U60:W63" si="25">H60</f>
        <v>2</v>
      </c>
      <c r="V60" s="131">
        <f t="shared" si="25"/>
        <v>0.375</v>
      </c>
      <c r="W60" s="131">
        <f t="shared" si="25"/>
        <v>5.333333333333333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45672</v>
      </c>
      <c r="D61" s="20">
        <v>8</v>
      </c>
      <c r="E61" s="43">
        <v>0.75</v>
      </c>
      <c r="F61" s="20">
        <v>0</v>
      </c>
      <c r="G61" s="52">
        <v>0</v>
      </c>
      <c r="H61" s="125">
        <f t="shared" ref="H61:H65" si="26">D61+F61</f>
        <v>8</v>
      </c>
      <c r="I61" s="126">
        <f t="shared" ref="I61:I64" si="27">IF(H61=0,0,AVERAGE(E61,G61))</f>
        <v>0.375</v>
      </c>
      <c r="J61" s="127">
        <f t="shared" si="23"/>
        <v>21.333333333333332</v>
      </c>
      <c r="K61" s="109" t="e">
        <f>IF(#REF!&lt;&gt;0,"Não","")</f>
        <v>#REF!</v>
      </c>
      <c r="L61" s="128"/>
      <c r="T61" s="129">
        <f>C61</f>
        <v>45672</v>
      </c>
      <c r="U61" s="130">
        <f t="shared" si="25"/>
        <v>8</v>
      </c>
      <c r="V61" s="131">
        <f t="shared" si="25"/>
        <v>0.375</v>
      </c>
      <c r="W61" s="131">
        <f t="shared" si="25"/>
        <v>21.333333333333332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45673</v>
      </c>
      <c r="D62" s="43">
        <v>0</v>
      </c>
      <c r="E62" s="43">
        <v>0</v>
      </c>
      <c r="F62" s="20">
        <v>2</v>
      </c>
      <c r="G62" s="52">
        <v>0.5</v>
      </c>
      <c r="H62" s="125">
        <f t="shared" si="26"/>
        <v>2</v>
      </c>
      <c r="I62" s="126">
        <f t="shared" si="27"/>
        <v>0.25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45673</v>
      </c>
      <c r="U62" s="130">
        <f t="shared" si="25"/>
        <v>2</v>
      </c>
      <c r="V62" s="131">
        <f t="shared" si="25"/>
        <v>0.25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45674</v>
      </c>
      <c r="D63" s="43">
        <v>9</v>
      </c>
      <c r="E63" s="43">
        <v>1</v>
      </c>
      <c r="F63" s="43">
        <v>0</v>
      </c>
      <c r="G63" s="52">
        <v>0</v>
      </c>
      <c r="H63" s="125">
        <f t="shared" si="26"/>
        <v>9</v>
      </c>
      <c r="I63" s="126">
        <f t="shared" si="27"/>
        <v>0.5</v>
      </c>
      <c r="J63" s="127">
        <f t="shared" si="23"/>
        <v>18</v>
      </c>
      <c r="K63" s="53" t="e">
        <f>IF(#REF!&lt;&gt;0,"Não","")</f>
        <v>#REF!</v>
      </c>
      <c r="L63" s="128"/>
      <c r="T63" s="129">
        <f>C63</f>
        <v>45674</v>
      </c>
      <c r="U63" s="130">
        <f t="shared" si="25"/>
        <v>9</v>
      </c>
      <c r="V63" s="131">
        <f t="shared" si="25"/>
        <v>0.5</v>
      </c>
      <c r="W63" s="131">
        <f t="shared" si="25"/>
        <v>18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45675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21</v>
      </c>
      <c r="E65" s="135">
        <f>IF(SUM(E59:E64)=0,0,AVERAGE(E59:E64))</f>
        <v>0.5</v>
      </c>
      <c r="F65" s="135">
        <f>SUM(F59:F64)</f>
        <v>6</v>
      </c>
      <c r="G65" s="136">
        <f>IF(SUM(G59:G64)=0,0,AVERAGE(G59:G64))</f>
        <v>0.35</v>
      </c>
      <c r="H65" s="135">
        <f t="shared" si="26"/>
        <v>27</v>
      </c>
      <c r="I65" s="137">
        <f>AVERAGE(E65,G65)</f>
        <v>0.42499999999999999</v>
      </c>
      <c r="J65" s="138">
        <f>IF(I65=0,0,H65/I65)</f>
        <v>63.529411764705884</v>
      </c>
      <c r="K65" s="60"/>
      <c r="L65" s="139"/>
      <c r="U65" s="25">
        <f>D65+F65</f>
        <v>27</v>
      </c>
      <c r="V65" s="33">
        <f>SUM(V59:V63)</f>
        <v>2.125</v>
      </c>
      <c r="W65" s="34">
        <f>SUM(W59:W63)</f>
        <v>62.266666666666666</v>
      </c>
      <c r="X65" s="25">
        <f>COUNT(X59:X63)</f>
        <v>5</v>
      </c>
    </row>
    <row r="66" spans="1:67" s="1" customFormat="1" ht="92.25" customHeight="1">
      <c r="C66" s="140"/>
      <c r="V66" s="4"/>
      <c r="W66" s="36">
        <f>W65/X65</f>
        <v>12.453333333333333</v>
      </c>
      <c r="X66" s="37">
        <f>IF(W65=0,0,W66)</f>
        <v>12.453333333333333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5.9095238095238098</v>
      </c>
      <c r="C68" s="306"/>
      <c r="D68" s="309" t="s">
        <v>1</v>
      </c>
      <c r="E68" s="310"/>
      <c r="F68" s="311" t="s">
        <v>2</v>
      </c>
      <c r="G68" s="309"/>
      <c r="H68" s="312">
        <v>45293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45670</v>
      </c>
      <c r="D71" s="146">
        <v>0</v>
      </c>
      <c r="E71" s="146">
        <v>2</v>
      </c>
      <c r="F71" s="146">
        <v>10</v>
      </c>
      <c r="G71" s="146">
        <v>1.5</v>
      </c>
      <c r="H71" s="147">
        <f t="shared" ref="H71:H77" si="28">D71+F71</f>
        <v>10</v>
      </c>
      <c r="I71" s="148">
        <f t="shared" ref="I71:I76" si="29">IF(H71=0,0,AVERAGE(E71,G71))</f>
        <v>1.75</v>
      </c>
      <c r="J71" s="149">
        <f t="shared" ref="J71:J76" si="30">IF(H71=0,0,H71/I71)</f>
        <v>5.7142857142857144</v>
      </c>
      <c r="K71" s="150"/>
      <c r="L71" s="128"/>
      <c r="T71" s="151">
        <f>C71</f>
        <v>45670</v>
      </c>
      <c r="U71" s="152">
        <f>H71</f>
        <v>10</v>
      </c>
      <c r="V71" s="153">
        <f>I71</f>
        <v>1.75</v>
      </c>
      <c r="W71" s="153">
        <f>J71</f>
        <v>5.7142857142857144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45671</v>
      </c>
      <c r="D72" s="146">
        <v>0</v>
      </c>
      <c r="E72" s="146">
        <v>2</v>
      </c>
      <c r="F72" s="146">
        <v>9</v>
      </c>
      <c r="G72" s="146">
        <v>2</v>
      </c>
      <c r="H72" s="147">
        <f t="shared" si="28"/>
        <v>9</v>
      </c>
      <c r="I72" s="148">
        <f t="shared" si="29"/>
        <v>2</v>
      </c>
      <c r="J72" s="149">
        <f t="shared" si="30"/>
        <v>4.5</v>
      </c>
      <c r="K72" s="150"/>
      <c r="L72" s="128"/>
      <c r="T72" s="151">
        <f>C72</f>
        <v>45671</v>
      </c>
      <c r="U72" s="152">
        <f t="shared" ref="U72:W75" si="32">H72</f>
        <v>9</v>
      </c>
      <c r="V72" s="153">
        <f t="shared" si="32"/>
        <v>2</v>
      </c>
      <c r="W72" s="153">
        <f t="shared" si="32"/>
        <v>4.5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45672</v>
      </c>
      <c r="D73" s="146">
        <v>7</v>
      </c>
      <c r="E73" s="146">
        <v>2</v>
      </c>
      <c r="F73" s="146">
        <v>7</v>
      </c>
      <c r="G73" s="146">
        <v>1</v>
      </c>
      <c r="H73" s="147">
        <f t="shared" si="28"/>
        <v>14</v>
      </c>
      <c r="I73" s="148">
        <f t="shared" si="29"/>
        <v>1.5</v>
      </c>
      <c r="J73" s="149">
        <f t="shared" si="30"/>
        <v>9.3333333333333339</v>
      </c>
      <c r="K73" s="150"/>
      <c r="L73" s="128"/>
      <c r="T73" s="151">
        <f>C73</f>
        <v>45672</v>
      </c>
      <c r="U73" s="152">
        <f t="shared" si="32"/>
        <v>14</v>
      </c>
      <c r="V73" s="153">
        <f t="shared" si="32"/>
        <v>1.5</v>
      </c>
      <c r="W73" s="153">
        <f t="shared" si="32"/>
        <v>9.3333333333333339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45673</v>
      </c>
      <c r="D74" s="146">
        <v>0</v>
      </c>
      <c r="E74" s="146">
        <v>2</v>
      </c>
      <c r="F74" s="146">
        <v>5</v>
      </c>
      <c r="G74" s="146">
        <v>2</v>
      </c>
      <c r="H74" s="147">
        <f t="shared" si="28"/>
        <v>5</v>
      </c>
      <c r="I74" s="148">
        <f t="shared" si="29"/>
        <v>2</v>
      </c>
      <c r="J74" s="149">
        <f t="shared" si="30"/>
        <v>2.5</v>
      </c>
      <c r="K74" s="150"/>
      <c r="L74" s="128"/>
      <c r="T74" s="151">
        <f>C74</f>
        <v>45673</v>
      </c>
      <c r="U74" s="152">
        <f t="shared" si="32"/>
        <v>5</v>
      </c>
      <c r="V74" s="153">
        <f t="shared" si="32"/>
        <v>2</v>
      </c>
      <c r="W74" s="153">
        <f t="shared" si="32"/>
        <v>2.5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45674</v>
      </c>
      <c r="D75" s="146">
        <v>12</v>
      </c>
      <c r="E75" s="146">
        <v>2</v>
      </c>
      <c r="F75" s="146">
        <v>3</v>
      </c>
      <c r="G75" s="146">
        <v>2</v>
      </c>
      <c r="H75" s="147">
        <f t="shared" si="28"/>
        <v>15</v>
      </c>
      <c r="I75" s="148">
        <f t="shared" si="29"/>
        <v>2</v>
      </c>
      <c r="J75" s="149">
        <f t="shared" si="30"/>
        <v>7.5</v>
      </c>
      <c r="K75" s="150"/>
      <c r="L75" s="128"/>
      <c r="T75" s="151">
        <f>C75</f>
        <v>45674</v>
      </c>
      <c r="U75" s="152">
        <f t="shared" si="32"/>
        <v>15</v>
      </c>
      <c r="V75" s="153">
        <f t="shared" si="32"/>
        <v>2</v>
      </c>
      <c r="W75" s="153">
        <f t="shared" si="32"/>
        <v>7.5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45675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19</v>
      </c>
      <c r="E77" s="157">
        <f>IF(SUM(E71:E76)=0,0,AVERAGE(E71:E76))</f>
        <v>2</v>
      </c>
      <c r="F77" s="157">
        <f>SUM(F71:F76)</f>
        <v>34</v>
      </c>
      <c r="G77" s="158">
        <f>IF(SUM(G71:G76)=0,0,AVERAGE(G71:G76))</f>
        <v>1.7</v>
      </c>
      <c r="H77" s="157">
        <f t="shared" si="28"/>
        <v>53</v>
      </c>
      <c r="I77" s="159">
        <f>AVERAGE(E77,G77)</f>
        <v>1.85</v>
      </c>
      <c r="J77" s="160">
        <f>IF(I77=0,0,H77/I77)</f>
        <v>28.648648648648646</v>
      </c>
      <c r="K77" s="60"/>
      <c r="L77" s="142"/>
      <c r="U77" s="25">
        <f>D77+F77</f>
        <v>53</v>
      </c>
      <c r="V77" s="33">
        <f>SUM(V71:V75)</f>
        <v>9.25</v>
      </c>
      <c r="W77" s="34">
        <f>SUM(W71:W75)</f>
        <v>29.547619047619051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5.9095238095238098</v>
      </c>
      <c r="X78" s="37">
        <f>IF(W77=0,0,W78)</f>
        <v>5.9095238095238098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45670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45671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45672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45673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45674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45675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53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52" priority="11" operator="equal">
      <formula>$R$2</formula>
    </cfRule>
  </conditionalFormatting>
  <conditionalFormatting sqref="C59:C64">
    <cfRule type="cellIs" dxfId="151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127"/>
  <sheetViews>
    <sheetView workbookViewId="0">
      <selection activeCell="F16" sqref="F1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24.807792207792211</v>
      </c>
      <c r="C7" s="306"/>
      <c r="D7" s="382" t="s">
        <v>1</v>
      </c>
      <c r="E7" s="383"/>
      <c r="F7" s="383" t="s">
        <v>2</v>
      </c>
      <c r="G7" s="384"/>
      <c r="H7" s="385">
        <f>C10</f>
        <v>45677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'13jan'!C15+2</f>
        <v>45677</v>
      </c>
      <c r="D10" s="20">
        <v>122</v>
      </c>
      <c r="E10" s="20">
        <v>7</v>
      </c>
      <c r="F10" s="20">
        <v>80</v>
      </c>
      <c r="G10" s="20">
        <v>7</v>
      </c>
      <c r="H10" s="179">
        <f t="shared" ref="H10:H16" si="0">D10+F10</f>
        <v>202</v>
      </c>
      <c r="I10" s="180">
        <f t="shared" ref="I10:I15" si="1">IF(H10=0,0,AVERAGE(E10,G10))</f>
        <v>7</v>
      </c>
      <c r="J10" s="181">
        <f t="shared" ref="J10:J15" si="2">IF(H10=0,0,H10/I10)</f>
        <v>28.857142857142858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45677</v>
      </c>
      <c r="U10" s="17">
        <f>H10</f>
        <v>202</v>
      </c>
      <c r="V10" s="19">
        <f>I10</f>
        <v>7</v>
      </c>
      <c r="W10" s="24">
        <f>J10</f>
        <v>28.857142857142858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45678</v>
      </c>
      <c r="D11" s="20">
        <v>58</v>
      </c>
      <c r="E11" s="20">
        <v>5</v>
      </c>
      <c r="F11" s="20">
        <v>62</v>
      </c>
      <c r="G11" s="20">
        <v>5</v>
      </c>
      <c r="H11" s="179">
        <f t="shared" si="0"/>
        <v>120</v>
      </c>
      <c r="I11" s="180">
        <f t="shared" si="1"/>
        <v>5</v>
      </c>
      <c r="J11" s="181">
        <f t="shared" si="2"/>
        <v>24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45678</v>
      </c>
      <c r="U11" s="17">
        <f t="shared" ref="U11:W14" si="3">H11</f>
        <v>120</v>
      </c>
      <c r="V11" s="19">
        <f t="shared" si="3"/>
        <v>5</v>
      </c>
      <c r="W11" s="24">
        <f t="shared" si="3"/>
        <v>24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45679</v>
      </c>
      <c r="D12" s="20">
        <v>86</v>
      </c>
      <c r="E12" s="20">
        <v>7</v>
      </c>
      <c r="F12" s="20">
        <v>79</v>
      </c>
      <c r="G12" s="20">
        <v>7</v>
      </c>
      <c r="H12" s="179">
        <f t="shared" si="0"/>
        <v>165</v>
      </c>
      <c r="I12" s="180">
        <f t="shared" si="1"/>
        <v>7</v>
      </c>
      <c r="J12" s="181">
        <f t="shared" si="2"/>
        <v>23.571428571428573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45679</v>
      </c>
      <c r="U12" s="17">
        <f t="shared" si="3"/>
        <v>165</v>
      </c>
      <c r="V12" s="19">
        <f t="shared" si="3"/>
        <v>7</v>
      </c>
      <c r="W12" s="24">
        <f t="shared" si="3"/>
        <v>23.571428571428573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45680</v>
      </c>
      <c r="D13" s="20">
        <v>88</v>
      </c>
      <c r="E13" s="20">
        <v>7</v>
      </c>
      <c r="F13" s="20">
        <v>90</v>
      </c>
      <c r="G13" s="20">
        <v>7</v>
      </c>
      <c r="H13" s="179">
        <f t="shared" si="0"/>
        <v>178</v>
      </c>
      <c r="I13" s="180">
        <f t="shared" si="1"/>
        <v>7</v>
      </c>
      <c r="J13" s="181">
        <f t="shared" si="2"/>
        <v>25.428571428571427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45680</v>
      </c>
      <c r="U13" s="17">
        <f t="shared" si="3"/>
        <v>178</v>
      </c>
      <c r="V13" s="19">
        <f t="shared" si="3"/>
        <v>7</v>
      </c>
      <c r="W13" s="24">
        <f t="shared" si="3"/>
        <v>25.428571428571427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45681</v>
      </c>
      <c r="D14" s="20">
        <v>72</v>
      </c>
      <c r="E14" s="20">
        <v>6</v>
      </c>
      <c r="F14" s="20">
        <v>50</v>
      </c>
      <c r="G14" s="20">
        <v>5</v>
      </c>
      <c r="H14" s="179">
        <f t="shared" si="0"/>
        <v>122</v>
      </c>
      <c r="I14" s="180">
        <f t="shared" si="1"/>
        <v>5.5</v>
      </c>
      <c r="J14" s="181">
        <f t="shared" si="2"/>
        <v>22.181818181818183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45681</v>
      </c>
      <c r="U14" s="17">
        <f t="shared" si="3"/>
        <v>122</v>
      </c>
      <c r="V14" s="19">
        <f t="shared" si="3"/>
        <v>5.5</v>
      </c>
      <c r="W14" s="24">
        <f t="shared" si="3"/>
        <v>22.181818181818183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45682</v>
      </c>
      <c r="D15" s="20">
        <v>37</v>
      </c>
      <c r="E15" s="20">
        <v>4</v>
      </c>
      <c r="F15" s="20">
        <v>30</v>
      </c>
      <c r="G15" s="20">
        <v>4</v>
      </c>
      <c r="H15" s="179">
        <f t="shared" si="0"/>
        <v>67</v>
      </c>
      <c r="I15" s="180">
        <f t="shared" si="1"/>
        <v>4</v>
      </c>
      <c r="J15" s="181">
        <f t="shared" si="2"/>
        <v>16.75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463</v>
      </c>
      <c r="E16" s="30">
        <f>IF(SUM(E10:E15)=0,0,AVERAGE(E10:E15))</f>
        <v>6</v>
      </c>
      <c r="F16" s="30">
        <f>SUM(F10:F15)</f>
        <v>391</v>
      </c>
      <c r="G16" s="30">
        <f>IF(SUM(G10:G15)=0,0,AVERAGE(G10:G15))</f>
        <v>5.833333333333333</v>
      </c>
      <c r="H16" s="30">
        <f t="shared" si="0"/>
        <v>854</v>
      </c>
      <c r="I16" s="31">
        <f>IF(H16=0,0,AVERAGE(E16,G16))</f>
        <v>5.9166666666666661</v>
      </c>
      <c r="J16" s="32">
        <f>IF(H16=0,0,H16/I16)</f>
        <v>144.33802816901411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854</v>
      </c>
      <c r="V16" s="33">
        <f>SUM(V10:V14)</f>
        <v>31.5</v>
      </c>
      <c r="W16" s="34">
        <f>SUM(W10:W14)</f>
        <v>124.03896103896105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24.807792207792211</v>
      </c>
      <c r="X17" s="37">
        <f>IF(W16=0,0,W17)</f>
        <v>24.807792207792211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10.377142857142857</v>
      </c>
      <c r="C19" s="306"/>
      <c r="D19" s="368" t="s">
        <v>1</v>
      </c>
      <c r="E19" s="369"/>
      <c r="F19" s="369" t="s">
        <v>2</v>
      </c>
      <c r="G19" s="370"/>
      <c r="H19" s="371">
        <f>C22</f>
        <v>45677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45677</v>
      </c>
      <c r="D22" s="43">
        <v>3</v>
      </c>
      <c r="E22" s="43">
        <v>1</v>
      </c>
      <c r="F22" s="43">
        <v>3</v>
      </c>
      <c r="G22" s="43">
        <v>0.5</v>
      </c>
      <c r="H22" s="44">
        <f t="shared" ref="H22:H28" si="5">D22+F22</f>
        <v>6</v>
      </c>
      <c r="I22" s="45">
        <f t="shared" ref="I22:I27" si="6">IF(H22=0,0,AVERAGE(E22,G22))</f>
        <v>0.75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45677</v>
      </c>
      <c r="U22" s="39">
        <f>H22</f>
        <v>6</v>
      </c>
      <c r="V22" s="40">
        <f>I22</f>
        <v>0.75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45678</v>
      </c>
      <c r="D23" s="43">
        <v>5</v>
      </c>
      <c r="E23" s="43">
        <v>1</v>
      </c>
      <c r="F23" s="43">
        <v>4</v>
      </c>
      <c r="G23" s="43">
        <v>0.75</v>
      </c>
      <c r="H23" s="44">
        <f t="shared" si="5"/>
        <v>9</v>
      </c>
      <c r="I23" s="45">
        <f t="shared" si="6"/>
        <v>0.875</v>
      </c>
      <c r="J23" s="46">
        <f t="shared" si="7"/>
        <v>10.285714285714286</v>
      </c>
      <c r="K23" s="21" t="e">
        <f>IF(#REF!&lt;&gt;0,"Não","")</f>
        <v>#REF!</v>
      </c>
      <c r="L23" s="47"/>
      <c r="T23" s="48">
        <f>C23</f>
        <v>45678</v>
      </c>
      <c r="U23" s="39">
        <f t="shared" ref="U23:W26" si="8">H23</f>
        <v>9</v>
      </c>
      <c r="V23" s="40">
        <f t="shared" si="8"/>
        <v>0.875</v>
      </c>
      <c r="W23" s="40">
        <f t="shared" si="8"/>
        <v>10.285714285714286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45679</v>
      </c>
      <c r="D24" s="43">
        <v>5</v>
      </c>
      <c r="E24" s="43">
        <v>0.5</v>
      </c>
      <c r="F24" s="43">
        <v>2</v>
      </c>
      <c r="G24" s="43">
        <v>0.5</v>
      </c>
      <c r="H24" s="44">
        <f t="shared" si="5"/>
        <v>7</v>
      </c>
      <c r="I24" s="45">
        <f t="shared" si="6"/>
        <v>0.5</v>
      </c>
      <c r="J24" s="46">
        <f t="shared" si="7"/>
        <v>14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45679</v>
      </c>
      <c r="U24" s="39">
        <f t="shared" si="8"/>
        <v>7</v>
      </c>
      <c r="V24" s="40">
        <f t="shared" si="8"/>
        <v>0.5</v>
      </c>
      <c r="W24" s="40">
        <f t="shared" si="8"/>
        <v>14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45680</v>
      </c>
      <c r="D25" s="43">
        <v>2</v>
      </c>
      <c r="E25" s="43">
        <v>0.5</v>
      </c>
      <c r="F25" s="43">
        <v>3</v>
      </c>
      <c r="G25" s="43">
        <v>0.5</v>
      </c>
      <c r="H25" s="44">
        <f t="shared" si="5"/>
        <v>5</v>
      </c>
      <c r="I25" s="45">
        <f t="shared" si="6"/>
        <v>0.5</v>
      </c>
      <c r="J25" s="46">
        <f t="shared" si="7"/>
        <v>10</v>
      </c>
      <c r="K25" s="21" t="e">
        <f>IF(#REF!&lt;&gt;0,"Não","")</f>
        <v>#REF!</v>
      </c>
      <c r="L25" s="47"/>
      <c r="T25" s="48">
        <f>C25</f>
        <v>45680</v>
      </c>
      <c r="U25" s="39">
        <f t="shared" si="8"/>
        <v>5</v>
      </c>
      <c r="V25" s="40">
        <f t="shared" si="8"/>
        <v>0.5</v>
      </c>
      <c r="W25" s="40">
        <f t="shared" si="8"/>
        <v>10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45681</v>
      </c>
      <c r="D26" s="43">
        <v>3</v>
      </c>
      <c r="E26" s="43">
        <v>0.75</v>
      </c>
      <c r="F26" s="43">
        <v>3</v>
      </c>
      <c r="G26" s="43">
        <v>0.5</v>
      </c>
      <c r="H26" s="49">
        <f t="shared" si="5"/>
        <v>6</v>
      </c>
      <c r="I26" s="50">
        <f t="shared" si="6"/>
        <v>0.625</v>
      </c>
      <c r="J26" s="51">
        <f t="shared" si="7"/>
        <v>9.6</v>
      </c>
      <c r="K26" s="21" t="e">
        <f>IF(#REF!&lt;&gt;0,"Não","")</f>
        <v>#REF!</v>
      </c>
      <c r="L26" s="47"/>
      <c r="T26" s="48">
        <f>C26</f>
        <v>45681</v>
      </c>
      <c r="U26" s="39">
        <f t="shared" si="8"/>
        <v>6</v>
      </c>
      <c r="V26" s="40">
        <f t="shared" si="8"/>
        <v>0.625</v>
      </c>
      <c r="W26" s="40">
        <f t="shared" si="8"/>
        <v>9.6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45682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18</v>
      </c>
      <c r="E28" s="56">
        <f>IF(SUM(E22:E27)=0,0,AVERAGE(E22:E27))</f>
        <v>0.75</v>
      </c>
      <c r="F28" s="56">
        <f>SUM(F22:F27)</f>
        <v>15</v>
      </c>
      <c r="G28" s="57">
        <f>IF(SUM(G22:G27)=0,0,AVERAGE(G22:G27))</f>
        <v>0.55000000000000004</v>
      </c>
      <c r="H28" s="56">
        <f t="shared" si="5"/>
        <v>33</v>
      </c>
      <c r="I28" s="58">
        <f>AVERAGE(I22:I26)</f>
        <v>0.65</v>
      </c>
      <c r="J28" s="59">
        <f>IF(H28=0,0,H28/I28)</f>
        <v>50.769230769230766</v>
      </c>
      <c r="K28" s="60"/>
      <c r="L28" s="61"/>
      <c r="U28" s="25">
        <f>D28+F28</f>
        <v>33</v>
      </c>
      <c r="V28" s="33">
        <f>SUM(V22:V26)</f>
        <v>3.25</v>
      </c>
      <c r="W28" s="34">
        <f>SUM(W22:W26)</f>
        <v>51.885714285714286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10.377142857142857</v>
      </c>
      <c r="X29" s="37">
        <f>IF(W28=0,0,W29)</f>
        <v>10.377142857142857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51.596190476190472</v>
      </c>
      <c r="C31" s="306"/>
      <c r="D31" s="352" t="s">
        <v>1</v>
      </c>
      <c r="E31" s="353"/>
      <c r="F31" s="353" t="s">
        <v>2</v>
      </c>
      <c r="G31" s="354"/>
      <c r="H31" s="355">
        <f>C34</f>
        <v>45677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45677</v>
      </c>
      <c r="D34" s="43">
        <v>19</v>
      </c>
      <c r="E34" s="43">
        <v>0.5</v>
      </c>
      <c r="F34" s="43">
        <v>17</v>
      </c>
      <c r="G34" s="43">
        <v>0.5</v>
      </c>
      <c r="H34" s="67">
        <f t="shared" ref="H34:H40" si="11">D34+F34</f>
        <v>36</v>
      </c>
      <c r="I34" s="68">
        <f t="shared" ref="I34:I39" si="12">IF(H34=0,0,AVERAGE(E34,G34))</f>
        <v>0.5</v>
      </c>
      <c r="J34" s="69">
        <f t="shared" ref="J34:J39" si="13">IF(H34=0,0,H34/I34)</f>
        <v>72</v>
      </c>
      <c r="K34" s="21" t="e">
        <f>IF(#REF!&lt;&gt;0,"Não","")</f>
        <v>#REF!</v>
      </c>
      <c r="L34" s="47"/>
      <c r="T34" s="70">
        <f>C34</f>
        <v>45677</v>
      </c>
      <c r="U34" s="63">
        <f>H34</f>
        <v>36</v>
      </c>
      <c r="V34" s="64">
        <f>I34</f>
        <v>0.5</v>
      </c>
      <c r="W34" s="64">
        <f>J34</f>
        <v>72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45678</v>
      </c>
      <c r="D35" s="43">
        <v>1</v>
      </c>
      <c r="E35" s="43">
        <v>0.25</v>
      </c>
      <c r="F35" s="43">
        <v>15</v>
      </c>
      <c r="G35" s="43">
        <v>1</v>
      </c>
      <c r="H35" s="67">
        <f t="shared" si="11"/>
        <v>16</v>
      </c>
      <c r="I35" s="68">
        <f t="shared" si="12"/>
        <v>0.625</v>
      </c>
      <c r="J35" s="69">
        <f t="shared" si="13"/>
        <v>25.6</v>
      </c>
      <c r="K35" s="21" t="e">
        <f>IF(#REF!&lt;&gt;0,"Não","")</f>
        <v>#REF!</v>
      </c>
      <c r="L35" s="47" t="s">
        <v>54</v>
      </c>
      <c r="T35" s="70">
        <f>C35</f>
        <v>45678</v>
      </c>
      <c r="U35" s="63">
        <f t="shared" ref="U35:W38" si="14">H35</f>
        <v>16</v>
      </c>
      <c r="V35" s="64">
        <f t="shared" si="14"/>
        <v>0.625</v>
      </c>
      <c r="W35" s="64">
        <f t="shared" si="14"/>
        <v>25.6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45679</v>
      </c>
      <c r="D36" s="20">
        <v>18</v>
      </c>
      <c r="E36" s="43">
        <v>0.75</v>
      </c>
      <c r="F36" s="20">
        <v>27</v>
      </c>
      <c r="G36" s="43">
        <v>1</v>
      </c>
      <c r="H36" s="67">
        <f t="shared" si="11"/>
        <v>45</v>
      </c>
      <c r="I36" s="68">
        <f t="shared" si="12"/>
        <v>0.875</v>
      </c>
      <c r="J36" s="69">
        <f t="shared" si="13"/>
        <v>51.428571428571431</v>
      </c>
      <c r="K36" s="26" t="e">
        <f>IF(#REF!&lt;&gt;0,"Não","")</f>
        <v>#REF!</v>
      </c>
      <c r="L36" s="47"/>
      <c r="T36" s="70">
        <f>C36</f>
        <v>45679</v>
      </c>
      <c r="U36" s="63">
        <f t="shared" si="14"/>
        <v>45</v>
      </c>
      <c r="V36" s="64">
        <f t="shared" si="14"/>
        <v>0.875</v>
      </c>
      <c r="W36" s="64">
        <f t="shared" si="14"/>
        <v>51.428571428571431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45680</v>
      </c>
      <c r="D37" s="43">
        <v>22</v>
      </c>
      <c r="E37" s="43">
        <v>0.75</v>
      </c>
      <c r="F37" s="43">
        <v>0</v>
      </c>
      <c r="G37" s="43">
        <v>0</v>
      </c>
      <c r="H37" s="67">
        <f t="shared" si="11"/>
        <v>22</v>
      </c>
      <c r="I37" s="68">
        <f t="shared" si="12"/>
        <v>0.375</v>
      </c>
      <c r="J37" s="69">
        <f t="shared" si="13"/>
        <v>58.666666666666664</v>
      </c>
      <c r="K37" s="21" t="e">
        <f>IF(#REF!&lt;&gt;0,"Não","")</f>
        <v>#REF!</v>
      </c>
      <c r="L37" s="47"/>
      <c r="T37" s="70">
        <f>C37</f>
        <v>45680</v>
      </c>
      <c r="U37" s="63">
        <f t="shared" si="14"/>
        <v>22</v>
      </c>
      <c r="V37" s="64">
        <f t="shared" si="14"/>
        <v>0.375</v>
      </c>
      <c r="W37" s="64">
        <f t="shared" si="14"/>
        <v>58.666666666666664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45681</v>
      </c>
      <c r="D38" s="43">
        <v>21</v>
      </c>
      <c r="E38" s="43">
        <v>1</v>
      </c>
      <c r="F38" s="43">
        <v>23</v>
      </c>
      <c r="G38" s="43">
        <v>0.75</v>
      </c>
      <c r="H38" s="71">
        <f t="shared" si="11"/>
        <v>44</v>
      </c>
      <c r="I38" s="72">
        <f t="shared" si="12"/>
        <v>0.875</v>
      </c>
      <c r="J38" s="73">
        <f t="shared" si="13"/>
        <v>50.285714285714285</v>
      </c>
      <c r="K38" s="21" t="e">
        <f>IF(#REF!&lt;&gt;0,"Não","")</f>
        <v>#REF!</v>
      </c>
      <c r="L38" s="47"/>
      <c r="T38" s="70">
        <f>C38</f>
        <v>45681</v>
      </c>
      <c r="U38" s="63">
        <f t="shared" si="14"/>
        <v>44</v>
      </c>
      <c r="V38" s="64">
        <f t="shared" si="14"/>
        <v>0.875</v>
      </c>
      <c r="W38" s="64">
        <f t="shared" si="14"/>
        <v>50.285714285714285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45682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81</v>
      </c>
      <c r="E40" s="76">
        <f>IF(SUM(E34:E39)=0,0,AVERAGE(E34:E39))</f>
        <v>0.65</v>
      </c>
      <c r="F40" s="76">
        <f>SUM(F34:F39)</f>
        <v>82</v>
      </c>
      <c r="G40" s="77">
        <f>IF(SUM(G34:G39)=0,0,AVERAGE(G34:G39))</f>
        <v>0.65</v>
      </c>
      <c r="H40" s="78">
        <f t="shared" si="11"/>
        <v>163</v>
      </c>
      <c r="I40" s="79">
        <f>AVERAGE(I34:I38)</f>
        <v>0.65</v>
      </c>
      <c r="J40" s="80">
        <v>0</v>
      </c>
      <c r="K40" s="60"/>
      <c r="L40" s="81"/>
      <c r="U40" s="25">
        <f>D40+F40</f>
        <v>163</v>
      </c>
      <c r="V40" s="33">
        <f>SUM(V34:V38)</f>
        <v>3.25</v>
      </c>
      <c r="W40" s="34">
        <f>SUM(W34:W38)</f>
        <v>257.98095238095237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51.596190476190472</v>
      </c>
      <c r="X41" s="37">
        <f>IF(W40=0,0,W41)</f>
        <v>51.596190476190472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42</v>
      </c>
      <c r="C43" s="335"/>
      <c r="D43" s="338" t="s">
        <v>1</v>
      </c>
      <c r="E43" s="339"/>
      <c r="F43" s="339" t="s">
        <v>2</v>
      </c>
      <c r="G43" s="340"/>
      <c r="H43" s="341">
        <f>C46</f>
        <v>45677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45677</v>
      </c>
      <c r="D46" s="43">
        <v>12</v>
      </c>
      <c r="E46" s="43">
        <v>0.5</v>
      </c>
      <c r="F46" s="43">
        <v>5</v>
      </c>
      <c r="G46" s="52">
        <v>0.25</v>
      </c>
      <c r="H46" s="96">
        <f t="shared" ref="H46:H52" si="18">D46+F46</f>
        <v>17</v>
      </c>
      <c r="I46" s="97">
        <f t="shared" ref="I46:I51" si="19">IF(H46=0,0,AVERAGE(E46,G46))</f>
        <v>0.375</v>
      </c>
      <c r="J46" s="98">
        <f t="shared" ref="J46:J51" si="20">IF(H46=0,0,H46/I46)</f>
        <v>45.333333333333336</v>
      </c>
      <c r="K46" s="53" t="e">
        <f>IF(#REF!&lt;&gt;0,"Não","")</f>
        <v>#REF!</v>
      </c>
      <c r="L46" s="47"/>
      <c r="R46" s="85"/>
      <c r="S46" s="99"/>
      <c r="T46" s="100">
        <f>C46</f>
        <v>45677</v>
      </c>
      <c r="U46" s="101">
        <f>H46</f>
        <v>17</v>
      </c>
      <c r="V46" s="102">
        <f>I46</f>
        <v>0.375</v>
      </c>
      <c r="W46" s="102">
        <f>J46</f>
        <v>45.333333333333336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45678</v>
      </c>
      <c r="D47" s="43">
        <v>10</v>
      </c>
      <c r="E47" s="43">
        <v>0.5</v>
      </c>
      <c r="F47" s="43">
        <v>6</v>
      </c>
      <c r="G47" s="52">
        <v>0.25</v>
      </c>
      <c r="H47" s="96">
        <f t="shared" si="18"/>
        <v>16</v>
      </c>
      <c r="I47" s="97">
        <f t="shared" si="19"/>
        <v>0.375</v>
      </c>
      <c r="J47" s="98">
        <f t="shared" si="20"/>
        <v>42.666666666666664</v>
      </c>
      <c r="K47" s="53" t="e">
        <f>IF(#REF!&lt;&gt;0,"Não","")</f>
        <v>#REF!</v>
      </c>
      <c r="L47" s="47"/>
      <c r="R47" s="85"/>
      <c r="S47" s="99"/>
      <c r="T47" s="100">
        <f>C47</f>
        <v>45678</v>
      </c>
      <c r="U47" s="101">
        <f t="shared" ref="U47:W50" si="21">H47</f>
        <v>16</v>
      </c>
      <c r="V47" s="102">
        <f t="shared" si="21"/>
        <v>0.375</v>
      </c>
      <c r="W47" s="102">
        <f t="shared" si="21"/>
        <v>42.666666666666664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45679</v>
      </c>
      <c r="D48" s="20">
        <v>2</v>
      </c>
      <c r="E48" s="43">
        <v>0.125</v>
      </c>
      <c r="F48" s="20">
        <v>0</v>
      </c>
      <c r="G48" s="52">
        <v>0</v>
      </c>
      <c r="H48" s="96">
        <f t="shared" si="18"/>
        <v>2</v>
      </c>
      <c r="I48" s="97">
        <f t="shared" si="19"/>
        <v>6.25E-2</v>
      </c>
      <c r="J48" s="98">
        <f t="shared" si="20"/>
        <v>32</v>
      </c>
      <c r="K48" s="109" t="e">
        <f>IF(#REF!&lt;&gt;0,"Não","")</f>
        <v>#REF!</v>
      </c>
      <c r="L48" s="47"/>
      <c r="R48" s="110"/>
      <c r="S48" s="99"/>
      <c r="T48" s="100">
        <f>C48</f>
        <v>45679</v>
      </c>
      <c r="U48" s="101">
        <f t="shared" si="21"/>
        <v>2</v>
      </c>
      <c r="V48" s="102">
        <f t="shared" si="21"/>
        <v>6.25E-2</v>
      </c>
      <c r="W48" s="102">
        <f t="shared" si="21"/>
        <v>32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45680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45680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45681</v>
      </c>
      <c r="D50" s="43">
        <v>12</v>
      </c>
      <c r="E50" s="43">
        <v>0.5</v>
      </c>
      <c r="F50" s="43">
        <v>0</v>
      </c>
      <c r="G50" s="52">
        <v>0</v>
      </c>
      <c r="H50" s="96">
        <f t="shared" si="18"/>
        <v>12</v>
      </c>
      <c r="I50" s="97">
        <f t="shared" si="19"/>
        <v>0.25</v>
      </c>
      <c r="J50" s="98">
        <f t="shared" si="20"/>
        <v>48</v>
      </c>
      <c r="K50" s="53" t="e">
        <f>IF(#REF!&lt;&gt;0,"Não","")</f>
        <v>#REF!</v>
      </c>
      <c r="L50" s="47"/>
      <c r="R50" s="85"/>
      <c r="S50" s="99"/>
      <c r="T50" s="100">
        <f>C50</f>
        <v>45681</v>
      </c>
      <c r="U50" s="101">
        <f t="shared" si="21"/>
        <v>12</v>
      </c>
      <c r="V50" s="102">
        <f t="shared" si="21"/>
        <v>0.25</v>
      </c>
      <c r="W50" s="102">
        <f t="shared" si="21"/>
        <v>48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45682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36</v>
      </c>
      <c r="E52" s="115">
        <f>IF(SUM(E46:E51)=0,0,AVERAGE(E46:E51))</f>
        <v>0.32500000000000001</v>
      </c>
      <c r="F52" s="115">
        <f>SUM(F46:F51)</f>
        <v>11</v>
      </c>
      <c r="G52" s="116">
        <f>IF(SUM(G46:G51)=0,0,AVERAGE(G46:G51))</f>
        <v>0.1</v>
      </c>
      <c r="H52" s="115">
        <f t="shared" si="18"/>
        <v>47</v>
      </c>
      <c r="I52" s="117">
        <f>AVERAGE(E52,G52)</f>
        <v>0.21250000000000002</v>
      </c>
      <c r="J52" s="118">
        <f>IF(I52=0,0,H52/I52)</f>
        <v>221.17647058823528</v>
      </c>
      <c r="K52" s="60"/>
      <c r="L52" s="119"/>
      <c r="R52" s="85"/>
      <c r="S52" s="3"/>
      <c r="T52" s="104"/>
      <c r="U52" s="25">
        <f>D52+F52</f>
        <v>47</v>
      </c>
      <c r="V52" s="33">
        <f>SUM(V46:V50)</f>
        <v>1.0625</v>
      </c>
      <c r="W52" s="34">
        <f>SUM(W46:W50)</f>
        <v>168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42</v>
      </c>
      <c r="X53" s="37">
        <f>IF(W52=0,0,W53)</f>
        <v>42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23.333333333333332</v>
      </c>
      <c r="C56" s="306"/>
      <c r="D56" s="317" t="s">
        <v>1</v>
      </c>
      <c r="E56" s="318"/>
      <c r="F56" s="318" t="s">
        <v>2</v>
      </c>
      <c r="G56" s="319"/>
      <c r="H56" s="320">
        <f>C59</f>
        <v>45677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45677</v>
      </c>
      <c r="D59" s="43">
        <v>9</v>
      </c>
      <c r="E59" s="43">
        <v>1</v>
      </c>
      <c r="F59" s="43">
        <v>4</v>
      </c>
      <c r="G59" s="52">
        <v>0.5</v>
      </c>
      <c r="H59" s="125">
        <f>D59+F59</f>
        <v>13</v>
      </c>
      <c r="I59" s="126">
        <f>IF(H59=0,0,AVERAGE(E59,G59))</f>
        <v>0.75</v>
      </c>
      <c r="J59" s="127">
        <f t="shared" ref="J59:J64" si="23">IF(H59=0,0,H59/I59)</f>
        <v>17.333333333333332</v>
      </c>
      <c r="K59" s="53" t="e">
        <f>IF(#REF!&lt;&gt;0,"Não","")</f>
        <v>#REF!</v>
      </c>
      <c r="L59" s="128"/>
      <c r="T59" s="129">
        <f>C59</f>
        <v>45677</v>
      </c>
      <c r="U59" s="130">
        <f>H59</f>
        <v>13</v>
      </c>
      <c r="V59" s="131">
        <f>I59</f>
        <v>0.75</v>
      </c>
      <c r="W59" s="131">
        <f>J59</f>
        <v>17.333333333333332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45678</v>
      </c>
      <c r="D60" s="43">
        <v>2</v>
      </c>
      <c r="E60" s="43">
        <v>0.5</v>
      </c>
      <c r="F60" s="43">
        <v>0</v>
      </c>
      <c r="G60" s="52">
        <v>0</v>
      </c>
      <c r="H60" s="125">
        <f>D60+F60</f>
        <v>2</v>
      </c>
      <c r="I60" s="126">
        <f>IF(H60=0,0,AVERAGE(E60,G60))</f>
        <v>0.25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45678</v>
      </c>
      <c r="U60" s="130">
        <f t="shared" ref="U60:W63" si="25">H60</f>
        <v>2</v>
      </c>
      <c r="V60" s="131">
        <f t="shared" si="25"/>
        <v>0.25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45679</v>
      </c>
      <c r="D61" s="20">
        <v>15</v>
      </c>
      <c r="E61" s="43">
        <v>0.5</v>
      </c>
      <c r="F61" s="20">
        <v>0</v>
      </c>
      <c r="G61" s="52">
        <v>0</v>
      </c>
      <c r="H61" s="125">
        <f t="shared" ref="H61:H65" si="26">D61+F61</f>
        <v>15</v>
      </c>
      <c r="I61" s="126">
        <f t="shared" ref="I61:I64" si="27">IF(H61=0,0,AVERAGE(E61,G61))</f>
        <v>0.25</v>
      </c>
      <c r="J61" s="127">
        <f t="shared" si="23"/>
        <v>60</v>
      </c>
      <c r="K61" s="109" t="e">
        <f>IF(#REF!&lt;&gt;0,"Não","")</f>
        <v>#REF!</v>
      </c>
      <c r="L61" s="128"/>
      <c r="T61" s="129">
        <f>C61</f>
        <v>45679</v>
      </c>
      <c r="U61" s="130">
        <f t="shared" si="25"/>
        <v>15</v>
      </c>
      <c r="V61" s="131">
        <f t="shared" si="25"/>
        <v>0.25</v>
      </c>
      <c r="W61" s="131">
        <f t="shared" si="25"/>
        <v>60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45680</v>
      </c>
      <c r="D62" s="43">
        <v>3</v>
      </c>
      <c r="E62" s="43">
        <v>0.5</v>
      </c>
      <c r="F62" s="20">
        <v>6</v>
      </c>
      <c r="G62" s="52">
        <v>0.5</v>
      </c>
      <c r="H62" s="125">
        <f t="shared" si="26"/>
        <v>9</v>
      </c>
      <c r="I62" s="126">
        <f t="shared" si="27"/>
        <v>0.5</v>
      </c>
      <c r="J62" s="127">
        <f t="shared" si="23"/>
        <v>18</v>
      </c>
      <c r="K62" s="53" t="e">
        <f>IF(#REF!&lt;&gt;0,"Não","")</f>
        <v>#REF!</v>
      </c>
      <c r="L62" s="128"/>
      <c r="T62" s="129">
        <f>C62</f>
        <v>45680</v>
      </c>
      <c r="U62" s="130">
        <f t="shared" si="25"/>
        <v>9</v>
      </c>
      <c r="V62" s="131">
        <f t="shared" si="25"/>
        <v>0.5</v>
      </c>
      <c r="W62" s="131">
        <f t="shared" si="25"/>
        <v>18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45681</v>
      </c>
      <c r="D63" s="43">
        <v>1</v>
      </c>
      <c r="E63" s="43">
        <v>0.25</v>
      </c>
      <c r="F63" s="43">
        <v>4</v>
      </c>
      <c r="G63" s="52">
        <v>0.5</v>
      </c>
      <c r="H63" s="125">
        <f t="shared" si="26"/>
        <v>5</v>
      </c>
      <c r="I63" s="126">
        <f t="shared" si="27"/>
        <v>0.375</v>
      </c>
      <c r="J63" s="127">
        <f t="shared" si="23"/>
        <v>13.333333333333334</v>
      </c>
      <c r="K63" s="53" t="e">
        <f>IF(#REF!&lt;&gt;0,"Não","")</f>
        <v>#REF!</v>
      </c>
      <c r="L63" s="128"/>
      <c r="T63" s="129">
        <f>C63</f>
        <v>45681</v>
      </c>
      <c r="U63" s="130">
        <f t="shared" si="25"/>
        <v>5</v>
      </c>
      <c r="V63" s="131">
        <f t="shared" si="25"/>
        <v>0.375</v>
      </c>
      <c r="W63" s="131">
        <f t="shared" si="25"/>
        <v>13.333333333333334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45682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30</v>
      </c>
      <c r="E65" s="135">
        <f>IF(SUM(E59:E64)=0,0,AVERAGE(E59:E64))</f>
        <v>0.55000000000000004</v>
      </c>
      <c r="F65" s="135">
        <f>SUM(F59:F64)</f>
        <v>14</v>
      </c>
      <c r="G65" s="136">
        <f>IF(SUM(G59:G64)=0,0,AVERAGE(G59:G64))</f>
        <v>0.3</v>
      </c>
      <c r="H65" s="135">
        <f t="shared" si="26"/>
        <v>44</v>
      </c>
      <c r="I65" s="137">
        <f>AVERAGE(E65,G65)</f>
        <v>0.42500000000000004</v>
      </c>
      <c r="J65" s="138">
        <f>IF(I65=0,0,H65/I65)</f>
        <v>103.52941176470587</v>
      </c>
      <c r="K65" s="60"/>
      <c r="L65" s="139"/>
      <c r="U65" s="25">
        <f>D65+F65</f>
        <v>44</v>
      </c>
      <c r="V65" s="33">
        <f>SUM(V59:V63)</f>
        <v>2.125</v>
      </c>
      <c r="W65" s="34">
        <f>SUM(W59:W63)</f>
        <v>116.66666666666666</v>
      </c>
      <c r="X65" s="25">
        <f>COUNT(X59:X63)</f>
        <v>5</v>
      </c>
    </row>
    <row r="66" spans="1:67" s="1" customFormat="1" ht="92.25" customHeight="1">
      <c r="C66" s="140"/>
      <c r="V66" s="4"/>
      <c r="W66" s="36">
        <f>W65/X65</f>
        <v>23.333333333333332</v>
      </c>
      <c r="X66" s="37">
        <f>IF(W65=0,0,W66)</f>
        <v>23.333333333333332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6.6952380952380945</v>
      </c>
      <c r="C68" s="306"/>
      <c r="D68" s="309" t="s">
        <v>1</v>
      </c>
      <c r="E68" s="310"/>
      <c r="F68" s="311" t="s">
        <v>2</v>
      </c>
      <c r="G68" s="309"/>
      <c r="H68" s="312">
        <v>45293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45677</v>
      </c>
      <c r="D71" s="146">
        <v>2</v>
      </c>
      <c r="E71" s="146">
        <v>1</v>
      </c>
      <c r="F71" s="146">
        <v>7</v>
      </c>
      <c r="G71" s="146">
        <v>1</v>
      </c>
      <c r="H71" s="147">
        <f t="shared" ref="H71:H77" si="28">D71+F71</f>
        <v>9</v>
      </c>
      <c r="I71" s="148">
        <f t="shared" ref="I71:I76" si="29">IF(H71=0,0,AVERAGE(E71,G71))</f>
        <v>1</v>
      </c>
      <c r="J71" s="149">
        <f t="shared" ref="J71:J76" si="30">IF(H71=0,0,H71/I71)</f>
        <v>9</v>
      </c>
      <c r="K71" s="150"/>
      <c r="L71" s="128"/>
      <c r="T71" s="151">
        <f>C71</f>
        <v>45677</v>
      </c>
      <c r="U71" s="152">
        <f>H71</f>
        <v>9</v>
      </c>
      <c r="V71" s="153">
        <f>I71</f>
        <v>1</v>
      </c>
      <c r="W71" s="153">
        <f>J71</f>
        <v>9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45678</v>
      </c>
      <c r="D72" s="146">
        <v>4</v>
      </c>
      <c r="E72" s="146">
        <v>1.5</v>
      </c>
      <c r="F72" s="146">
        <v>5</v>
      </c>
      <c r="G72" s="146">
        <v>2</v>
      </c>
      <c r="H72" s="147">
        <f t="shared" si="28"/>
        <v>9</v>
      </c>
      <c r="I72" s="148">
        <f t="shared" si="29"/>
        <v>1.75</v>
      </c>
      <c r="J72" s="149">
        <f t="shared" si="30"/>
        <v>5.1428571428571432</v>
      </c>
      <c r="K72" s="150"/>
      <c r="L72" s="128"/>
      <c r="T72" s="151">
        <f>C72</f>
        <v>45678</v>
      </c>
      <c r="U72" s="152">
        <f t="shared" ref="U72:W75" si="32">H72</f>
        <v>9</v>
      </c>
      <c r="V72" s="153">
        <f t="shared" si="32"/>
        <v>1.75</v>
      </c>
      <c r="W72" s="153">
        <f t="shared" si="32"/>
        <v>5.1428571428571432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45679</v>
      </c>
      <c r="D73" s="146">
        <v>0</v>
      </c>
      <c r="E73" s="146">
        <v>2</v>
      </c>
      <c r="F73" s="146">
        <v>5</v>
      </c>
      <c r="G73" s="146">
        <v>1</v>
      </c>
      <c r="H73" s="147">
        <f t="shared" si="28"/>
        <v>5</v>
      </c>
      <c r="I73" s="148">
        <f t="shared" si="29"/>
        <v>1.5</v>
      </c>
      <c r="J73" s="149">
        <f t="shared" si="30"/>
        <v>3.3333333333333335</v>
      </c>
      <c r="K73" s="150"/>
      <c r="L73" s="128"/>
      <c r="T73" s="151">
        <f>C73</f>
        <v>45679</v>
      </c>
      <c r="U73" s="152">
        <f t="shared" si="32"/>
        <v>5</v>
      </c>
      <c r="V73" s="153">
        <f t="shared" si="32"/>
        <v>1.5</v>
      </c>
      <c r="W73" s="153">
        <f t="shared" si="32"/>
        <v>3.3333333333333335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45680</v>
      </c>
      <c r="D74" s="146">
        <v>0</v>
      </c>
      <c r="E74" s="146">
        <v>1</v>
      </c>
      <c r="F74" s="146">
        <v>6</v>
      </c>
      <c r="G74" s="146">
        <v>1</v>
      </c>
      <c r="H74" s="147">
        <f t="shared" si="28"/>
        <v>6</v>
      </c>
      <c r="I74" s="148">
        <f t="shared" si="29"/>
        <v>1</v>
      </c>
      <c r="J74" s="149">
        <f t="shared" si="30"/>
        <v>6</v>
      </c>
      <c r="K74" s="150"/>
      <c r="L74" s="128"/>
      <c r="T74" s="151">
        <f>C74</f>
        <v>45680</v>
      </c>
      <c r="U74" s="152">
        <f t="shared" si="32"/>
        <v>6</v>
      </c>
      <c r="V74" s="153">
        <f t="shared" si="32"/>
        <v>1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45681</v>
      </c>
      <c r="D75" s="146">
        <v>7</v>
      </c>
      <c r="E75" s="146">
        <v>1</v>
      </c>
      <c r="F75" s="146">
        <v>3</v>
      </c>
      <c r="G75" s="146">
        <v>1</v>
      </c>
      <c r="H75" s="147">
        <f t="shared" si="28"/>
        <v>10</v>
      </c>
      <c r="I75" s="148">
        <f t="shared" si="29"/>
        <v>1</v>
      </c>
      <c r="J75" s="149">
        <f t="shared" si="30"/>
        <v>10</v>
      </c>
      <c r="K75" s="150"/>
      <c r="L75" s="128"/>
      <c r="T75" s="151">
        <f>C75</f>
        <v>45681</v>
      </c>
      <c r="U75" s="152">
        <f t="shared" si="32"/>
        <v>10</v>
      </c>
      <c r="V75" s="153">
        <f t="shared" si="32"/>
        <v>1</v>
      </c>
      <c r="W75" s="153">
        <f t="shared" si="32"/>
        <v>10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45682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13</v>
      </c>
      <c r="E77" s="157">
        <f>IF(SUM(E71:E76)=0,0,AVERAGE(E71:E76))</f>
        <v>1.3</v>
      </c>
      <c r="F77" s="157">
        <f>SUM(F71:F76)</f>
        <v>26</v>
      </c>
      <c r="G77" s="158">
        <f>IF(SUM(G71:G76)=0,0,AVERAGE(G71:G76))</f>
        <v>1.2</v>
      </c>
      <c r="H77" s="157">
        <f t="shared" si="28"/>
        <v>39</v>
      </c>
      <c r="I77" s="159">
        <f>AVERAGE(E77,G77)</f>
        <v>1.25</v>
      </c>
      <c r="J77" s="160">
        <f>IF(I77=0,0,H77/I77)</f>
        <v>31.2</v>
      </c>
      <c r="K77" s="60"/>
      <c r="L77" s="142"/>
      <c r="U77" s="25">
        <f>D77+F77</f>
        <v>39</v>
      </c>
      <c r="V77" s="33">
        <f>SUM(V71:V75)</f>
        <v>6.25</v>
      </c>
      <c r="W77" s="34">
        <f>SUM(W71:W75)</f>
        <v>33.476190476190474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6.6952380952380945</v>
      </c>
      <c r="X78" s="37">
        <f>IF(W77=0,0,W78)</f>
        <v>6.6952380952380945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45677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45678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45679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45680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45681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45682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50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49" priority="11" operator="equal">
      <formula>$R$2</formula>
    </cfRule>
  </conditionalFormatting>
  <conditionalFormatting sqref="C59:C64">
    <cfRule type="cellIs" dxfId="148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O127"/>
  <sheetViews>
    <sheetView topLeftCell="A60"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28.256330625895846</v>
      </c>
      <c r="C7" s="306"/>
      <c r="D7" s="382" t="s">
        <v>1</v>
      </c>
      <c r="E7" s="383"/>
      <c r="F7" s="383" t="s">
        <v>2</v>
      </c>
      <c r="G7" s="384"/>
      <c r="H7" s="385">
        <f>C10</f>
        <v>45684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'20jan'!C15+2</f>
        <v>45684</v>
      </c>
      <c r="D10" s="20">
        <v>49</v>
      </c>
      <c r="E10" s="20">
        <v>6.5</v>
      </c>
      <c r="F10" s="20">
        <v>138</v>
      </c>
      <c r="G10" s="20">
        <v>6.5</v>
      </c>
      <c r="H10" s="179">
        <f t="shared" ref="H10:H16" si="0">D10+F10</f>
        <v>187</v>
      </c>
      <c r="I10" s="180">
        <f t="shared" ref="I10:I15" si="1">IF(H10=0,0,AVERAGE(E10,G10))</f>
        <v>6.5</v>
      </c>
      <c r="J10" s="181">
        <f t="shared" ref="J10:J15" si="2">IF(H10=0,0,H10/I10)</f>
        <v>28.76923076923077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45684</v>
      </c>
      <c r="U10" s="17">
        <f>H10</f>
        <v>187</v>
      </c>
      <c r="V10" s="19">
        <f>I10</f>
        <v>6.5</v>
      </c>
      <c r="W10" s="24">
        <f>J10</f>
        <v>28.76923076923077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45685</v>
      </c>
      <c r="D11" s="20">
        <v>68</v>
      </c>
      <c r="E11" s="20">
        <v>4</v>
      </c>
      <c r="F11" s="20">
        <v>78</v>
      </c>
      <c r="G11" s="20">
        <v>6.5</v>
      </c>
      <c r="H11" s="179">
        <f t="shared" si="0"/>
        <v>146</v>
      </c>
      <c r="I11" s="180">
        <f t="shared" si="1"/>
        <v>5.25</v>
      </c>
      <c r="J11" s="181">
        <f t="shared" si="2"/>
        <v>27.80952380952381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45685</v>
      </c>
      <c r="U11" s="17">
        <f t="shared" ref="U11:W14" si="3">H11</f>
        <v>146</v>
      </c>
      <c r="V11" s="19">
        <f t="shared" si="3"/>
        <v>5.25</v>
      </c>
      <c r="W11" s="24">
        <f t="shared" si="3"/>
        <v>27.80952380952381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45686</v>
      </c>
      <c r="D12" s="20">
        <v>68</v>
      </c>
      <c r="E12" s="20">
        <v>6</v>
      </c>
      <c r="F12" s="20">
        <v>75</v>
      </c>
      <c r="G12" s="20">
        <v>5.5</v>
      </c>
      <c r="H12" s="179">
        <f t="shared" si="0"/>
        <v>143</v>
      </c>
      <c r="I12" s="180">
        <f t="shared" si="1"/>
        <v>5.75</v>
      </c>
      <c r="J12" s="181">
        <f t="shared" si="2"/>
        <v>24.869565217391305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45686</v>
      </c>
      <c r="U12" s="17">
        <f t="shared" si="3"/>
        <v>143</v>
      </c>
      <c r="V12" s="19">
        <f t="shared" si="3"/>
        <v>5.75</v>
      </c>
      <c r="W12" s="24">
        <f t="shared" si="3"/>
        <v>24.869565217391305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45687</v>
      </c>
      <c r="D13" s="20">
        <v>87</v>
      </c>
      <c r="E13" s="20">
        <v>6</v>
      </c>
      <c r="F13" s="20">
        <v>87</v>
      </c>
      <c r="G13" s="20">
        <v>6</v>
      </c>
      <c r="H13" s="179">
        <f t="shared" si="0"/>
        <v>174</v>
      </c>
      <c r="I13" s="180">
        <f t="shared" si="1"/>
        <v>6</v>
      </c>
      <c r="J13" s="181">
        <f t="shared" si="2"/>
        <v>29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45687</v>
      </c>
      <c r="U13" s="17">
        <f t="shared" si="3"/>
        <v>174</v>
      </c>
      <c r="V13" s="19">
        <f t="shared" si="3"/>
        <v>6</v>
      </c>
      <c r="W13" s="24">
        <f t="shared" si="3"/>
        <v>29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45688</v>
      </c>
      <c r="D14" s="20">
        <v>81</v>
      </c>
      <c r="E14" s="20">
        <v>6</v>
      </c>
      <c r="F14" s="20">
        <v>104</v>
      </c>
      <c r="G14" s="20">
        <v>6</v>
      </c>
      <c r="H14" s="179">
        <f t="shared" si="0"/>
        <v>185</v>
      </c>
      <c r="I14" s="180">
        <f t="shared" si="1"/>
        <v>6</v>
      </c>
      <c r="J14" s="181">
        <f t="shared" si="2"/>
        <v>30.833333333333332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45688</v>
      </c>
      <c r="U14" s="17">
        <f t="shared" si="3"/>
        <v>185</v>
      </c>
      <c r="V14" s="19">
        <f t="shared" si="3"/>
        <v>6</v>
      </c>
      <c r="W14" s="24">
        <f t="shared" si="3"/>
        <v>30.833333333333332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45689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353</v>
      </c>
      <c r="E16" s="30">
        <f>IF(SUM(E10:E15)=0,0,AVERAGE(E10:E15))</f>
        <v>5.7</v>
      </c>
      <c r="F16" s="30">
        <f>SUM(F10:F15)</f>
        <v>482</v>
      </c>
      <c r="G16" s="30">
        <f>IF(SUM(G10:G15)=0,0,AVERAGE(G10:G15))</f>
        <v>6.1</v>
      </c>
      <c r="H16" s="30">
        <f t="shared" si="0"/>
        <v>835</v>
      </c>
      <c r="I16" s="31">
        <f>IF(H16=0,0,AVERAGE(E16,G16))</f>
        <v>5.9</v>
      </c>
      <c r="J16" s="32">
        <f>IF(H16=0,0,H16/I16)</f>
        <v>141.52542372881356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835</v>
      </c>
      <c r="V16" s="33">
        <f>SUM(V10:V14)</f>
        <v>29.5</v>
      </c>
      <c r="W16" s="34">
        <f>SUM(W10:W14)</f>
        <v>141.28165312947922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28.256330625895846</v>
      </c>
      <c r="X17" s="37">
        <f>IF(W16=0,0,W17)</f>
        <v>28.256330625895846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11.30020202020202</v>
      </c>
      <c r="C19" s="306"/>
      <c r="D19" s="368" t="s">
        <v>1</v>
      </c>
      <c r="E19" s="369"/>
      <c r="F19" s="369" t="s">
        <v>2</v>
      </c>
      <c r="G19" s="370"/>
      <c r="H19" s="371">
        <f>C22</f>
        <v>45684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45684</v>
      </c>
      <c r="D22" s="43">
        <v>13</v>
      </c>
      <c r="E22" s="43">
        <v>1.5</v>
      </c>
      <c r="F22" s="43">
        <v>6</v>
      </c>
      <c r="G22" s="43">
        <v>0.75</v>
      </c>
      <c r="H22" s="44">
        <f t="shared" ref="H22:H28" si="5">D22+F22</f>
        <v>19</v>
      </c>
      <c r="I22" s="45">
        <f t="shared" ref="I22:I27" si="6">IF(H22=0,0,AVERAGE(E22,G22))</f>
        <v>1.125</v>
      </c>
      <c r="J22" s="46">
        <f t="shared" ref="J22:J27" si="7">IF(H22=0,0,H22/I22)</f>
        <v>16.888888888888889</v>
      </c>
      <c r="K22" s="21" t="e">
        <f>IF(#REF!&lt;&gt;0,"Não","")</f>
        <v>#REF!</v>
      </c>
      <c r="L22" s="47"/>
      <c r="T22" s="48">
        <f>C22</f>
        <v>45684</v>
      </c>
      <c r="U22" s="39">
        <f>H22</f>
        <v>19</v>
      </c>
      <c r="V22" s="40">
        <f>I22</f>
        <v>1.125</v>
      </c>
      <c r="W22" s="40">
        <f>J22</f>
        <v>16.888888888888889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45685</v>
      </c>
      <c r="D23" s="43">
        <v>2</v>
      </c>
      <c r="E23" s="43">
        <v>0.5</v>
      </c>
      <c r="F23" s="43">
        <v>6</v>
      </c>
      <c r="G23" s="43">
        <v>0.75</v>
      </c>
      <c r="H23" s="44">
        <f t="shared" si="5"/>
        <v>8</v>
      </c>
      <c r="I23" s="45">
        <f t="shared" si="6"/>
        <v>0.625</v>
      </c>
      <c r="J23" s="46">
        <f t="shared" si="7"/>
        <v>12.8</v>
      </c>
      <c r="K23" s="21" t="e">
        <f>IF(#REF!&lt;&gt;0,"Não","")</f>
        <v>#REF!</v>
      </c>
      <c r="L23" s="47"/>
      <c r="T23" s="48">
        <f>C23</f>
        <v>45685</v>
      </c>
      <c r="U23" s="39">
        <f t="shared" ref="U23:W26" si="8">H23</f>
        <v>8</v>
      </c>
      <c r="V23" s="40">
        <f t="shared" si="8"/>
        <v>0.625</v>
      </c>
      <c r="W23" s="40">
        <f t="shared" si="8"/>
        <v>12.8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45686</v>
      </c>
      <c r="D24" s="43">
        <v>3</v>
      </c>
      <c r="E24" s="43">
        <v>0.5</v>
      </c>
      <c r="F24" s="43">
        <v>3</v>
      </c>
      <c r="G24" s="43">
        <v>0.75</v>
      </c>
      <c r="H24" s="44">
        <f t="shared" si="5"/>
        <v>6</v>
      </c>
      <c r="I24" s="45">
        <f t="shared" si="6"/>
        <v>0.625</v>
      </c>
      <c r="J24" s="46">
        <f t="shared" si="7"/>
        <v>9.6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45686</v>
      </c>
      <c r="U24" s="39">
        <f t="shared" si="8"/>
        <v>6</v>
      </c>
      <c r="V24" s="40">
        <f t="shared" si="8"/>
        <v>0.625</v>
      </c>
      <c r="W24" s="40">
        <f t="shared" si="8"/>
        <v>9.6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45687</v>
      </c>
      <c r="D25" s="43">
        <v>4</v>
      </c>
      <c r="E25" s="43">
        <v>1.75</v>
      </c>
      <c r="F25" s="43">
        <v>5</v>
      </c>
      <c r="G25" s="43">
        <v>1</v>
      </c>
      <c r="H25" s="44">
        <f t="shared" si="5"/>
        <v>9</v>
      </c>
      <c r="I25" s="45">
        <f t="shared" si="6"/>
        <v>1.375</v>
      </c>
      <c r="J25" s="46">
        <f t="shared" si="7"/>
        <v>6.5454545454545459</v>
      </c>
      <c r="K25" s="21" t="e">
        <f>IF(#REF!&lt;&gt;0,"Não","")</f>
        <v>#REF!</v>
      </c>
      <c r="L25" s="47"/>
      <c r="T25" s="48">
        <f>C25</f>
        <v>45687</v>
      </c>
      <c r="U25" s="39">
        <f t="shared" si="8"/>
        <v>9</v>
      </c>
      <c r="V25" s="40">
        <f t="shared" si="8"/>
        <v>1.375</v>
      </c>
      <c r="W25" s="40">
        <f t="shared" si="8"/>
        <v>6.5454545454545459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45688</v>
      </c>
      <c r="D26" s="43">
        <v>4</v>
      </c>
      <c r="E26" s="43">
        <v>0.5</v>
      </c>
      <c r="F26" s="43">
        <v>4</v>
      </c>
      <c r="G26" s="43">
        <v>1</v>
      </c>
      <c r="H26" s="49">
        <f t="shared" si="5"/>
        <v>8</v>
      </c>
      <c r="I26" s="50">
        <f t="shared" si="6"/>
        <v>0.75</v>
      </c>
      <c r="J26" s="51">
        <f t="shared" si="7"/>
        <v>10.666666666666666</v>
      </c>
      <c r="K26" s="21" t="e">
        <f>IF(#REF!&lt;&gt;0,"Não","")</f>
        <v>#REF!</v>
      </c>
      <c r="L26" s="47"/>
      <c r="T26" s="48">
        <f>C26</f>
        <v>45688</v>
      </c>
      <c r="U26" s="39">
        <f t="shared" si="8"/>
        <v>8</v>
      </c>
      <c r="V26" s="40">
        <f t="shared" si="8"/>
        <v>0.75</v>
      </c>
      <c r="W26" s="40">
        <f t="shared" si="8"/>
        <v>10.666666666666666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45689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26</v>
      </c>
      <c r="E28" s="56">
        <f>IF(SUM(E22:E27)=0,0,AVERAGE(E22:E27))</f>
        <v>0.95</v>
      </c>
      <c r="F28" s="56">
        <f>SUM(F22:F27)</f>
        <v>24</v>
      </c>
      <c r="G28" s="57">
        <f>IF(SUM(G22:G27)=0,0,AVERAGE(G22:G27))</f>
        <v>0.85</v>
      </c>
      <c r="H28" s="56">
        <f t="shared" si="5"/>
        <v>50</v>
      </c>
      <c r="I28" s="58">
        <f>AVERAGE(I22:I26)</f>
        <v>0.9</v>
      </c>
      <c r="J28" s="59">
        <f>IF(H28=0,0,H28/I28)</f>
        <v>55.555555555555557</v>
      </c>
      <c r="K28" s="60"/>
      <c r="L28" s="61"/>
      <c r="U28" s="25">
        <f>D28+F28</f>
        <v>50</v>
      </c>
      <c r="V28" s="33">
        <f>SUM(V22:V26)</f>
        <v>4.5</v>
      </c>
      <c r="W28" s="34">
        <f>SUM(W22:W26)</f>
        <v>56.501010101010102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11.30020202020202</v>
      </c>
      <c r="X29" s="37">
        <f>IF(W28=0,0,W29)</f>
        <v>11.30020202020202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57.8</v>
      </c>
      <c r="C31" s="306"/>
      <c r="D31" s="352" t="s">
        <v>1</v>
      </c>
      <c r="E31" s="353"/>
      <c r="F31" s="353" t="s">
        <v>2</v>
      </c>
      <c r="G31" s="354"/>
      <c r="H31" s="355">
        <v>45293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45684</v>
      </c>
      <c r="D34" s="43">
        <v>25</v>
      </c>
      <c r="E34" s="43">
        <v>1</v>
      </c>
      <c r="F34" s="43">
        <v>24</v>
      </c>
      <c r="G34" s="43">
        <v>0.75</v>
      </c>
      <c r="H34" s="67">
        <f t="shared" ref="H34:H40" si="11">D34+F34</f>
        <v>49</v>
      </c>
      <c r="I34" s="68">
        <f t="shared" ref="I34:I39" si="12">IF(H34=0,0,AVERAGE(E34,G34))</f>
        <v>0.875</v>
      </c>
      <c r="J34" s="69">
        <f t="shared" ref="J34:J39" si="13">IF(H34=0,0,H34/I34)</f>
        <v>56</v>
      </c>
      <c r="K34" s="21" t="e">
        <f>IF(#REF!&lt;&gt;0,"Não","")</f>
        <v>#REF!</v>
      </c>
      <c r="L34" s="47"/>
      <c r="T34" s="70">
        <f>C34</f>
        <v>45684</v>
      </c>
      <c r="U34" s="63">
        <f>H34</f>
        <v>49</v>
      </c>
      <c r="V34" s="64">
        <f>I34</f>
        <v>0.875</v>
      </c>
      <c r="W34" s="64">
        <f>J34</f>
        <v>56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45685</v>
      </c>
      <c r="D35" s="43">
        <v>5</v>
      </c>
      <c r="E35" s="43">
        <v>0.25</v>
      </c>
      <c r="F35" s="43">
        <v>6</v>
      </c>
      <c r="G35" s="43">
        <v>0.25</v>
      </c>
      <c r="H35" s="67">
        <f t="shared" si="11"/>
        <v>11</v>
      </c>
      <c r="I35" s="68">
        <f t="shared" si="12"/>
        <v>0.25</v>
      </c>
      <c r="J35" s="69">
        <f t="shared" si="13"/>
        <v>44</v>
      </c>
      <c r="K35" s="21" t="e">
        <f>IF(#REF!&lt;&gt;0,"Não","")</f>
        <v>#REF!</v>
      </c>
      <c r="L35" s="47"/>
      <c r="T35" s="70">
        <f>C35</f>
        <v>45685</v>
      </c>
      <c r="U35" s="63">
        <f t="shared" ref="U35:W38" si="14">H35</f>
        <v>11</v>
      </c>
      <c r="V35" s="64">
        <f t="shared" si="14"/>
        <v>0.25</v>
      </c>
      <c r="W35" s="64">
        <f t="shared" si="14"/>
        <v>44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45686</v>
      </c>
      <c r="D36" s="20">
        <v>25</v>
      </c>
      <c r="E36" s="43">
        <v>1</v>
      </c>
      <c r="F36" s="20">
        <v>35</v>
      </c>
      <c r="G36" s="43">
        <v>1</v>
      </c>
      <c r="H36" s="67">
        <f t="shared" si="11"/>
        <v>60</v>
      </c>
      <c r="I36" s="68">
        <f t="shared" si="12"/>
        <v>1</v>
      </c>
      <c r="J36" s="69">
        <f t="shared" si="13"/>
        <v>60</v>
      </c>
      <c r="K36" s="26" t="e">
        <f>IF(#REF!&lt;&gt;0,"Não","")</f>
        <v>#REF!</v>
      </c>
      <c r="L36" s="47"/>
      <c r="T36" s="70">
        <f>C36</f>
        <v>45686</v>
      </c>
      <c r="U36" s="63">
        <f t="shared" si="14"/>
        <v>60</v>
      </c>
      <c r="V36" s="64">
        <f t="shared" si="14"/>
        <v>1</v>
      </c>
      <c r="W36" s="64">
        <f t="shared" si="14"/>
        <v>60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45687</v>
      </c>
      <c r="D37" s="43">
        <v>41</v>
      </c>
      <c r="E37" s="43">
        <v>1</v>
      </c>
      <c r="F37" s="43">
        <v>40</v>
      </c>
      <c r="G37" s="43">
        <v>1</v>
      </c>
      <c r="H37" s="67">
        <f t="shared" si="11"/>
        <v>81</v>
      </c>
      <c r="I37" s="68">
        <f t="shared" si="12"/>
        <v>1</v>
      </c>
      <c r="J37" s="69">
        <f t="shared" si="13"/>
        <v>81</v>
      </c>
      <c r="K37" s="21" t="e">
        <f>IF(#REF!&lt;&gt;0,"Não","")</f>
        <v>#REF!</v>
      </c>
      <c r="L37" s="47"/>
      <c r="T37" s="70">
        <f>C37</f>
        <v>45687</v>
      </c>
      <c r="U37" s="63">
        <f t="shared" si="14"/>
        <v>81</v>
      </c>
      <c r="V37" s="64">
        <f t="shared" si="14"/>
        <v>1</v>
      </c>
      <c r="W37" s="64">
        <f t="shared" si="14"/>
        <v>81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45688</v>
      </c>
      <c r="D38" s="43">
        <v>12</v>
      </c>
      <c r="E38" s="43">
        <v>0.75</v>
      </c>
      <c r="F38" s="43">
        <v>30</v>
      </c>
      <c r="G38" s="43">
        <v>1</v>
      </c>
      <c r="H38" s="71">
        <f t="shared" si="11"/>
        <v>42</v>
      </c>
      <c r="I38" s="72">
        <f t="shared" si="12"/>
        <v>0.875</v>
      </c>
      <c r="J38" s="73">
        <f t="shared" si="13"/>
        <v>48</v>
      </c>
      <c r="K38" s="21" t="e">
        <f>IF(#REF!&lt;&gt;0,"Não","")</f>
        <v>#REF!</v>
      </c>
      <c r="L38" s="47"/>
      <c r="T38" s="70">
        <f>C38</f>
        <v>45688</v>
      </c>
      <c r="U38" s="63">
        <f t="shared" si="14"/>
        <v>42</v>
      </c>
      <c r="V38" s="64">
        <f t="shared" si="14"/>
        <v>0.875</v>
      </c>
      <c r="W38" s="64">
        <f t="shared" si="14"/>
        <v>48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45689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108</v>
      </c>
      <c r="E40" s="76">
        <f>IF(SUM(E34:E39)=0,0,AVERAGE(E34:E39))</f>
        <v>0.8</v>
      </c>
      <c r="F40" s="76">
        <f>SUM(F34:F39)</f>
        <v>135</v>
      </c>
      <c r="G40" s="77">
        <f>IF(SUM(G34:G39)=0,0,AVERAGE(G34:G39))</f>
        <v>0.8</v>
      </c>
      <c r="H40" s="78">
        <f t="shared" si="11"/>
        <v>243</v>
      </c>
      <c r="I40" s="79">
        <f>AVERAGE(I34:I38)</f>
        <v>0.8</v>
      </c>
      <c r="J40" s="80">
        <v>0</v>
      </c>
      <c r="K40" s="60"/>
      <c r="L40" s="81"/>
      <c r="U40" s="25">
        <f>D40+F40</f>
        <v>243</v>
      </c>
      <c r="V40" s="33">
        <f>SUM(V34:V38)</f>
        <v>4</v>
      </c>
      <c r="W40" s="34">
        <f>SUM(W34:W38)</f>
        <v>289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57.8</v>
      </c>
      <c r="X41" s="37">
        <f>IF(W40=0,0,W41)</f>
        <v>57.8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49.28</v>
      </c>
      <c r="C43" s="335"/>
      <c r="D43" s="338" t="s">
        <v>1</v>
      </c>
      <c r="E43" s="339"/>
      <c r="F43" s="339" t="s">
        <v>2</v>
      </c>
      <c r="G43" s="340"/>
      <c r="H43" s="341">
        <v>45293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45684</v>
      </c>
      <c r="D46" s="43">
        <v>6</v>
      </c>
      <c r="E46" s="43">
        <v>0.25</v>
      </c>
      <c r="F46" s="43">
        <v>0</v>
      </c>
      <c r="G46" s="52">
        <v>0</v>
      </c>
      <c r="H46" s="96">
        <f t="shared" ref="H46:H52" si="18">D46+F46</f>
        <v>6</v>
      </c>
      <c r="I46" s="97">
        <f t="shared" ref="I46:I51" si="19">IF(H46=0,0,AVERAGE(E46,G46))</f>
        <v>0.125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45684</v>
      </c>
      <c r="U46" s="101">
        <f>H46</f>
        <v>6</v>
      </c>
      <c r="V46" s="102">
        <f>I46</f>
        <v>0.125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45685</v>
      </c>
      <c r="D47" s="43">
        <v>5</v>
      </c>
      <c r="E47" s="43">
        <v>0.5</v>
      </c>
      <c r="F47" s="43">
        <v>9</v>
      </c>
      <c r="G47" s="52">
        <v>0.75</v>
      </c>
      <c r="H47" s="96">
        <f t="shared" si="18"/>
        <v>14</v>
      </c>
      <c r="I47" s="97">
        <f t="shared" si="19"/>
        <v>0.625</v>
      </c>
      <c r="J47" s="98">
        <f t="shared" si="20"/>
        <v>22.4</v>
      </c>
      <c r="K47" s="53" t="e">
        <f>IF(#REF!&lt;&gt;0,"Não","")</f>
        <v>#REF!</v>
      </c>
      <c r="L47" s="47"/>
      <c r="R47" s="85"/>
      <c r="S47" s="99"/>
      <c r="T47" s="100">
        <f>C47</f>
        <v>45685</v>
      </c>
      <c r="U47" s="101">
        <f t="shared" ref="U47:W50" si="21">H47</f>
        <v>14</v>
      </c>
      <c r="V47" s="102">
        <f t="shared" si="21"/>
        <v>0.625</v>
      </c>
      <c r="W47" s="102">
        <f t="shared" si="21"/>
        <v>22.4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45686</v>
      </c>
      <c r="D48" s="20">
        <v>9</v>
      </c>
      <c r="E48" s="43">
        <v>0.25</v>
      </c>
      <c r="F48" s="20">
        <v>5</v>
      </c>
      <c r="G48" s="52">
        <v>0.25</v>
      </c>
      <c r="H48" s="96">
        <f t="shared" si="18"/>
        <v>14</v>
      </c>
      <c r="I48" s="97">
        <f t="shared" si="19"/>
        <v>0.25</v>
      </c>
      <c r="J48" s="98">
        <f t="shared" si="20"/>
        <v>56</v>
      </c>
      <c r="K48" s="109" t="e">
        <f>IF(#REF!&lt;&gt;0,"Não","")</f>
        <v>#REF!</v>
      </c>
      <c r="L48" s="47"/>
      <c r="R48" s="110"/>
      <c r="S48" s="99"/>
      <c r="T48" s="100">
        <f>C48</f>
        <v>45686</v>
      </c>
      <c r="U48" s="101">
        <f t="shared" si="21"/>
        <v>14</v>
      </c>
      <c r="V48" s="102">
        <f t="shared" si="21"/>
        <v>0.25</v>
      </c>
      <c r="W48" s="102">
        <f t="shared" si="21"/>
        <v>56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45687</v>
      </c>
      <c r="D49" s="43">
        <v>0</v>
      </c>
      <c r="E49" s="43">
        <v>0</v>
      </c>
      <c r="F49" s="20">
        <v>10</v>
      </c>
      <c r="G49" s="52">
        <v>0.25</v>
      </c>
      <c r="H49" s="96">
        <f t="shared" si="18"/>
        <v>10</v>
      </c>
      <c r="I49" s="97">
        <f t="shared" si="19"/>
        <v>0.125</v>
      </c>
      <c r="J49" s="98">
        <f t="shared" si="20"/>
        <v>80</v>
      </c>
      <c r="K49" s="53" t="e">
        <f>IF(#REF!&lt;&gt;0,"Não","")</f>
        <v>#REF!</v>
      </c>
      <c r="L49" s="47"/>
      <c r="R49" s="85"/>
      <c r="S49" s="99"/>
      <c r="T49" s="100">
        <f>C49</f>
        <v>45687</v>
      </c>
      <c r="U49" s="101">
        <f t="shared" si="21"/>
        <v>10</v>
      </c>
      <c r="V49" s="102">
        <f t="shared" si="21"/>
        <v>0.125</v>
      </c>
      <c r="W49" s="102">
        <f t="shared" si="21"/>
        <v>80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45688</v>
      </c>
      <c r="D50" s="43">
        <v>8</v>
      </c>
      <c r="E50" s="43">
        <v>0.5</v>
      </c>
      <c r="F50" s="43">
        <v>22</v>
      </c>
      <c r="G50" s="52">
        <v>1</v>
      </c>
      <c r="H50" s="96">
        <f t="shared" si="18"/>
        <v>30</v>
      </c>
      <c r="I50" s="97">
        <f t="shared" si="19"/>
        <v>0.75</v>
      </c>
      <c r="J50" s="98">
        <f t="shared" si="20"/>
        <v>40</v>
      </c>
      <c r="K50" s="53" t="e">
        <f>IF(#REF!&lt;&gt;0,"Não","")</f>
        <v>#REF!</v>
      </c>
      <c r="L50" s="47"/>
      <c r="R50" s="85"/>
      <c r="S50" s="99"/>
      <c r="T50" s="100">
        <f>C50</f>
        <v>45688</v>
      </c>
      <c r="U50" s="101">
        <f t="shared" si="21"/>
        <v>30</v>
      </c>
      <c r="V50" s="102">
        <f t="shared" si="21"/>
        <v>0.75</v>
      </c>
      <c r="W50" s="102">
        <f t="shared" si="21"/>
        <v>40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45689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28</v>
      </c>
      <c r="E52" s="115">
        <f>IF(SUM(E46:E51)=0,0,AVERAGE(E46:E51))</f>
        <v>0.3</v>
      </c>
      <c r="F52" s="115">
        <f>SUM(F46:F51)</f>
        <v>46</v>
      </c>
      <c r="G52" s="116">
        <f>IF(SUM(G46:G51)=0,0,AVERAGE(G46:G51))</f>
        <v>0.45</v>
      </c>
      <c r="H52" s="115">
        <f t="shared" si="18"/>
        <v>74</v>
      </c>
      <c r="I52" s="117">
        <f>AVERAGE(E52,G52)</f>
        <v>0.375</v>
      </c>
      <c r="J52" s="118">
        <f>IF(I52=0,0,H52/I52)</f>
        <v>197.33333333333334</v>
      </c>
      <c r="K52" s="60"/>
      <c r="L52" s="119"/>
      <c r="R52" s="85"/>
      <c r="S52" s="3"/>
      <c r="T52" s="104"/>
      <c r="U52" s="25">
        <f>D52+F52</f>
        <v>74</v>
      </c>
      <c r="V52" s="33">
        <f>SUM(V46:V50)</f>
        <v>1.875</v>
      </c>
      <c r="W52" s="34">
        <f>SUM(W46:W50)</f>
        <v>246.4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49.28</v>
      </c>
      <c r="X53" s="37">
        <f>IF(W52=0,0,W53)</f>
        <v>49.28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12.16</v>
      </c>
      <c r="C56" s="306"/>
      <c r="D56" s="317" t="s">
        <v>1</v>
      </c>
      <c r="E56" s="318"/>
      <c r="F56" s="318" t="s">
        <v>2</v>
      </c>
      <c r="G56" s="319"/>
      <c r="H56" s="320">
        <v>45293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45684</v>
      </c>
      <c r="D59" s="43">
        <v>0</v>
      </c>
      <c r="E59" s="43">
        <v>0</v>
      </c>
      <c r="F59" s="43">
        <v>2</v>
      </c>
      <c r="G59" s="52">
        <v>0.25</v>
      </c>
      <c r="H59" s="125">
        <f>D59+F59</f>
        <v>2</v>
      </c>
      <c r="I59" s="126">
        <f>IF(H59=0,0,AVERAGE(E59,G59))</f>
        <v>0.125</v>
      </c>
      <c r="J59" s="127">
        <f t="shared" ref="J59:J64" si="23">IF(H59=0,0,H59/I59)</f>
        <v>16</v>
      </c>
      <c r="K59" s="53" t="e">
        <f>IF(#REF!&lt;&gt;0,"Não","")</f>
        <v>#REF!</v>
      </c>
      <c r="L59" s="128"/>
      <c r="T59" s="129">
        <f>C59</f>
        <v>45684</v>
      </c>
      <c r="U59" s="130">
        <f>H59</f>
        <v>2</v>
      </c>
      <c r="V59" s="131">
        <f>I59</f>
        <v>0.125</v>
      </c>
      <c r="W59" s="131">
        <f>J59</f>
        <v>16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45685</v>
      </c>
      <c r="D60" s="43">
        <v>2</v>
      </c>
      <c r="E60" s="43">
        <v>0.5</v>
      </c>
      <c r="F60" s="43">
        <v>2</v>
      </c>
      <c r="G60" s="52">
        <v>0.25</v>
      </c>
      <c r="H60" s="125">
        <f>D60+F60</f>
        <v>4</v>
      </c>
      <c r="I60" s="126">
        <f>IF(H60=0,0,AVERAGE(E60,G60))</f>
        <v>0.375</v>
      </c>
      <c r="J60" s="127">
        <f t="shared" si="23"/>
        <v>10.666666666666666</v>
      </c>
      <c r="K60" s="53" t="e">
        <f>IF(#REF!&lt;&gt;0,"Não","")</f>
        <v>#REF!</v>
      </c>
      <c r="L60" s="128"/>
      <c r="T60" s="129">
        <f>C60</f>
        <v>45685</v>
      </c>
      <c r="U60" s="130">
        <f t="shared" ref="U60:W63" si="25">H60</f>
        <v>4</v>
      </c>
      <c r="V60" s="131">
        <f t="shared" si="25"/>
        <v>0.375</v>
      </c>
      <c r="W60" s="131">
        <f t="shared" si="25"/>
        <v>10.666666666666666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45686</v>
      </c>
      <c r="D61" s="20">
        <v>4</v>
      </c>
      <c r="E61" s="43">
        <v>0.5</v>
      </c>
      <c r="F61" s="20">
        <v>1</v>
      </c>
      <c r="G61" s="52">
        <v>0.25</v>
      </c>
      <c r="H61" s="125">
        <f t="shared" ref="H61:H65" si="26">D61+F61</f>
        <v>5</v>
      </c>
      <c r="I61" s="126">
        <f t="shared" ref="I61:I64" si="27">IF(H61=0,0,AVERAGE(E61,G61))</f>
        <v>0.375</v>
      </c>
      <c r="J61" s="127">
        <f t="shared" si="23"/>
        <v>13.333333333333334</v>
      </c>
      <c r="K61" s="109" t="e">
        <f>IF(#REF!&lt;&gt;0,"Não","")</f>
        <v>#REF!</v>
      </c>
      <c r="L61" s="128"/>
      <c r="T61" s="129">
        <f>C61</f>
        <v>45686</v>
      </c>
      <c r="U61" s="130">
        <f t="shared" si="25"/>
        <v>5</v>
      </c>
      <c r="V61" s="131">
        <f t="shared" si="25"/>
        <v>0.375</v>
      </c>
      <c r="W61" s="131">
        <f t="shared" si="25"/>
        <v>13.333333333333334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45687</v>
      </c>
      <c r="D62" s="43">
        <v>2</v>
      </c>
      <c r="E62" s="43">
        <v>0.75</v>
      </c>
      <c r="F62" s="20">
        <v>3</v>
      </c>
      <c r="G62" s="52">
        <v>0.5</v>
      </c>
      <c r="H62" s="125">
        <f t="shared" si="26"/>
        <v>5</v>
      </c>
      <c r="I62" s="126">
        <f t="shared" si="27"/>
        <v>0.625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45687</v>
      </c>
      <c r="U62" s="130">
        <f t="shared" si="25"/>
        <v>5</v>
      </c>
      <c r="V62" s="131">
        <f t="shared" si="25"/>
        <v>0.625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45688</v>
      </c>
      <c r="D63" s="43">
        <v>5</v>
      </c>
      <c r="E63" s="43">
        <v>0.75</v>
      </c>
      <c r="F63" s="43">
        <v>3</v>
      </c>
      <c r="G63" s="52">
        <v>0.5</v>
      </c>
      <c r="H63" s="125">
        <f t="shared" si="26"/>
        <v>8</v>
      </c>
      <c r="I63" s="126">
        <f t="shared" si="27"/>
        <v>0.625</v>
      </c>
      <c r="J63" s="127">
        <f t="shared" si="23"/>
        <v>12.8</v>
      </c>
      <c r="K63" s="53" t="e">
        <f>IF(#REF!&lt;&gt;0,"Não","")</f>
        <v>#REF!</v>
      </c>
      <c r="L63" s="128"/>
      <c r="T63" s="129">
        <f>C63</f>
        <v>45688</v>
      </c>
      <c r="U63" s="130">
        <f t="shared" si="25"/>
        <v>8</v>
      </c>
      <c r="V63" s="131">
        <f t="shared" si="25"/>
        <v>0.625</v>
      </c>
      <c r="W63" s="131">
        <f t="shared" si="25"/>
        <v>12.8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45689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13</v>
      </c>
      <c r="E65" s="135">
        <f>IF(SUM(E59:E64)=0,0,AVERAGE(E59:E64))</f>
        <v>0.5</v>
      </c>
      <c r="F65" s="135">
        <f>SUM(F59:F64)</f>
        <v>11</v>
      </c>
      <c r="G65" s="136">
        <f>IF(SUM(G59:G64)=0,0,AVERAGE(G59:G64))</f>
        <v>0.35</v>
      </c>
      <c r="H65" s="135">
        <f t="shared" si="26"/>
        <v>24</v>
      </c>
      <c r="I65" s="137">
        <f>AVERAGE(E65,G65)</f>
        <v>0.42499999999999999</v>
      </c>
      <c r="J65" s="138">
        <f>IF(I65=0,0,H65/I65)</f>
        <v>56.470588235294116</v>
      </c>
      <c r="K65" s="60"/>
      <c r="L65" s="139"/>
      <c r="U65" s="25">
        <f>D65+F65</f>
        <v>24</v>
      </c>
      <c r="V65" s="33">
        <f>SUM(V59:V63)</f>
        <v>2.125</v>
      </c>
      <c r="W65" s="34">
        <f>SUM(W59:W63)</f>
        <v>60.8</v>
      </c>
      <c r="X65" s="25">
        <f>COUNT(X59:X63)</f>
        <v>5</v>
      </c>
    </row>
    <row r="66" spans="1:67" s="1" customFormat="1" ht="92.25" customHeight="1">
      <c r="C66" s="140"/>
      <c r="V66" s="4"/>
      <c r="W66" s="36">
        <f>W65/X65</f>
        <v>12.16</v>
      </c>
      <c r="X66" s="37">
        <f>IF(W65=0,0,W66)</f>
        <v>12.16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8.4</v>
      </c>
      <c r="C68" s="306"/>
      <c r="D68" s="309" t="s">
        <v>1</v>
      </c>
      <c r="E68" s="310"/>
      <c r="F68" s="311" t="s">
        <v>2</v>
      </c>
      <c r="G68" s="309"/>
      <c r="H68" s="312">
        <v>45293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45684</v>
      </c>
      <c r="D71" s="146">
        <v>6</v>
      </c>
      <c r="E71" s="146">
        <v>1</v>
      </c>
      <c r="F71" s="146">
        <v>0</v>
      </c>
      <c r="G71" s="146">
        <v>1</v>
      </c>
      <c r="H71" s="147">
        <f t="shared" ref="H71:H77" si="28">D71+F71</f>
        <v>6</v>
      </c>
      <c r="I71" s="148">
        <f t="shared" ref="I71:I76" si="29">IF(H71=0,0,AVERAGE(E71,G71))</f>
        <v>1</v>
      </c>
      <c r="J71" s="149">
        <f t="shared" ref="J71:J76" si="30">IF(H71=0,0,H71/I71)</f>
        <v>6</v>
      </c>
      <c r="K71" s="150"/>
      <c r="L71" s="128"/>
      <c r="T71" s="151">
        <f>C71</f>
        <v>45684</v>
      </c>
      <c r="U71" s="152">
        <f>H71</f>
        <v>6</v>
      </c>
      <c r="V71" s="153">
        <f>I71</f>
        <v>1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45685</v>
      </c>
      <c r="D72" s="146">
        <v>8</v>
      </c>
      <c r="E72" s="146">
        <v>1</v>
      </c>
      <c r="F72" s="146">
        <v>6</v>
      </c>
      <c r="G72" s="146">
        <v>1</v>
      </c>
      <c r="H72" s="147">
        <f t="shared" si="28"/>
        <v>14</v>
      </c>
      <c r="I72" s="148">
        <f t="shared" si="29"/>
        <v>1</v>
      </c>
      <c r="J72" s="149">
        <f t="shared" si="30"/>
        <v>14</v>
      </c>
      <c r="K72" s="150"/>
      <c r="L72" s="128"/>
      <c r="T72" s="151">
        <f>C72</f>
        <v>45685</v>
      </c>
      <c r="U72" s="152">
        <f t="shared" ref="U72:W75" si="32">H72</f>
        <v>14</v>
      </c>
      <c r="V72" s="153">
        <f t="shared" si="32"/>
        <v>1</v>
      </c>
      <c r="W72" s="153">
        <f t="shared" si="32"/>
        <v>14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45686</v>
      </c>
      <c r="D73" s="146">
        <v>4</v>
      </c>
      <c r="E73" s="146">
        <v>1</v>
      </c>
      <c r="F73" s="146">
        <v>2</v>
      </c>
      <c r="G73" s="146">
        <v>1</v>
      </c>
      <c r="H73" s="147">
        <f t="shared" si="28"/>
        <v>6</v>
      </c>
      <c r="I73" s="148">
        <f t="shared" si="29"/>
        <v>1</v>
      </c>
      <c r="J73" s="149">
        <f t="shared" si="30"/>
        <v>6</v>
      </c>
      <c r="K73" s="150"/>
      <c r="L73" s="128"/>
      <c r="T73" s="151">
        <f>C73</f>
        <v>45686</v>
      </c>
      <c r="U73" s="152">
        <f t="shared" si="32"/>
        <v>6</v>
      </c>
      <c r="V73" s="153">
        <f t="shared" si="32"/>
        <v>1</v>
      </c>
      <c r="W73" s="153">
        <f t="shared" si="32"/>
        <v>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45687</v>
      </c>
      <c r="D74" s="146">
        <v>5</v>
      </c>
      <c r="E74" s="146">
        <v>1</v>
      </c>
      <c r="F74" s="146">
        <v>9</v>
      </c>
      <c r="G74" s="146">
        <v>1</v>
      </c>
      <c r="H74" s="147">
        <f t="shared" si="28"/>
        <v>14</v>
      </c>
      <c r="I74" s="148">
        <f t="shared" si="29"/>
        <v>1</v>
      </c>
      <c r="J74" s="149">
        <f t="shared" si="30"/>
        <v>14</v>
      </c>
      <c r="K74" s="150"/>
      <c r="L74" s="128"/>
      <c r="T74" s="151">
        <f>C74</f>
        <v>45687</v>
      </c>
      <c r="U74" s="152">
        <f t="shared" si="32"/>
        <v>14</v>
      </c>
      <c r="V74" s="153">
        <f t="shared" si="32"/>
        <v>1</v>
      </c>
      <c r="W74" s="153">
        <f t="shared" si="32"/>
        <v>14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45688</v>
      </c>
      <c r="D75" s="146">
        <v>1</v>
      </c>
      <c r="E75" s="146">
        <v>1</v>
      </c>
      <c r="F75" s="146">
        <v>1</v>
      </c>
      <c r="G75" s="146">
        <v>1</v>
      </c>
      <c r="H75" s="147">
        <f t="shared" si="28"/>
        <v>2</v>
      </c>
      <c r="I75" s="148">
        <f t="shared" si="29"/>
        <v>1</v>
      </c>
      <c r="J75" s="149">
        <f t="shared" si="30"/>
        <v>2</v>
      </c>
      <c r="K75" s="150"/>
      <c r="L75" s="128"/>
      <c r="T75" s="151">
        <f>C75</f>
        <v>45688</v>
      </c>
      <c r="U75" s="152">
        <f t="shared" si="32"/>
        <v>2</v>
      </c>
      <c r="V75" s="153">
        <f t="shared" si="32"/>
        <v>1</v>
      </c>
      <c r="W75" s="153">
        <f t="shared" si="32"/>
        <v>2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45689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24</v>
      </c>
      <c r="E77" s="157">
        <f>IF(SUM(E71:E76)=0,0,AVERAGE(E71:E76))</f>
        <v>1</v>
      </c>
      <c r="F77" s="157">
        <f>SUM(F71:F76)</f>
        <v>18</v>
      </c>
      <c r="G77" s="158">
        <f>IF(SUM(G71:G76)=0,0,AVERAGE(G71:G76))</f>
        <v>1</v>
      </c>
      <c r="H77" s="157">
        <f t="shared" si="28"/>
        <v>42</v>
      </c>
      <c r="I77" s="159">
        <f>AVERAGE(E77,G77)</f>
        <v>1</v>
      </c>
      <c r="J77" s="160">
        <f>IF(I77=0,0,H77/I77)</f>
        <v>42</v>
      </c>
      <c r="K77" s="60"/>
      <c r="L77" s="142"/>
      <c r="U77" s="25">
        <f>D77+F77</f>
        <v>42</v>
      </c>
      <c r="V77" s="33">
        <f>SUM(V71:V75)</f>
        <v>5</v>
      </c>
      <c r="W77" s="34">
        <f>SUM(W71:W75)</f>
        <v>42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8.4</v>
      </c>
      <c r="X78" s="37">
        <f>IF(W77=0,0,W78)</f>
        <v>8.4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45684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45685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45686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45687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45688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45689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47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46" priority="11" operator="equal">
      <formula>$R$2</formula>
    </cfRule>
  </conditionalFormatting>
  <conditionalFormatting sqref="C59:C64">
    <cfRule type="cellIs" dxfId="145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O127"/>
  <sheetViews>
    <sheetView topLeftCell="A60"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25.909263340679889</v>
      </c>
      <c r="C7" s="306"/>
      <c r="D7" s="382" t="s">
        <v>1</v>
      </c>
      <c r="E7" s="383"/>
      <c r="F7" s="383" t="s">
        <v>2</v>
      </c>
      <c r="G7" s="384"/>
      <c r="H7" s="385">
        <f>C10</f>
        <v>45691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'27jan'!C15+2</f>
        <v>45691</v>
      </c>
      <c r="D10" s="20">
        <v>62</v>
      </c>
      <c r="E10" s="20">
        <v>5.5</v>
      </c>
      <c r="F10" s="20">
        <v>42</v>
      </c>
      <c r="G10" s="20">
        <v>5</v>
      </c>
      <c r="H10" s="179">
        <f t="shared" ref="H10:H16" si="0">D10+F10</f>
        <v>104</v>
      </c>
      <c r="I10" s="180">
        <f t="shared" ref="I10:I15" si="1">IF(H10=0,0,AVERAGE(E10,G10))</f>
        <v>5.25</v>
      </c>
      <c r="J10" s="181">
        <f t="shared" ref="J10:J15" si="2">IF(H10=0,0,H10/I10)</f>
        <v>19.80952380952381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45691</v>
      </c>
      <c r="U10" s="17">
        <f>H10</f>
        <v>104</v>
      </c>
      <c r="V10" s="19">
        <f>I10</f>
        <v>5.25</v>
      </c>
      <c r="W10" s="24">
        <f>J10</f>
        <v>19.80952380952381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45692</v>
      </c>
      <c r="D11" s="20">
        <v>153</v>
      </c>
      <c r="E11" s="20">
        <v>8</v>
      </c>
      <c r="F11" s="20">
        <v>47</v>
      </c>
      <c r="G11" s="20">
        <v>8</v>
      </c>
      <c r="H11" s="179">
        <f t="shared" si="0"/>
        <v>200</v>
      </c>
      <c r="I11" s="180">
        <f t="shared" si="1"/>
        <v>8</v>
      </c>
      <c r="J11" s="181">
        <f t="shared" si="2"/>
        <v>25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45692</v>
      </c>
      <c r="U11" s="17">
        <f t="shared" ref="U11:W14" si="3">H11</f>
        <v>200</v>
      </c>
      <c r="V11" s="19">
        <f t="shared" si="3"/>
        <v>8</v>
      </c>
      <c r="W11" s="24">
        <f t="shared" si="3"/>
        <v>25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45693</v>
      </c>
      <c r="D12" s="20">
        <v>81</v>
      </c>
      <c r="E12" s="20">
        <v>5.5</v>
      </c>
      <c r="F12" s="20">
        <v>80</v>
      </c>
      <c r="G12" s="20">
        <v>5</v>
      </c>
      <c r="H12" s="179">
        <f t="shared" si="0"/>
        <v>161</v>
      </c>
      <c r="I12" s="180">
        <f t="shared" si="1"/>
        <v>5.25</v>
      </c>
      <c r="J12" s="181">
        <f t="shared" si="2"/>
        <v>30.666666666666668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45693</v>
      </c>
      <c r="U12" s="17">
        <f t="shared" si="3"/>
        <v>161</v>
      </c>
      <c r="V12" s="19">
        <f t="shared" si="3"/>
        <v>5.25</v>
      </c>
      <c r="W12" s="24">
        <f t="shared" si="3"/>
        <v>30.666666666666668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45694</v>
      </c>
      <c r="D13" s="20">
        <v>70</v>
      </c>
      <c r="E13" s="20">
        <v>5.5</v>
      </c>
      <c r="F13" s="20">
        <v>94</v>
      </c>
      <c r="G13" s="20">
        <v>6</v>
      </c>
      <c r="H13" s="179">
        <f t="shared" si="0"/>
        <v>164</v>
      </c>
      <c r="I13" s="180">
        <f t="shared" si="1"/>
        <v>5.75</v>
      </c>
      <c r="J13" s="181">
        <f t="shared" si="2"/>
        <v>28.521739130434781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45694</v>
      </c>
      <c r="U13" s="17">
        <f t="shared" si="3"/>
        <v>164</v>
      </c>
      <c r="V13" s="19">
        <f t="shared" si="3"/>
        <v>5.75</v>
      </c>
      <c r="W13" s="24">
        <f t="shared" si="3"/>
        <v>28.521739130434781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45695</v>
      </c>
      <c r="D14" s="20">
        <v>98</v>
      </c>
      <c r="E14" s="20">
        <v>7.5</v>
      </c>
      <c r="F14" s="20">
        <v>100</v>
      </c>
      <c r="G14" s="20">
        <v>8</v>
      </c>
      <c r="H14" s="179">
        <f t="shared" si="0"/>
        <v>198</v>
      </c>
      <c r="I14" s="180">
        <f t="shared" si="1"/>
        <v>7.75</v>
      </c>
      <c r="J14" s="181">
        <f t="shared" si="2"/>
        <v>25.548387096774192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45695</v>
      </c>
      <c r="U14" s="17">
        <f t="shared" si="3"/>
        <v>198</v>
      </c>
      <c r="V14" s="19">
        <f t="shared" si="3"/>
        <v>7.75</v>
      </c>
      <c r="W14" s="24">
        <f t="shared" si="3"/>
        <v>25.548387096774192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45696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464</v>
      </c>
      <c r="E16" s="30">
        <f>IF(SUM(E10:E15)=0,0,AVERAGE(E10:E15))</f>
        <v>6.4</v>
      </c>
      <c r="F16" s="30">
        <f>SUM(F10:F15)</f>
        <v>363</v>
      </c>
      <c r="G16" s="30">
        <f>IF(SUM(G10:G15)=0,0,AVERAGE(G10:G15))</f>
        <v>6.4</v>
      </c>
      <c r="H16" s="30">
        <f t="shared" si="0"/>
        <v>827</v>
      </c>
      <c r="I16" s="31">
        <f>IF(H16=0,0,AVERAGE(E16,G16))</f>
        <v>6.4</v>
      </c>
      <c r="J16" s="32">
        <f>IF(H16=0,0,H16/I16)</f>
        <v>129.21875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827</v>
      </c>
      <c r="V16" s="33">
        <f>SUM(V10:V14)</f>
        <v>32</v>
      </c>
      <c r="W16" s="34">
        <f>SUM(W10:W14)</f>
        <v>129.54631670339944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25.909263340679889</v>
      </c>
      <c r="X17" s="37">
        <f>IF(W16=0,0,W17)</f>
        <v>25.909263340679889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</v>
      </c>
      <c r="C19" s="306"/>
      <c r="D19" s="368" t="s">
        <v>1</v>
      </c>
      <c r="E19" s="369"/>
      <c r="F19" s="369" t="s">
        <v>2</v>
      </c>
      <c r="G19" s="370"/>
      <c r="H19" s="371">
        <f>C22</f>
        <v>45691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45691</v>
      </c>
      <c r="D22" s="43">
        <v>4</v>
      </c>
      <c r="E22" s="43">
        <v>0.5</v>
      </c>
      <c r="F22" s="43">
        <v>3</v>
      </c>
      <c r="G22" s="43">
        <v>0.5</v>
      </c>
      <c r="H22" s="44">
        <f t="shared" ref="H22:H28" si="5">D22+F22</f>
        <v>7</v>
      </c>
      <c r="I22" s="45">
        <f t="shared" ref="I22:I27" si="6">IF(H22=0,0,AVERAGE(E22,G22))</f>
        <v>0.5</v>
      </c>
      <c r="J22" s="46">
        <f t="shared" ref="J22:J27" si="7">IF(H22=0,0,H22/I22)</f>
        <v>14</v>
      </c>
      <c r="K22" s="21" t="e">
        <f>IF(#REF!&lt;&gt;0,"Não","")</f>
        <v>#REF!</v>
      </c>
      <c r="L22" s="47"/>
      <c r="T22" s="48">
        <f>C22</f>
        <v>45691</v>
      </c>
      <c r="U22" s="39">
        <f>H22</f>
        <v>7</v>
      </c>
      <c r="V22" s="40">
        <f>I22</f>
        <v>0.5</v>
      </c>
      <c r="W22" s="40">
        <f>J22</f>
        <v>14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45692</v>
      </c>
      <c r="D23" s="43">
        <v>3</v>
      </c>
      <c r="E23" s="43">
        <v>0.75</v>
      </c>
      <c r="F23" s="43">
        <v>0</v>
      </c>
      <c r="G23" s="43">
        <v>0</v>
      </c>
      <c r="H23" s="44">
        <f t="shared" si="5"/>
        <v>3</v>
      </c>
      <c r="I23" s="45">
        <f t="shared" si="6"/>
        <v>0.375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45692</v>
      </c>
      <c r="U23" s="39">
        <f t="shared" ref="U23:W26" si="8">H23</f>
        <v>3</v>
      </c>
      <c r="V23" s="40">
        <f t="shared" si="8"/>
        <v>0.375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45693</v>
      </c>
      <c r="D24" s="43">
        <v>3</v>
      </c>
      <c r="E24" s="43">
        <v>0.75</v>
      </c>
      <c r="F24" s="43">
        <v>3</v>
      </c>
      <c r="G24" s="43">
        <v>0.75</v>
      </c>
      <c r="H24" s="44">
        <f t="shared" si="5"/>
        <v>6</v>
      </c>
      <c r="I24" s="45">
        <f t="shared" si="6"/>
        <v>0.75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45693</v>
      </c>
      <c r="U24" s="39">
        <f t="shared" si="8"/>
        <v>6</v>
      </c>
      <c r="V24" s="40">
        <f t="shared" si="8"/>
        <v>0.75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45694</v>
      </c>
      <c r="D25" s="43">
        <v>3</v>
      </c>
      <c r="E25" s="43">
        <v>0.75</v>
      </c>
      <c r="F25" s="43">
        <v>3</v>
      </c>
      <c r="G25" s="43">
        <v>0.75</v>
      </c>
      <c r="H25" s="44">
        <f t="shared" si="5"/>
        <v>6</v>
      </c>
      <c r="I25" s="45">
        <f t="shared" si="6"/>
        <v>0.75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45694</v>
      </c>
      <c r="U25" s="39">
        <f t="shared" si="8"/>
        <v>6</v>
      </c>
      <c r="V25" s="40">
        <f t="shared" si="8"/>
        <v>0.75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45695</v>
      </c>
      <c r="D26" s="43">
        <v>1</v>
      </c>
      <c r="E26" s="43">
        <v>0.25</v>
      </c>
      <c r="F26" s="43">
        <v>2</v>
      </c>
      <c r="G26" s="43">
        <v>0.25</v>
      </c>
      <c r="H26" s="49">
        <f t="shared" si="5"/>
        <v>3</v>
      </c>
      <c r="I26" s="50">
        <f t="shared" si="6"/>
        <v>0.25</v>
      </c>
      <c r="J26" s="51">
        <f t="shared" si="7"/>
        <v>12</v>
      </c>
      <c r="K26" s="21" t="e">
        <f>IF(#REF!&lt;&gt;0,"Não","")</f>
        <v>#REF!</v>
      </c>
      <c r="L26" s="47"/>
      <c r="T26" s="48">
        <f>C26</f>
        <v>45695</v>
      </c>
      <c r="U26" s="39">
        <f t="shared" si="8"/>
        <v>3</v>
      </c>
      <c r="V26" s="40">
        <f t="shared" si="8"/>
        <v>0.25</v>
      </c>
      <c r="W26" s="40">
        <f t="shared" si="8"/>
        <v>12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45696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14</v>
      </c>
      <c r="E28" s="56">
        <f>IF(SUM(E22:E27)=0,0,AVERAGE(E22:E27))</f>
        <v>0.6</v>
      </c>
      <c r="F28" s="56">
        <f>SUM(F22:F27)</f>
        <v>11</v>
      </c>
      <c r="G28" s="57">
        <f>IF(SUM(G22:G27)=0,0,AVERAGE(G22:G27))</f>
        <v>0.45</v>
      </c>
      <c r="H28" s="56">
        <f t="shared" si="5"/>
        <v>25</v>
      </c>
      <c r="I28" s="58">
        <f>AVERAGE(I22:I26)</f>
        <v>0.52500000000000002</v>
      </c>
      <c r="J28" s="59">
        <f>IF(H28=0,0,H28/I28)</f>
        <v>47.61904761904762</v>
      </c>
      <c r="K28" s="60"/>
      <c r="L28" s="61"/>
      <c r="U28" s="25">
        <f>D28+F28</f>
        <v>25</v>
      </c>
      <c r="V28" s="33">
        <f>SUM(V22:V26)</f>
        <v>2.625</v>
      </c>
      <c r="W28" s="34">
        <f>SUM(W22:W26)</f>
        <v>50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</v>
      </c>
      <c r="X29" s="37">
        <f>IF(W28=0,0,W29)</f>
        <v>10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46.4</v>
      </c>
      <c r="C31" s="306"/>
      <c r="D31" s="352" t="s">
        <v>1</v>
      </c>
      <c r="E31" s="353"/>
      <c r="F31" s="353" t="s">
        <v>2</v>
      </c>
      <c r="G31" s="354"/>
      <c r="H31" s="355">
        <f>C34</f>
        <v>45691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45691</v>
      </c>
      <c r="D34" s="43">
        <v>10</v>
      </c>
      <c r="E34" s="43">
        <v>0.25</v>
      </c>
      <c r="F34" s="43">
        <v>0</v>
      </c>
      <c r="G34" s="43">
        <v>0</v>
      </c>
      <c r="H34" s="67">
        <f t="shared" ref="H34:H40" si="11">D34+F34</f>
        <v>10</v>
      </c>
      <c r="I34" s="68">
        <f t="shared" ref="I34:I39" si="12">IF(H34=0,0,AVERAGE(E34,G34))</f>
        <v>0.125</v>
      </c>
      <c r="J34" s="69">
        <f t="shared" ref="J34:J39" si="13">IF(H34=0,0,H34/I34)</f>
        <v>80</v>
      </c>
      <c r="K34" s="21" t="e">
        <f>IF(#REF!&lt;&gt;0,"Não","")</f>
        <v>#REF!</v>
      </c>
      <c r="L34" s="47"/>
      <c r="T34" s="70">
        <f>C34</f>
        <v>45691</v>
      </c>
      <c r="U34" s="63">
        <f>H34</f>
        <v>10</v>
      </c>
      <c r="V34" s="64">
        <f>I34</f>
        <v>0.125</v>
      </c>
      <c r="W34" s="64">
        <f>J34</f>
        <v>80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45692</v>
      </c>
      <c r="D35" s="43">
        <v>0</v>
      </c>
      <c r="E35" s="43">
        <v>0</v>
      </c>
      <c r="F35" s="43">
        <v>0</v>
      </c>
      <c r="G35" s="43">
        <v>0</v>
      </c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45692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45693</v>
      </c>
      <c r="D36" s="20">
        <v>5</v>
      </c>
      <c r="E36" s="43">
        <v>0.25</v>
      </c>
      <c r="F36" s="20">
        <v>11</v>
      </c>
      <c r="G36" s="43">
        <v>1</v>
      </c>
      <c r="H36" s="67">
        <f t="shared" si="11"/>
        <v>16</v>
      </c>
      <c r="I36" s="68">
        <f t="shared" si="12"/>
        <v>0.625</v>
      </c>
      <c r="J36" s="69">
        <f t="shared" si="13"/>
        <v>25.6</v>
      </c>
      <c r="K36" s="26" t="e">
        <f>IF(#REF!&lt;&gt;0,"Não","")</f>
        <v>#REF!</v>
      </c>
      <c r="L36" s="47"/>
      <c r="T36" s="70">
        <f>C36</f>
        <v>45693</v>
      </c>
      <c r="U36" s="63">
        <f t="shared" si="14"/>
        <v>16</v>
      </c>
      <c r="V36" s="64">
        <f t="shared" si="14"/>
        <v>0.625</v>
      </c>
      <c r="W36" s="64">
        <f t="shared" si="14"/>
        <v>25.6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45694</v>
      </c>
      <c r="D37" s="43">
        <v>27</v>
      </c>
      <c r="E37" s="43">
        <v>1</v>
      </c>
      <c r="F37" s="43">
        <v>15</v>
      </c>
      <c r="G37" s="43">
        <v>0.75</v>
      </c>
      <c r="H37" s="67">
        <f t="shared" si="11"/>
        <v>42</v>
      </c>
      <c r="I37" s="68">
        <f t="shared" si="12"/>
        <v>0.875</v>
      </c>
      <c r="J37" s="69">
        <f t="shared" si="13"/>
        <v>48</v>
      </c>
      <c r="K37" s="21" t="e">
        <f>IF(#REF!&lt;&gt;0,"Não","")</f>
        <v>#REF!</v>
      </c>
      <c r="L37" s="47"/>
      <c r="T37" s="70">
        <f>C37</f>
        <v>45694</v>
      </c>
      <c r="U37" s="63">
        <f t="shared" si="14"/>
        <v>42</v>
      </c>
      <c r="V37" s="64">
        <f t="shared" si="14"/>
        <v>0.875</v>
      </c>
      <c r="W37" s="64">
        <f t="shared" si="14"/>
        <v>48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45695</v>
      </c>
      <c r="D38" s="43">
        <v>0</v>
      </c>
      <c r="E38" s="43">
        <v>0</v>
      </c>
      <c r="F38" s="43">
        <v>4</v>
      </c>
      <c r="G38" s="43">
        <v>0.25</v>
      </c>
      <c r="H38" s="71">
        <f t="shared" si="11"/>
        <v>4</v>
      </c>
      <c r="I38" s="72">
        <f t="shared" si="12"/>
        <v>0.125</v>
      </c>
      <c r="J38" s="73">
        <f t="shared" si="13"/>
        <v>32</v>
      </c>
      <c r="K38" s="21" t="e">
        <f>IF(#REF!&lt;&gt;0,"Não","")</f>
        <v>#REF!</v>
      </c>
      <c r="L38" s="47"/>
      <c r="T38" s="70">
        <f>C38</f>
        <v>45695</v>
      </c>
      <c r="U38" s="63">
        <f t="shared" si="14"/>
        <v>4</v>
      </c>
      <c r="V38" s="64">
        <f t="shared" si="14"/>
        <v>0.125</v>
      </c>
      <c r="W38" s="64">
        <f t="shared" si="14"/>
        <v>32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45696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42</v>
      </c>
      <c r="E40" s="76">
        <f>IF(SUM(E34:E39)=0,0,AVERAGE(E34:E39))</f>
        <v>0.3</v>
      </c>
      <c r="F40" s="76">
        <f>SUM(F34:F39)</f>
        <v>30</v>
      </c>
      <c r="G40" s="77">
        <f>IF(SUM(G34:G39)=0,0,AVERAGE(G34:G39))</f>
        <v>0.4</v>
      </c>
      <c r="H40" s="78">
        <f t="shared" si="11"/>
        <v>72</v>
      </c>
      <c r="I40" s="79">
        <f>AVERAGE(I34:I38)</f>
        <v>0.35</v>
      </c>
      <c r="J40" s="80">
        <v>0</v>
      </c>
      <c r="K40" s="60"/>
      <c r="L40" s="81"/>
      <c r="U40" s="25">
        <f>D40+F40</f>
        <v>72</v>
      </c>
      <c r="V40" s="33">
        <f>SUM(V34:V38)</f>
        <v>1.75</v>
      </c>
      <c r="W40" s="34">
        <f>SUM(W34:W38)</f>
        <v>185.6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46.4</v>
      </c>
      <c r="X41" s="37">
        <f>IF(W40=0,0,W41)</f>
        <v>46.4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36.653333333333336</v>
      </c>
      <c r="C43" s="335"/>
      <c r="D43" s="338" t="s">
        <v>1</v>
      </c>
      <c r="E43" s="339"/>
      <c r="F43" s="339" t="s">
        <v>2</v>
      </c>
      <c r="G43" s="340"/>
      <c r="H43" s="341">
        <f>C46</f>
        <v>45691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45691</v>
      </c>
      <c r="D46" s="43">
        <v>10</v>
      </c>
      <c r="E46" s="43">
        <v>0.75</v>
      </c>
      <c r="F46" s="43">
        <v>0</v>
      </c>
      <c r="G46" s="52">
        <v>0</v>
      </c>
      <c r="H46" s="96">
        <f t="shared" ref="H46:H52" si="18">D46+F46</f>
        <v>10</v>
      </c>
      <c r="I46" s="97">
        <f t="shared" ref="I46:I51" si="19">IF(H46=0,0,AVERAGE(E46,G46))</f>
        <v>0.375</v>
      </c>
      <c r="J46" s="98">
        <f t="shared" ref="J46:J51" si="20">IF(H46=0,0,H46/I46)</f>
        <v>26.666666666666668</v>
      </c>
      <c r="K46" s="53" t="e">
        <f>IF(#REF!&lt;&gt;0,"Não","")</f>
        <v>#REF!</v>
      </c>
      <c r="L46" s="47"/>
      <c r="R46" s="85"/>
      <c r="S46" s="99"/>
      <c r="T46" s="100">
        <f>C46</f>
        <v>45691</v>
      </c>
      <c r="U46" s="101">
        <f>H46</f>
        <v>10</v>
      </c>
      <c r="V46" s="102">
        <f>I46</f>
        <v>0.375</v>
      </c>
      <c r="W46" s="102">
        <f>J46</f>
        <v>26.666666666666668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45692</v>
      </c>
      <c r="D47" s="43">
        <v>0</v>
      </c>
      <c r="E47" s="43">
        <v>0</v>
      </c>
      <c r="F47" s="43">
        <v>12</v>
      </c>
      <c r="G47" s="52">
        <v>0.5</v>
      </c>
      <c r="H47" s="96">
        <f t="shared" si="18"/>
        <v>12</v>
      </c>
      <c r="I47" s="97">
        <f t="shared" si="19"/>
        <v>0.25</v>
      </c>
      <c r="J47" s="98">
        <f t="shared" si="20"/>
        <v>48</v>
      </c>
      <c r="K47" s="53" t="e">
        <f>IF(#REF!&lt;&gt;0,"Não","")</f>
        <v>#REF!</v>
      </c>
      <c r="L47" s="47"/>
      <c r="R47" s="85"/>
      <c r="S47" s="99"/>
      <c r="T47" s="100">
        <f>C47</f>
        <v>45692</v>
      </c>
      <c r="U47" s="101">
        <f t="shared" ref="U47:W50" si="21">H47</f>
        <v>12</v>
      </c>
      <c r="V47" s="102">
        <f t="shared" si="21"/>
        <v>0.25</v>
      </c>
      <c r="W47" s="102">
        <f t="shared" si="21"/>
        <v>48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45693</v>
      </c>
      <c r="D48" s="20">
        <v>6</v>
      </c>
      <c r="E48" s="43">
        <v>0.25</v>
      </c>
      <c r="F48" s="20">
        <v>10</v>
      </c>
      <c r="G48" s="52">
        <v>1</v>
      </c>
      <c r="H48" s="96">
        <f t="shared" si="18"/>
        <v>16</v>
      </c>
      <c r="I48" s="97">
        <f t="shared" si="19"/>
        <v>0.625</v>
      </c>
      <c r="J48" s="98">
        <f t="shared" si="20"/>
        <v>25.6</v>
      </c>
      <c r="K48" s="109" t="e">
        <f>IF(#REF!&lt;&gt;0,"Não","")</f>
        <v>#REF!</v>
      </c>
      <c r="L48" s="47"/>
      <c r="R48" s="110"/>
      <c r="S48" s="99"/>
      <c r="T48" s="100">
        <f>C48</f>
        <v>45693</v>
      </c>
      <c r="U48" s="101">
        <f t="shared" si="21"/>
        <v>16</v>
      </c>
      <c r="V48" s="102">
        <f t="shared" si="21"/>
        <v>0.625</v>
      </c>
      <c r="W48" s="102">
        <f t="shared" si="21"/>
        <v>25.6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45694</v>
      </c>
      <c r="D49" s="43">
        <v>9</v>
      </c>
      <c r="E49" s="43">
        <v>0.5</v>
      </c>
      <c r="F49" s="20">
        <v>6</v>
      </c>
      <c r="G49" s="52">
        <v>0.25</v>
      </c>
      <c r="H49" s="96">
        <f t="shared" si="18"/>
        <v>15</v>
      </c>
      <c r="I49" s="97">
        <f t="shared" si="19"/>
        <v>0.375</v>
      </c>
      <c r="J49" s="98">
        <f t="shared" si="20"/>
        <v>40</v>
      </c>
      <c r="K49" s="53" t="e">
        <f>IF(#REF!&lt;&gt;0,"Não","")</f>
        <v>#REF!</v>
      </c>
      <c r="L49" s="47"/>
      <c r="R49" s="85"/>
      <c r="S49" s="99"/>
      <c r="T49" s="100">
        <f>C49</f>
        <v>45694</v>
      </c>
      <c r="U49" s="101">
        <f t="shared" si="21"/>
        <v>15</v>
      </c>
      <c r="V49" s="102">
        <f t="shared" si="21"/>
        <v>0.375</v>
      </c>
      <c r="W49" s="102">
        <f t="shared" si="21"/>
        <v>40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45695</v>
      </c>
      <c r="D50" s="43">
        <v>30</v>
      </c>
      <c r="E50" s="43">
        <v>1</v>
      </c>
      <c r="F50" s="43">
        <v>13</v>
      </c>
      <c r="G50" s="52">
        <v>1</v>
      </c>
      <c r="H50" s="96">
        <f t="shared" si="18"/>
        <v>43</v>
      </c>
      <c r="I50" s="97">
        <f t="shared" si="19"/>
        <v>1</v>
      </c>
      <c r="J50" s="98">
        <f t="shared" si="20"/>
        <v>43</v>
      </c>
      <c r="K50" s="53" t="e">
        <f>IF(#REF!&lt;&gt;0,"Não","")</f>
        <v>#REF!</v>
      </c>
      <c r="L50" s="47"/>
      <c r="R50" s="85"/>
      <c r="S50" s="99"/>
      <c r="T50" s="100">
        <f>C50</f>
        <v>45695</v>
      </c>
      <c r="U50" s="101">
        <f t="shared" si="21"/>
        <v>43</v>
      </c>
      <c r="V50" s="102">
        <f t="shared" si="21"/>
        <v>1</v>
      </c>
      <c r="W50" s="102">
        <f t="shared" si="21"/>
        <v>43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45696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55</v>
      </c>
      <c r="E52" s="115">
        <f>IF(SUM(E46:E51)=0,0,AVERAGE(E46:E51))</f>
        <v>0.5</v>
      </c>
      <c r="F52" s="115">
        <f>SUM(F46:F51)</f>
        <v>41</v>
      </c>
      <c r="G52" s="116">
        <f>IF(SUM(G46:G51)=0,0,AVERAGE(G46:G51))</f>
        <v>0.55000000000000004</v>
      </c>
      <c r="H52" s="115">
        <f t="shared" si="18"/>
        <v>96</v>
      </c>
      <c r="I52" s="117">
        <f>AVERAGE(E52,G52)</f>
        <v>0.52500000000000002</v>
      </c>
      <c r="J52" s="118">
        <f>IF(I52=0,0,H52/I52)</f>
        <v>182.85714285714286</v>
      </c>
      <c r="K52" s="60"/>
      <c r="L52" s="119"/>
      <c r="R52" s="85"/>
      <c r="S52" s="3"/>
      <c r="T52" s="104"/>
      <c r="U52" s="25">
        <f>D52+F52</f>
        <v>96</v>
      </c>
      <c r="V52" s="33">
        <f>SUM(V46:V50)</f>
        <v>2.625</v>
      </c>
      <c r="W52" s="34">
        <f>SUM(W46:W50)</f>
        <v>183.26666666666668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36.653333333333336</v>
      </c>
      <c r="X53" s="37">
        <f>IF(W52=0,0,W53)</f>
        <v>36.653333333333336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9</v>
      </c>
      <c r="C56" s="306"/>
      <c r="D56" s="317" t="s">
        <v>1</v>
      </c>
      <c r="E56" s="318"/>
      <c r="F56" s="318" t="s">
        <v>2</v>
      </c>
      <c r="G56" s="319"/>
      <c r="H56" s="320">
        <f>C59</f>
        <v>45691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45691</v>
      </c>
      <c r="D59" s="43">
        <v>3</v>
      </c>
      <c r="E59" s="43">
        <v>0.5</v>
      </c>
      <c r="F59" s="43">
        <v>3</v>
      </c>
      <c r="G59" s="52">
        <v>0.5</v>
      </c>
      <c r="H59" s="125">
        <f>D59+F59</f>
        <v>6</v>
      </c>
      <c r="I59" s="126">
        <f>IF(H59=0,0,AVERAGE(E59,G59))</f>
        <v>0.5</v>
      </c>
      <c r="J59" s="127">
        <f t="shared" ref="J59:J64" si="23">IF(H59=0,0,H59/I59)</f>
        <v>12</v>
      </c>
      <c r="K59" s="53" t="e">
        <f>IF(#REF!&lt;&gt;0,"Não","")</f>
        <v>#REF!</v>
      </c>
      <c r="L59" s="128"/>
      <c r="T59" s="129">
        <f>C59</f>
        <v>45691</v>
      </c>
      <c r="U59" s="130">
        <f>H59</f>
        <v>6</v>
      </c>
      <c r="V59" s="131">
        <f>I59</f>
        <v>0.5</v>
      </c>
      <c r="W59" s="131">
        <f>J59</f>
        <v>12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45692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45692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45693</v>
      </c>
      <c r="D61" s="20">
        <v>1</v>
      </c>
      <c r="E61" s="43">
        <v>0.25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0.125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45693</v>
      </c>
      <c r="U61" s="130">
        <f t="shared" si="25"/>
        <v>1</v>
      </c>
      <c r="V61" s="131">
        <f t="shared" si="25"/>
        <v>0.125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45694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45694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45695</v>
      </c>
      <c r="D63" s="43">
        <v>1</v>
      </c>
      <c r="E63" s="43">
        <v>0.25</v>
      </c>
      <c r="F63" s="43">
        <v>1</v>
      </c>
      <c r="G63" s="52">
        <v>0.25</v>
      </c>
      <c r="H63" s="125">
        <f t="shared" si="26"/>
        <v>2</v>
      </c>
      <c r="I63" s="126">
        <f t="shared" si="27"/>
        <v>0.25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45695</v>
      </c>
      <c r="U63" s="130">
        <f t="shared" si="25"/>
        <v>2</v>
      </c>
      <c r="V63" s="131">
        <f t="shared" si="25"/>
        <v>0.25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45696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6</v>
      </c>
      <c r="E65" s="135">
        <f>IF(SUM(E59:E64)=0,0,AVERAGE(E59:E64))</f>
        <v>0.25</v>
      </c>
      <c r="F65" s="135">
        <f>SUM(F59:F64)</f>
        <v>4</v>
      </c>
      <c r="G65" s="136">
        <f>IF(SUM(G59:G64)=0,0,AVERAGE(G59:G64))</f>
        <v>0.15</v>
      </c>
      <c r="H65" s="135">
        <f t="shared" si="26"/>
        <v>10</v>
      </c>
      <c r="I65" s="137">
        <f>AVERAGE(E65,G65)</f>
        <v>0.2</v>
      </c>
      <c r="J65" s="138">
        <f>IF(I65=0,0,H65/I65)</f>
        <v>50</v>
      </c>
      <c r="K65" s="60"/>
      <c r="L65" s="139"/>
      <c r="U65" s="25">
        <f>D65+F65</f>
        <v>10</v>
      </c>
      <c r="V65" s="33">
        <f>SUM(V59:V63)</f>
        <v>1</v>
      </c>
      <c r="W65" s="34">
        <f>SUM(W59:W63)</f>
        <v>36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9</v>
      </c>
      <c r="X66" s="37">
        <f>IF(W65=0,0,W66)</f>
        <v>9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8.1999999999999993</v>
      </c>
      <c r="C68" s="306"/>
      <c r="D68" s="309" t="s">
        <v>1</v>
      </c>
      <c r="E68" s="310"/>
      <c r="F68" s="311" t="s">
        <v>2</v>
      </c>
      <c r="G68" s="309"/>
      <c r="H68" s="312">
        <f>C71</f>
        <v>45691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45691</v>
      </c>
      <c r="D71" s="146">
        <v>3</v>
      </c>
      <c r="E71" s="146">
        <v>1</v>
      </c>
      <c r="F71" s="146">
        <v>3</v>
      </c>
      <c r="G71" s="146">
        <v>1</v>
      </c>
      <c r="H71" s="147">
        <f t="shared" ref="H71:H77" si="28">D71+F71</f>
        <v>6</v>
      </c>
      <c r="I71" s="148">
        <f t="shared" ref="I71:I76" si="29">IF(H71=0,0,AVERAGE(E71,G71))</f>
        <v>1</v>
      </c>
      <c r="J71" s="149">
        <f t="shared" ref="J71:J76" si="30">IF(H71=0,0,H71/I71)</f>
        <v>6</v>
      </c>
      <c r="K71" s="150"/>
      <c r="L71" s="128"/>
      <c r="T71" s="151">
        <f>C71</f>
        <v>45691</v>
      </c>
      <c r="U71" s="152">
        <f>H71</f>
        <v>6</v>
      </c>
      <c r="V71" s="153">
        <f>I71</f>
        <v>1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45692</v>
      </c>
      <c r="D72" s="146">
        <v>2</v>
      </c>
      <c r="E72" s="146">
        <v>1</v>
      </c>
      <c r="F72" s="146">
        <v>3</v>
      </c>
      <c r="G72" s="146">
        <v>1</v>
      </c>
      <c r="H72" s="147">
        <f t="shared" si="28"/>
        <v>5</v>
      </c>
      <c r="I72" s="148">
        <f t="shared" si="29"/>
        <v>1</v>
      </c>
      <c r="J72" s="149">
        <f t="shared" si="30"/>
        <v>5</v>
      </c>
      <c r="K72" s="150"/>
      <c r="L72" s="128"/>
      <c r="T72" s="151">
        <f>C72</f>
        <v>45692</v>
      </c>
      <c r="U72" s="152">
        <f t="shared" ref="U72:W75" si="32">H72</f>
        <v>5</v>
      </c>
      <c r="V72" s="153">
        <f t="shared" si="32"/>
        <v>1</v>
      </c>
      <c r="W72" s="153">
        <f t="shared" si="32"/>
        <v>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45693</v>
      </c>
      <c r="D73" s="146">
        <v>2</v>
      </c>
      <c r="E73" s="146">
        <v>1</v>
      </c>
      <c r="F73" s="146">
        <v>6</v>
      </c>
      <c r="G73" s="146">
        <v>1</v>
      </c>
      <c r="H73" s="147">
        <f t="shared" si="28"/>
        <v>8</v>
      </c>
      <c r="I73" s="148">
        <f t="shared" si="29"/>
        <v>1</v>
      </c>
      <c r="J73" s="149">
        <f t="shared" si="30"/>
        <v>8</v>
      </c>
      <c r="K73" s="150"/>
      <c r="L73" s="128"/>
      <c r="T73" s="151">
        <f>C73</f>
        <v>45693</v>
      </c>
      <c r="U73" s="152">
        <f t="shared" si="32"/>
        <v>8</v>
      </c>
      <c r="V73" s="153">
        <f t="shared" si="32"/>
        <v>1</v>
      </c>
      <c r="W73" s="153">
        <f t="shared" si="32"/>
        <v>8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45694</v>
      </c>
      <c r="D74" s="146">
        <v>0</v>
      </c>
      <c r="E74" s="146">
        <v>0</v>
      </c>
      <c r="F74" s="146">
        <v>7</v>
      </c>
      <c r="G74" s="146">
        <v>1</v>
      </c>
      <c r="H74" s="147">
        <f t="shared" si="28"/>
        <v>7</v>
      </c>
      <c r="I74" s="148">
        <f t="shared" si="29"/>
        <v>0.5</v>
      </c>
      <c r="J74" s="149">
        <f t="shared" si="30"/>
        <v>14</v>
      </c>
      <c r="K74" s="150"/>
      <c r="L74" s="128"/>
      <c r="T74" s="151">
        <f>C74</f>
        <v>45694</v>
      </c>
      <c r="U74" s="152">
        <f t="shared" si="32"/>
        <v>7</v>
      </c>
      <c r="V74" s="153">
        <f t="shared" si="32"/>
        <v>0.5</v>
      </c>
      <c r="W74" s="153">
        <f t="shared" si="32"/>
        <v>14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45695</v>
      </c>
      <c r="D75" s="146">
        <v>3</v>
      </c>
      <c r="E75" s="146">
        <v>1</v>
      </c>
      <c r="F75" s="146">
        <v>5</v>
      </c>
      <c r="G75" s="146">
        <v>1</v>
      </c>
      <c r="H75" s="147">
        <f t="shared" si="28"/>
        <v>8</v>
      </c>
      <c r="I75" s="148">
        <f t="shared" si="29"/>
        <v>1</v>
      </c>
      <c r="J75" s="149">
        <f t="shared" si="30"/>
        <v>8</v>
      </c>
      <c r="K75" s="150"/>
      <c r="L75" s="128"/>
      <c r="T75" s="151">
        <f>C75</f>
        <v>45695</v>
      </c>
      <c r="U75" s="152">
        <f t="shared" si="32"/>
        <v>8</v>
      </c>
      <c r="V75" s="153">
        <f t="shared" si="32"/>
        <v>1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45696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10</v>
      </c>
      <c r="E77" s="157">
        <f>IF(SUM(E71:E76)=0,0,AVERAGE(E71:E76))</f>
        <v>0.8</v>
      </c>
      <c r="F77" s="157">
        <f>SUM(F71:F76)</f>
        <v>24</v>
      </c>
      <c r="G77" s="158">
        <f>IF(SUM(G71:G76)=0,0,AVERAGE(G71:G76))</f>
        <v>1</v>
      </c>
      <c r="H77" s="157">
        <f t="shared" si="28"/>
        <v>34</v>
      </c>
      <c r="I77" s="159">
        <f>AVERAGE(E77,G77)</f>
        <v>0.9</v>
      </c>
      <c r="J77" s="160">
        <f>IF(I77=0,0,H77/I77)</f>
        <v>37.777777777777779</v>
      </c>
      <c r="K77" s="60"/>
      <c r="L77" s="142"/>
      <c r="U77" s="25">
        <f>D77+F77</f>
        <v>34</v>
      </c>
      <c r="V77" s="33">
        <f>SUM(V71:V75)</f>
        <v>4.5</v>
      </c>
      <c r="W77" s="34">
        <f>SUM(W71:W75)</f>
        <v>41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8.1999999999999993</v>
      </c>
      <c r="X78" s="37">
        <f>IF(W77=0,0,W78)</f>
        <v>8.1999999999999993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45691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45692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45693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45694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45695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45696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44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10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9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8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7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6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43" priority="13" operator="equal">
      <formula>$R$2</formula>
    </cfRule>
  </conditionalFormatting>
  <conditionalFormatting sqref="C59:C64">
    <cfRule type="cellIs" dxfId="142" priority="12" operator="equal">
      <formula>$R$2</formula>
    </cfRule>
  </conditionalFormatting>
  <conditionalFormatting sqref="W2">
    <cfRule type="iconSet" priority="14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5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127"/>
  <sheetViews>
    <sheetView topLeftCell="A60" workbookViewId="0">
      <selection activeCell="D13" sqref="D1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25.459615384615383</v>
      </c>
      <c r="C7" s="306"/>
      <c r="D7" s="382" t="s">
        <v>1</v>
      </c>
      <c r="E7" s="383"/>
      <c r="F7" s="383" t="s">
        <v>2</v>
      </c>
      <c r="G7" s="384"/>
      <c r="H7" s="385">
        <f>C10</f>
        <v>45698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'03fev'!C15+2</f>
        <v>45698</v>
      </c>
      <c r="D10" s="20">
        <v>104</v>
      </c>
      <c r="E10" s="20">
        <v>7</v>
      </c>
      <c r="F10" s="20">
        <v>85</v>
      </c>
      <c r="G10" s="20">
        <v>7</v>
      </c>
      <c r="H10" s="179">
        <f t="shared" ref="H10:H16" si="0">D10+F10</f>
        <v>189</v>
      </c>
      <c r="I10" s="180">
        <f t="shared" ref="I10:I15" si="1">IF(H10=0,0,AVERAGE(E10,G10))</f>
        <v>7</v>
      </c>
      <c r="J10" s="181">
        <f t="shared" ref="J10:J15" si="2">IF(H10=0,0,H10/I10)</f>
        <v>27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45698</v>
      </c>
      <c r="U10" s="17">
        <f>H10</f>
        <v>189</v>
      </c>
      <c r="V10" s="19">
        <f>I10</f>
        <v>7</v>
      </c>
      <c r="W10" s="24">
        <f>J10</f>
        <v>27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45699</v>
      </c>
      <c r="D11" s="20">
        <v>93</v>
      </c>
      <c r="E11" s="20">
        <v>7</v>
      </c>
      <c r="F11" s="20">
        <v>63</v>
      </c>
      <c r="G11" s="20">
        <v>6</v>
      </c>
      <c r="H11" s="179">
        <f t="shared" si="0"/>
        <v>156</v>
      </c>
      <c r="I11" s="180">
        <f t="shared" si="1"/>
        <v>6.5</v>
      </c>
      <c r="J11" s="181">
        <f t="shared" si="2"/>
        <v>24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45699</v>
      </c>
      <c r="U11" s="17">
        <f t="shared" ref="U11:W14" si="3">H11</f>
        <v>156</v>
      </c>
      <c r="V11" s="19">
        <f t="shared" si="3"/>
        <v>6.5</v>
      </c>
      <c r="W11" s="24">
        <f t="shared" si="3"/>
        <v>24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45700</v>
      </c>
      <c r="D12" s="20">
        <v>103</v>
      </c>
      <c r="E12" s="20">
        <v>6.5</v>
      </c>
      <c r="F12" s="20">
        <v>85</v>
      </c>
      <c r="G12" s="20">
        <v>6.5</v>
      </c>
      <c r="H12" s="179">
        <f t="shared" si="0"/>
        <v>188</v>
      </c>
      <c r="I12" s="180">
        <f t="shared" si="1"/>
        <v>6.5</v>
      </c>
      <c r="J12" s="181">
        <f t="shared" si="2"/>
        <v>28.923076923076923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45700</v>
      </c>
      <c r="U12" s="17">
        <f t="shared" si="3"/>
        <v>188</v>
      </c>
      <c r="V12" s="19">
        <f t="shared" si="3"/>
        <v>6.5</v>
      </c>
      <c r="W12" s="24">
        <f t="shared" si="3"/>
        <v>28.923076923076923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45701</v>
      </c>
      <c r="D13" s="20">
        <v>56</v>
      </c>
      <c r="E13" s="20">
        <v>6</v>
      </c>
      <c r="F13" s="20">
        <v>58</v>
      </c>
      <c r="G13" s="20">
        <v>6</v>
      </c>
      <c r="H13" s="179">
        <f t="shared" si="0"/>
        <v>114</v>
      </c>
      <c r="I13" s="180">
        <f t="shared" si="1"/>
        <v>6</v>
      </c>
      <c r="J13" s="181">
        <f t="shared" si="2"/>
        <v>19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45701</v>
      </c>
      <c r="U13" s="17">
        <f t="shared" si="3"/>
        <v>114</v>
      </c>
      <c r="V13" s="19">
        <f t="shared" si="3"/>
        <v>6</v>
      </c>
      <c r="W13" s="24">
        <f t="shared" si="3"/>
        <v>19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45702</v>
      </c>
      <c r="D14" s="20">
        <v>109</v>
      </c>
      <c r="E14" s="20">
        <v>8</v>
      </c>
      <c r="F14" s="20">
        <v>118</v>
      </c>
      <c r="G14" s="20">
        <v>8</v>
      </c>
      <c r="H14" s="179">
        <f t="shared" si="0"/>
        <v>227</v>
      </c>
      <c r="I14" s="180">
        <f t="shared" si="1"/>
        <v>8</v>
      </c>
      <c r="J14" s="181">
        <f t="shared" si="2"/>
        <v>28.375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45702</v>
      </c>
      <c r="U14" s="17">
        <f t="shared" si="3"/>
        <v>227</v>
      </c>
      <c r="V14" s="19">
        <f t="shared" si="3"/>
        <v>8</v>
      </c>
      <c r="W14" s="24">
        <f t="shared" si="3"/>
        <v>28.375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45703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465</v>
      </c>
      <c r="E16" s="30">
        <f>IF(SUM(E10:E15)=0,0,AVERAGE(E10:E15))</f>
        <v>6.9</v>
      </c>
      <c r="F16" s="30">
        <f>SUM(F10:F15)</f>
        <v>409</v>
      </c>
      <c r="G16" s="30">
        <f>IF(SUM(G10:G15)=0,0,AVERAGE(G10:G15))</f>
        <v>6.7</v>
      </c>
      <c r="H16" s="30">
        <f t="shared" si="0"/>
        <v>874</v>
      </c>
      <c r="I16" s="31">
        <f>IF(H16=0,0,AVERAGE(E16,G16))</f>
        <v>6.8000000000000007</v>
      </c>
      <c r="J16" s="32">
        <f>IF(H16=0,0,H16/I16)</f>
        <v>128.52941176470586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874</v>
      </c>
      <c r="V16" s="33">
        <f>SUM(V10:V14)</f>
        <v>34</v>
      </c>
      <c r="W16" s="34">
        <f>SUM(W10:W14)</f>
        <v>127.29807692307692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25.459615384615383</v>
      </c>
      <c r="X17" s="37">
        <f>IF(W16=0,0,W17)</f>
        <v>25.459615384615383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13.452380952380953</v>
      </c>
      <c r="C19" s="306"/>
      <c r="D19" s="368" t="s">
        <v>1</v>
      </c>
      <c r="E19" s="369"/>
      <c r="F19" s="369" t="s">
        <v>2</v>
      </c>
      <c r="G19" s="370"/>
      <c r="H19" s="371">
        <f>C22</f>
        <v>45698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45698</v>
      </c>
      <c r="D22" s="43">
        <v>5</v>
      </c>
      <c r="E22" s="43">
        <v>0.75</v>
      </c>
      <c r="F22" s="43">
        <v>3</v>
      </c>
      <c r="G22" s="43">
        <v>1</v>
      </c>
      <c r="H22" s="44">
        <f t="shared" ref="H22:H28" si="5">D22+F22</f>
        <v>8</v>
      </c>
      <c r="I22" s="45">
        <f t="shared" ref="I22:I27" si="6">IF(H22=0,0,AVERAGE(E22,G22))</f>
        <v>0.875</v>
      </c>
      <c r="J22" s="46">
        <f t="shared" ref="J22:J27" si="7">IF(H22=0,0,H22/I22)</f>
        <v>9.1428571428571423</v>
      </c>
      <c r="K22" s="21" t="e">
        <f>IF(#REF!&lt;&gt;0,"Não","")</f>
        <v>#REF!</v>
      </c>
      <c r="L22" s="47"/>
      <c r="T22" s="48">
        <f>C22</f>
        <v>45698</v>
      </c>
      <c r="U22" s="39">
        <f>H22</f>
        <v>8</v>
      </c>
      <c r="V22" s="40">
        <f>I22</f>
        <v>0.875</v>
      </c>
      <c r="W22" s="40">
        <f>J22</f>
        <v>9.1428571428571423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45699</v>
      </c>
      <c r="D23" s="43">
        <v>6</v>
      </c>
      <c r="E23" s="43">
        <v>1</v>
      </c>
      <c r="F23" s="43">
        <v>4</v>
      </c>
      <c r="G23" s="43">
        <v>1</v>
      </c>
      <c r="H23" s="44">
        <f t="shared" si="5"/>
        <v>10</v>
      </c>
      <c r="I23" s="45">
        <f t="shared" si="6"/>
        <v>1</v>
      </c>
      <c r="J23" s="46">
        <f t="shared" si="7"/>
        <v>10</v>
      </c>
      <c r="K23" s="21" t="e">
        <f>IF(#REF!&lt;&gt;0,"Não","")</f>
        <v>#REF!</v>
      </c>
      <c r="L23" s="47"/>
      <c r="T23" s="48">
        <f>C23</f>
        <v>45699</v>
      </c>
      <c r="U23" s="39">
        <f t="shared" ref="U23:W26" si="8">H23</f>
        <v>10</v>
      </c>
      <c r="V23" s="40">
        <f t="shared" si="8"/>
        <v>1</v>
      </c>
      <c r="W23" s="40">
        <f t="shared" si="8"/>
        <v>10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45700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45700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45701</v>
      </c>
      <c r="D25" s="43">
        <v>2</v>
      </c>
      <c r="E25" s="43">
        <v>0.25</v>
      </c>
      <c r="F25" s="43">
        <v>0</v>
      </c>
      <c r="G25" s="43">
        <v>0</v>
      </c>
      <c r="H25" s="44">
        <f t="shared" si="5"/>
        <v>2</v>
      </c>
      <c r="I25" s="45">
        <f t="shared" si="6"/>
        <v>0.125</v>
      </c>
      <c r="J25" s="46">
        <f t="shared" si="7"/>
        <v>16</v>
      </c>
      <c r="K25" s="21" t="e">
        <f>IF(#REF!&lt;&gt;0,"Não","")</f>
        <v>#REF!</v>
      </c>
      <c r="L25" s="47"/>
      <c r="T25" s="48">
        <f>C25</f>
        <v>45701</v>
      </c>
      <c r="U25" s="39">
        <f t="shared" si="8"/>
        <v>2</v>
      </c>
      <c r="V25" s="40">
        <f t="shared" si="8"/>
        <v>0.125</v>
      </c>
      <c r="W25" s="40">
        <f t="shared" si="8"/>
        <v>16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45702</v>
      </c>
      <c r="D26" s="43">
        <v>0</v>
      </c>
      <c r="E26" s="43">
        <v>0</v>
      </c>
      <c r="F26" s="43">
        <v>7</v>
      </c>
      <c r="G26" s="43">
        <v>0.75</v>
      </c>
      <c r="H26" s="49">
        <f t="shared" si="5"/>
        <v>7</v>
      </c>
      <c r="I26" s="50">
        <f t="shared" si="6"/>
        <v>0.375</v>
      </c>
      <c r="J26" s="51">
        <f t="shared" si="7"/>
        <v>18.666666666666668</v>
      </c>
      <c r="K26" s="21" t="e">
        <f>IF(#REF!&lt;&gt;0,"Não","")</f>
        <v>#REF!</v>
      </c>
      <c r="L26" s="47"/>
      <c r="T26" s="48">
        <f>C26</f>
        <v>45702</v>
      </c>
      <c r="U26" s="39">
        <f t="shared" si="8"/>
        <v>7</v>
      </c>
      <c r="V26" s="40">
        <f t="shared" si="8"/>
        <v>0.375</v>
      </c>
      <c r="W26" s="40">
        <f t="shared" si="8"/>
        <v>18.666666666666668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45703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13</v>
      </c>
      <c r="E28" s="56">
        <f>IF(SUM(E22:E27)=0,0,AVERAGE(E22:E27))</f>
        <v>0.4</v>
      </c>
      <c r="F28" s="56">
        <f>SUM(F22:F27)</f>
        <v>14</v>
      </c>
      <c r="G28" s="57">
        <f>IF(SUM(G22:G27)=0,0,AVERAGE(G22:G27))</f>
        <v>0.55000000000000004</v>
      </c>
      <c r="H28" s="56">
        <f t="shared" si="5"/>
        <v>27</v>
      </c>
      <c r="I28" s="58">
        <f>AVERAGE(I22:I26)</f>
        <v>0.47499999999999998</v>
      </c>
      <c r="J28" s="59">
        <f>IF(H28=0,0,H28/I28)</f>
        <v>56.842105263157897</v>
      </c>
      <c r="K28" s="60"/>
      <c r="L28" s="61"/>
      <c r="U28" s="25">
        <f>D28+F28</f>
        <v>27</v>
      </c>
      <c r="V28" s="33">
        <f>SUM(V22:V26)</f>
        <v>2.375</v>
      </c>
      <c r="W28" s="34">
        <f>SUM(W22:W26)</f>
        <v>53.80952380952381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13.452380952380953</v>
      </c>
      <c r="X29" s="37">
        <f>IF(W28=0,0,W29)</f>
        <v>13.452380952380953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45</v>
      </c>
      <c r="C31" s="306"/>
      <c r="D31" s="352" t="s">
        <v>1</v>
      </c>
      <c r="E31" s="353"/>
      <c r="F31" s="353" t="s">
        <v>2</v>
      </c>
      <c r="G31" s="354"/>
      <c r="H31" s="355">
        <f>C34</f>
        <v>45698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45698</v>
      </c>
      <c r="D34" s="43">
        <v>15</v>
      </c>
      <c r="E34" s="43">
        <v>1</v>
      </c>
      <c r="F34" s="43">
        <v>24</v>
      </c>
      <c r="G34" s="43">
        <v>1</v>
      </c>
      <c r="H34" s="67">
        <f t="shared" ref="H34:H40" si="11">D34+F34</f>
        <v>39</v>
      </c>
      <c r="I34" s="68">
        <f t="shared" ref="I34:I39" si="12">IF(H34=0,0,AVERAGE(E34,G34))</f>
        <v>1</v>
      </c>
      <c r="J34" s="69">
        <f t="shared" ref="J34:J39" si="13">IF(H34=0,0,H34/I34)</f>
        <v>39</v>
      </c>
      <c r="K34" s="21" t="e">
        <f>IF(#REF!&lt;&gt;0,"Não","")</f>
        <v>#REF!</v>
      </c>
      <c r="L34" s="47"/>
      <c r="T34" s="70">
        <f>C34</f>
        <v>45698</v>
      </c>
      <c r="U34" s="63">
        <f>H34</f>
        <v>39</v>
      </c>
      <c r="V34" s="64">
        <f>I34</f>
        <v>1</v>
      </c>
      <c r="W34" s="64">
        <f>J34</f>
        <v>39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45699</v>
      </c>
      <c r="D35" s="43">
        <v>6</v>
      </c>
      <c r="E35" s="43">
        <v>0.25</v>
      </c>
      <c r="F35" s="43">
        <v>0</v>
      </c>
      <c r="G35" s="43">
        <v>0</v>
      </c>
      <c r="H35" s="67">
        <f t="shared" si="11"/>
        <v>6</v>
      </c>
      <c r="I35" s="68">
        <f t="shared" si="12"/>
        <v>0.125</v>
      </c>
      <c r="J35" s="69">
        <f t="shared" si="13"/>
        <v>48</v>
      </c>
      <c r="K35" s="21" t="e">
        <f>IF(#REF!&lt;&gt;0,"Não","")</f>
        <v>#REF!</v>
      </c>
      <c r="L35" s="47"/>
      <c r="T35" s="70">
        <f>C35</f>
        <v>45699</v>
      </c>
      <c r="U35" s="63">
        <f t="shared" ref="U35:W38" si="14">H35</f>
        <v>6</v>
      </c>
      <c r="V35" s="64">
        <f t="shared" si="14"/>
        <v>0.125</v>
      </c>
      <c r="W35" s="64">
        <f t="shared" si="14"/>
        <v>48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45700</v>
      </c>
      <c r="D36" s="20">
        <v>0</v>
      </c>
      <c r="E36" s="43">
        <v>0</v>
      </c>
      <c r="F36" s="20">
        <v>0</v>
      </c>
      <c r="G36" s="43">
        <v>0</v>
      </c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45700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45701</v>
      </c>
      <c r="D37" s="43">
        <v>0</v>
      </c>
      <c r="E37" s="43">
        <v>0</v>
      </c>
      <c r="F37" s="43">
        <v>0</v>
      </c>
      <c r="G37" s="43">
        <v>0</v>
      </c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45701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45702</v>
      </c>
      <c r="D38" s="43">
        <v>12</v>
      </c>
      <c r="E38" s="43">
        <v>0.25</v>
      </c>
      <c r="F38" s="43">
        <v>0</v>
      </c>
      <c r="G38" s="43">
        <v>0.25</v>
      </c>
      <c r="H38" s="71">
        <f t="shared" si="11"/>
        <v>12</v>
      </c>
      <c r="I38" s="72">
        <f t="shared" si="12"/>
        <v>0.25</v>
      </c>
      <c r="J38" s="73">
        <f t="shared" si="13"/>
        <v>48</v>
      </c>
      <c r="K38" s="21" t="e">
        <f>IF(#REF!&lt;&gt;0,"Não","")</f>
        <v>#REF!</v>
      </c>
      <c r="L38" s="47"/>
      <c r="T38" s="70">
        <f>C38</f>
        <v>45702</v>
      </c>
      <c r="U38" s="63">
        <f t="shared" si="14"/>
        <v>12</v>
      </c>
      <c r="V38" s="64">
        <f t="shared" si="14"/>
        <v>0.25</v>
      </c>
      <c r="W38" s="64">
        <f t="shared" si="14"/>
        <v>48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45703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33</v>
      </c>
      <c r="E40" s="76">
        <f>IF(SUM(E34:E39)=0,0,AVERAGE(E34:E39))</f>
        <v>0.3</v>
      </c>
      <c r="F40" s="76">
        <f>SUM(F34:F39)</f>
        <v>24</v>
      </c>
      <c r="G40" s="77">
        <f>IF(SUM(G34:G39)=0,0,AVERAGE(G34:G39))</f>
        <v>0.25</v>
      </c>
      <c r="H40" s="78">
        <f t="shared" si="11"/>
        <v>57</v>
      </c>
      <c r="I40" s="79">
        <f>AVERAGE(I34:I38)</f>
        <v>0.27500000000000002</v>
      </c>
      <c r="J40" s="80">
        <v>0</v>
      </c>
      <c r="K40" s="60"/>
      <c r="L40" s="81"/>
      <c r="U40" s="25">
        <f>D40+F40</f>
        <v>57</v>
      </c>
      <c r="V40" s="33">
        <f>SUM(V34:V38)</f>
        <v>1.375</v>
      </c>
      <c r="W40" s="34">
        <f>SUM(W34:W38)</f>
        <v>135</v>
      </c>
      <c r="X40" s="25">
        <f>COUNT(X34:X38)</f>
        <v>3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45</v>
      </c>
      <c r="X41" s="37">
        <f>IF(W40=0,0,W41)</f>
        <v>45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36.053333333333327</v>
      </c>
      <c r="C43" s="335"/>
      <c r="D43" s="338" t="s">
        <v>1</v>
      </c>
      <c r="E43" s="339"/>
      <c r="F43" s="339" t="s">
        <v>2</v>
      </c>
      <c r="G43" s="340"/>
      <c r="H43" s="341">
        <f>C46</f>
        <v>45698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45698</v>
      </c>
      <c r="D46" s="43">
        <v>10</v>
      </c>
      <c r="E46" s="43">
        <v>0.5</v>
      </c>
      <c r="F46" s="43">
        <v>12</v>
      </c>
      <c r="G46" s="52">
        <v>0.5</v>
      </c>
      <c r="H46" s="96">
        <f t="shared" ref="H46:H52" si="18">D46+F46</f>
        <v>22</v>
      </c>
      <c r="I46" s="97">
        <f t="shared" ref="I46:I51" si="19">IF(H46=0,0,AVERAGE(E46,G46))</f>
        <v>0.5</v>
      </c>
      <c r="J46" s="98">
        <f t="shared" ref="J46:J51" si="20">IF(H46=0,0,H46/I46)</f>
        <v>44</v>
      </c>
      <c r="K46" s="53" t="e">
        <f>IF(#REF!&lt;&gt;0,"Não","")</f>
        <v>#REF!</v>
      </c>
      <c r="L46" s="47"/>
      <c r="R46" s="85"/>
      <c r="S46" s="99"/>
      <c r="T46" s="100">
        <f>C46</f>
        <v>45698</v>
      </c>
      <c r="U46" s="101">
        <f>H46</f>
        <v>22</v>
      </c>
      <c r="V46" s="102">
        <f>I46</f>
        <v>0.5</v>
      </c>
      <c r="W46" s="102">
        <f>J46</f>
        <v>44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45699</v>
      </c>
      <c r="D47" s="43">
        <v>6</v>
      </c>
      <c r="E47" s="43">
        <v>0.25</v>
      </c>
      <c r="F47" s="43">
        <v>20</v>
      </c>
      <c r="G47" s="52">
        <v>1</v>
      </c>
      <c r="H47" s="96">
        <f t="shared" si="18"/>
        <v>26</v>
      </c>
      <c r="I47" s="97">
        <f t="shared" si="19"/>
        <v>0.625</v>
      </c>
      <c r="J47" s="98">
        <f t="shared" si="20"/>
        <v>41.6</v>
      </c>
      <c r="K47" s="53" t="e">
        <f>IF(#REF!&lt;&gt;0,"Não","")</f>
        <v>#REF!</v>
      </c>
      <c r="L47" s="47"/>
      <c r="R47" s="85"/>
      <c r="S47" s="99"/>
      <c r="T47" s="100">
        <f>C47</f>
        <v>45699</v>
      </c>
      <c r="U47" s="101">
        <f t="shared" ref="U47:W50" si="21">H47</f>
        <v>26</v>
      </c>
      <c r="V47" s="102">
        <f t="shared" si="21"/>
        <v>0.625</v>
      </c>
      <c r="W47" s="102">
        <f t="shared" si="21"/>
        <v>41.6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45700</v>
      </c>
      <c r="D48" s="20">
        <v>10</v>
      </c>
      <c r="E48" s="43">
        <v>0.5</v>
      </c>
      <c r="F48" s="20">
        <v>0</v>
      </c>
      <c r="G48" s="52">
        <v>0</v>
      </c>
      <c r="H48" s="96">
        <f t="shared" si="18"/>
        <v>10</v>
      </c>
      <c r="I48" s="97">
        <f t="shared" si="19"/>
        <v>0.25</v>
      </c>
      <c r="J48" s="98">
        <f t="shared" si="20"/>
        <v>40</v>
      </c>
      <c r="K48" s="109" t="e">
        <f>IF(#REF!&lt;&gt;0,"Não","")</f>
        <v>#REF!</v>
      </c>
      <c r="L48" s="47"/>
      <c r="R48" s="110"/>
      <c r="S48" s="99"/>
      <c r="T48" s="100">
        <f>C48</f>
        <v>45700</v>
      </c>
      <c r="U48" s="101">
        <f t="shared" si="21"/>
        <v>10</v>
      </c>
      <c r="V48" s="102">
        <f t="shared" si="21"/>
        <v>0.25</v>
      </c>
      <c r="W48" s="102">
        <f t="shared" si="21"/>
        <v>40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45701</v>
      </c>
      <c r="D49" s="43">
        <v>5</v>
      </c>
      <c r="E49" s="43">
        <v>0.5</v>
      </c>
      <c r="F49" s="20">
        <v>9</v>
      </c>
      <c r="G49" s="52">
        <v>0.5</v>
      </c>
      <c r="H49" s="96">
        <f t="shared" si="18"/>
        <v>14</v>
      </c>
      <c r="I49" s="97">
        <f t="shared" si="19"/>
        <v>0.5</v>
      </c>
      <c r="J49" s="98">
        <f t="shared" si="20"/>
        <v>28</v>
      </c>
      <c r="K49" s="53" t="e">
        <f>IF(#REF!&lt;&gt;0,"Não","")</f>
        <v>#REF!</v>
      </c>
      <c r="L49" s="47"/>
      <c r="R49" s="85"/>
      <c r="S49" s="99"/>
      <c r="T49" s="100">
        <f>C49</f>
        <v>45701</v>
      </c>
      <c r="U49" s="101">
        <f t="shared" si="21"/>
        <v>14</v>
      </c>
      <c r="V49" s="102">
        <f t="shared" si="21"/>
        <v>0.5</v>
      </c>
      <c r="W49" s="102">
        <f t="shared" si="21"/>
        <v>28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45702</v>
      </c>
      <c r="D50" s="43">
        <v>0</v>
      </c>
      <c r="E50" s="43">
        <v>0</v>
      </c>
      <c r="F50" s="43">
        <v>10</v>
      </c>
      <c r="G50" s="52">
        <v>0.75</v>
      </c>
      <c r="H50" s="96">
        <f t="shared" si="18"/>
        <v>10</v>
      </c>
      <c r="I50" s="97">
        <f t="shared" si="19"/>
        <v>0.375</v>
      </c>
      <c r="J50" s="98">
        <f t="shared" si="20"/>
        <v>26.666666666666668</v>
      </c>
      <c r="K50" s="53" t="e">
        <f>IF(#REF!&lt;&gt;0,"Não","")</f>
        <v>#REF!</v>
      </c>
      <c r="L50" s="47"/>
      <c r="R50" s="85"/>
      <c r="S50" s="99"/>
      <c r="T50" s="100">
        <f>C50</f>
        <v>45702</v>
      </c>
      <c r="U50" s="101">
        <f t="shared" si="21"/>
        <v>10</v>
      </c>
      <c r="V50" s="102">
        <f t="shared" si="21"/>
        <v>0.375</v>
      </c>
      <c r="W50" s="102">
        <f t="shared" si="21"/>
        <v>26.666666666666668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45703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31</v>
      </c>
      <c r="E52" s="115">
        <f>IF(SUM(E46:E51)=0,0,AVERAGE(E46:E51))</f>
        <v>0.35</v>
      </c>
      <c r="F52" s="115">
        <f>SUM(F46:F51)</f>
        <v>51</v>
      </c>
      <c r="G52" s="116">
        <f>IF(SUM(G46:G51)=0,0,AVERAGE(G46:G51))</f>
        <v>0.55000000000000004</v>
      </c>
      <c r="H52" s="115">
        <f t="shared" si="18"/>
        <v>82</v>
      </c>
      <c r="I52" s="117">
        <f>AVERAGE(E52,G52)</f>
        <v>0.45</v>
      </c>
      <c r="J52" s="118">
        <f>IF(I52=0,0,H52/I52)</f>
        <v>182.22222222222223</v>
      </c>
      <c r="K52" s="60"/>
      <c r="L52" s="119"/>
      <c r="R52" s="85"/>
      <c r="S52" s="3"/>
      <c r="T52" s="104"/>
      <c r="U52" s="25">
        <f>D52+F52</f>
        <v>82</v>
      </c>
      <c r="V52" s="33">
        <f>SUM(V46:V50)</f>
        <v>2.25</v>
      </c>
      <c r="W52" s="34">
        <f>SUM(W46:W50)</f>
        <v>180.26666666666665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36.053333333333327</v>
      </c>
      <c r="X53" s="37">
        <f>IF(W52=0,0,W53)</f>
        <v>36.053333333333327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18.666666666666668</v>
      </c>
      <c r="C56" s="306"/>
      <c r="D56" s="317" t="s">
        <v>1</v>
      </c>
      <c r="E56" s="318"/>
      <c r="F56" s="318" t="s">
        <v>2</v>
      </c>
      <c r="G56" s="319"/>
      <c r="H56" s="320">
        <f>C59</f>
        <v>45698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45698</v>
      </c>
      <c r="D59" s="43">
        <v>3</v>
      </c>
      <c r="E59" s="43">
        <v>0.25</v>
      </c>
      <c r="F59" s="43">
        <v>0</v>
      </c>
      <c r="G59" s="52">
        <v>0</v>
      </c>
      <c r="H59" s="125">
        <f>D59+F59</f>
        <v>3</v>
      </c>
      <c r="I59" s="126">
        <f>IF(H59=0,0,AVERAGE(E59,G59))</f>
        <v>0.125</v>
      </c>
      <c r="J59" s="127">
        <f t="shared" ref="J59:J64" si="23">IF(H59=0,0,H59/I59)</f>
        <v>24</v>
      </c>
      <c r="K59" s="53" t="e">
        <f>IF(#REF!&lt;&gt;0,"Não","")</f>
        <v>#REF!</v>
      </c>
      <c r="L59" s="128"/>
      <c r="T59" s="129">
        <f>C59</f>
        <v>45698</v>
      </c>
      <c r="U59" s="130">
        <f>H59</f>
        <v>3</v>
      </c>
      <c r="V59" s="131">
        <f>I59</f>
        <v>0.125</v>
      </c>
      <c r="W59" s="131">
        <f>J59</f>
        <v>24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45699</v>
      </c>
      <c r="D60" s="43">
        <v>4</v>
      </c>
      <c r="E60" s="43">
        <v>1</v>
      </c>
      <c r="F60" s="43">
        <v>0</v>
      </c>
      <c r="G60" s="52">
        <v>0</v>
      </c>
      <c r="H60" s="125">
        <f>D60+F60</f>
        <v>4</v>
      </c>
      <c r="I60" s="126">
        <f>IF(H60=0,0,AVERAGE(E60,G60))</f>
        <v>0.5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45699</v>
      </c>
      <c r="U60" s="130">
        <f t="shared" ref="U60:W63" si="25">H60</f>
        <v>4</v>
      </c>
      <c r="V60" s="131">
        <f t="shared" si="25"/>
        <v>0.5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45700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45700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45701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45701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45702</v>
      </c>
      <c r="D63" s="43">
        <v>0</v>
      </c>
      <c r="E63" s="43">
        <v>0</v>
      </c>
      <c r="F63" s="43">
        <v>3</v>
      </c>
      <c r="G63" s="52">
        <v>0.25</v>
      </c>
      <c r="H63" s="125">
        <f t="shared" si="26"/>
        <v>3</v>
      </c>
      <c r="I63" s="126">
        <f t="shared" si="27"/>
        <v>0.125</v>
      </c>
      <c r="J63" s="127">
        <f t="shared" si="23"/>
        <v>24</v>
      </c>
      <c r="K63" s="53" t="e">
        <f>IF(#REF!&lt;&gt;0,"Não","")</f>
        <v>#REF!</v>
      </c>
      <c r="L63" s="128"/>
      <c r="T63" s="129">
        <f>C63</f>
        <v>45702</v>
      </c>
      <c r="U63" s="130">
        <f t="shared" si="25"/>
        <v>3</v>
      </c>
      <c r="V63" s="131">
        <f t="shared" si="25"/>
        <v>0.125</v>
      </c>
      <c r="W63" s="131">
        <f t="shared" si="25"/>
        <v>24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45703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7</v>
      </c>
      <c r="E65" s="135">
        <f>IF(SUM(E59:E64)=0,0,AVERAGE(E59:E64))</f>
        <v>0.25</v>
      </c>
      <c r="F65" s="135">
        <f>SUM(F59:F64)</f>
        <v>3</v>
      </c>
      <c r="G65" s="136">
        <f>IF(SUM(G59:G64)=0,0,AVERAGE(G59:G64))</f>
        <v>0.05</v>
      </c>
      <c r="H65" s="135">
        <f t="shared" si="26"/>
        <v>10</v>
      </c>
      <c r="I65" s="137">
        <f>AVERAGE(E65,G65)</f>
        <v>0.15</v>
      </c>
      <c r="J65" s="138">
        <f>IF(I65=0,0,H65/I65)</f>
        <v>66.666666666666671</v>
      </c>
      <c r="K65" s="60"/>
      <c r="L65" s="139"/>
      <c r="U65" s="25">
        <f>D65+F65</f>
        <v>10</v>
      </c>
      <c r="V65" s="33">
        <f>SUM(V59:V63)</f>
        <v>0.75</v>
      </c>
      <c r="W65" s="34">
        <f>SUM(W59:W63)</f>
        <v>56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18.666666666666668</v>
      </c>
      <c r="X66" s="37">
        <f>IF(W65=0,0,W66)</f>
        <v>18.666666666666668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6.4333333333333345</v>
      </c>
      <c r="C68" s="306"/>
      <c r="D68" s="309" t="s">
        <v>1</v>
      </c>
      <c r="E68" s="310"/>
      <c r="F68" s="311" t="s">
        <v>2</v>
      </c>
      <c r="G68" s="309"/>
      <c r="H68" s="312">
        <f>C71</f>
        <v>45698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45698</v>
      </c>
      <c r="D71" s="146">
        <v>3</v>
      </c>
      <c r="E71" s="146">
        <v>1</v>
      </c>
      <c r="F71" s="146">
        <v>0</v>
      </c>
      <c r="G71" s="146">
        <v>2</v>
      </c>
      <c r="H71" s="147">
        <f t="shared" ref="H71:H77" si="28">D71+F71</f>
        <v>3</v>
      </c>
      <c r="I71" s="148">
        <f t="shared" ref="I71:I76" si="29">IF(H71=0,0,AVERAGE(E71,G71))</f>
        <v>1.5</v>
      </c>
      <c r="J71" s="149">
        <f t="shared" ref="J71:J76" si="30">IF(H71=0,0,H71/I71)</f>
        <v>2</v>
      </c>
      <c r="K71" s="150"/>
      <c r="L71" s="128"/>
      <c r="T71" s="151">
        <f>C71</f>
        <v>45698</v>
      </c>
      <c r="U71" s="152">
        <f>H71</f>
        <v>3</v>
      </c>
      <c r="V71" s="153">
        <f>I71</f>
        <v>1.5</v>
      </c>
      <c r="W71" s="153">
        <f>J71</f>
        <v>2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45699</v>
      </c>
      <c r="D72" s="146">
        <v>10</v>
      </c>
      <c r="E72" s="146">
        <v>2</v>
      </c>
      <c r="F72" s="146">
        <v>12</v>
      </c>
      <c r="G72" s="146">
        <v>2</v>
      </c>
      <c r="H72" s="147">
        <f t="shared" si="28"/>
        <v>22</v>
      </c>
      <c r="I72" s="148">
        <f t="shared" si="29"/>
        <v>2</v>
      </c>
      <c r="J72" s="149">
        <f t="shared" si="30"/>
        <v>11</v>
      </c>
      <c r="K72" s="150"/>
      <c r="L72" s="128"/>
      <c r="T72" s="151">
        <f>C72</f>
        <v>45699</v>
      </c>
      <c r="U72" s="152">
        <f t="shared" ref="U72:W75" si="32">H72</f>
        <v>22</v>
      </c>
      <c r="V72" s="153">
        <f t="shared" si="32"/>
        <v>2</v>
      </c>
      <c r="W72" s="153">
        <f t="shared" si="32"/>
        <v>11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45700</v>
      </c>
      <c r="D73" s="146">
        <v>18</v>
      </c>
      <c r="E73" s="146">
        <v>2</v>
      </c>
      <c r="F73" s="146">
        <v>7</v>
      </c>
      <c r="G73" s="146">
        <v>2</v>
      </c>
      <c r="H73" s="147">
        <f t="shared" si="28"/>
        <v>25</v>
      </c>
      <c r="I73" s="148">
        <f t="shared" si="29"/>
        <v>2</v>
      </c>
      <c r="J73" s="149">
        <f t="shared" si="30"/>
        <v>12.5</v>
      </c>
      <c r="K73" s="150"/>
      <c r="L73" s="128"/>
      <c r="T73" s="151">
        <f>C73</f>
        <v>45700</v>
      </c>
      <c r="U73" s="152">
        <f t="shared" si="32"/>
        <v>25</v>
      </c>
      <c r="V73" s="153">
        <f t="shared" si="32"/>
        <v>2</v>
      </c>
      <c r="W73" s="153">
        <f t="shared" si="32"/>
        <v>12.5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45701</v>
      </c>
      <c r="D74" s="146">
        <v>1</v>
      </c>
      <c r="E74" s="146">
        <v>1</v>
      </c>
      <c r="F74" s="146">
        <v>6</v>
      </c>
      <c r="G74" s="146">
        <v>2</v>
      </c>
      <c r="H74" s="147">
        <f t="shared" si="28"/>
        <v>7</v>
      </c>
      <c r="I74" s="148">
        <f t="shared" si="29"/>
        <v>1.5</v>
      </c>
      <c r="J74" s="149">
        <f t="shared" si="30"/>
        <v>4.666666666666667</v>
      </c>
      <c r="K74" s="150"/>
      <c r="L74" s="128"/>
      <c r="T74" s="151">
        <f>C74</f>
        <v>45701</v>
      </c>
      <c r="U74" s="152">
        <f t="shared" si="32"/>
        <v>7</v>
      </c>
      <c r="V74" s="153">
        <f t="shared" si="32"/>
        <v>1.5</v>
      </c>
      <c r="W74" s="153">
        <f t="shared" si="32"/>
        <v>4.666666666666667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45702</v>
      </c>
      <c r="D75" s="146">
        <v>2</v>
      </c>
      <c r="E75" s="146">
        <v>2</v>
      </c>
      <c r="F75" s="146">
        <v>0</v>
      </c>
      <c r="G75" s="146">
        <v>0</v>
      </c>
      <c r="H75" s="147">
        <f t="shared" si="28"/>
        <v>2</v>
      </c>
      <c r="I75" s="148">
        <f t="shared" si="29"/>
        <v>1</v>
      </c>
      <c r="J75" s="149">
        <f t="shared" si="30"/>
        <v>2</v>
      </c>
      <c r="K75" s="150"/>
      <c r="L75" s="128"/>
      <c r="T75" s="151">
        <f>C75</f>
        <v>45702</v>
      </c>
      <c r="U75" s="152">
        <f t="shared" si="32"/>
        <v>2</v>
      </c>
      <c r="V75" s="153">
        <f t="shared" si="32"/>
        <v>1</v>
      </c>
      <c r="W75" s="153">
        <f t="shared" si="32"/>
        <v>2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45703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34</v>
      </c>
      <c r="E77" s="157">
        <f>IF(SUM(E71:E76)=0,0,AVERAGE(E71:E76))</f>
        <v>1.6</v>
      </c>
      <c r="F77" s="157">
        <f>SUM(F71:F76)</f>
        <v>25</v>
      </c>
      <c r="G77" s="158">
        <f>IF(SUM(G71:G76)=0,0,AVERAGE(G71:G76))</f>
        <v>1.6</v>
      </c>
      <c r="H77" s="157">
        <f t="shared" si="28"/>
        <v>59</v>
      </c>
      <c r="I77" s="159">
        <f>AVERAGE(E77,G77)</f>
        <v>1.6</v>
      </c>
      <c r="J77" s="160">
        <f>IF(I77=0,0,H77/I77)</f>
        <v>36.875</v>
      </c>
      <c r="K77" s="60"/>
      <c r="L77" s="142"/>
      <c r="U77" s="25">
        <f>D77+F77</f>
        <v>59</v>
      </c>
      <c r="V77" s="33">
        <f>SUM(V71:V75)</f>
        <v>8</v>
      </c>
      <c r="W77" s="34">
        <f>SUM(W71:W75)</f>
        <v>32.166666666666671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6.4333333333333345</v>
      </c>
      <c r="X78" s="37">
        <f>IF(W77=0,0,W78)</f>
        <v>6.4333333333333345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45698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45699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45700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45701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45702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45703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4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40" priority="11" operator="equal">
      <formula>$R$2</formula>
    </cfRule>
  </conditionalFormatting>
  <conditionalFormatting sqref="C59:C64">
    <cfRule type="cellIs" dxfId="13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O127"/>
  <sheetViews>
    <sheetView topLeftCell="B56" workbookViewId="0">
      <selection activeCell="F13" sqref="F1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22.579525691699608</v>
      </c>
      <c r="C7" s="306"/>
      <c r="D7" s="382" t="s">
        <v>1</v>
      </c>
      <c r="E7" s="383"/>
      <c r="F7" s="383" t="s">
        <v>2</v>
      </c>
      <c r="G7" s="384"/>
      <c r="H7" s="385">
        <f>C10</f>
        <v>45705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'10fev'!C15+2</f>
        <v>45705</v>
      </c>
      <c r="D10" s="20">
        <v>46</v>
      </c>
      <c r="E10" s="20">
        <v>8</v>
      </c>
      <c r="F10" s="20">
        <v>142</v>
      </c>
      <c r="G10" s="20">
        <v>8</v>
      </c>
      <c r="H10" s="179">
        <f t="shared" ref="H10:H16" si="0">D10+F10</f>
        <v>188</v>
      </c>
      <c r="I10" s="180">
        <f t="shared" ref="I10:I15" si="1">IF(H10=0,0,AVERAGE(E10,G10))</f>
        <v>8</v>
      </c>
      <c r="J10" s="181">
        <f t="shared" ref="J10:J15" si="2">IF(H10=0,0,H10/I10)</f>
        <v>23.5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45705</v>
      </c>
      <c r="U10" s="17">
        <f>H10</f>
        <v>188</v>
      </c>
      <c r="V10" s="19">
        <f>I10</f>
        <v>8</v>
      </c>
      <c r="W10" s="24">
        <f>J10</f>
        <v>23.5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45706</v>
      </c>
      <c r="D11" s="20">
        <v>53</v>
      </c>
      <c r="E11" s="20">
        <v>6</v>
      </c>
      <c r="F11" s="20">
        <v>106</v>
      </c>
      <c r="G11" s="20">
        <v>5.5</v>
      </c>
      <c r="H11" s="179">
        <f t="shared" si="0"/>
        <v>159</v>
      </c>
      <c r="I11" s="180">
        <f t="shared" si="1"/>
        <v>5.75</v>
      </c>
      <c r="J11" s="181">
        <f t="shared" si="2"/>
        <v>27.652173913043477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45706</v>
      </c>
      <c r="U11" s="17">
        <f t="shared" ref="U11:W14" si="3">H11</f>
        <v>159</v>
      </c>
      <c r="V11" s="19">
        <f t="shared" si="3"/>
        <v>5.75</v>
      </c>
      <c r="W11" s="24">
        <f t="shared" si="3"/>
        <v>27.652173913043477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45707</v>
      </c>
      <c r="D12" s="20">
        <v>62</v>
      </c>
      <c r="E12" s="20">
        <v>6</v>
      </c>
      <c r="F12" s="20">
        <v>32</v>
      </c>
      <c r="G12" s="20">
        <v>4</v>
      </c>
      <c r="H12" s="179">
        <f t="shared" si="0"/>
        <v>94</v>
      </c>
      <c r="I12" s="180">
        <f t="shared" si="1"/>
        <v>5</v>
      </c>
      <c r="J12" s="181">
        <f t="shared" si="2"/>
        <v>18.8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45707</v>
      </c>
      <c r="U12" s="17">
        <f t="shared" si="3"/>
        <v>94</v>
      </c>
      <c r="V12" s="19">
        <f t="shared" si="3"/>
        <v>5</v>
      </c>
      <c r="W12" s="24">
        <f t="shared" si="3"/>
        <v>18.8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45708</v>
      </c>
      <c r="D13" s="20">
        <v>95</v>
      </c>
      <c r="E13" s="20">
        <v>7.5</v>
      </c>
      <c r="F13" s="20">
        <v>73</v>
      </c>
      <c r="G13" s="20">
        <v>7.5</v>
      </c>
      <c r="H13" s="179">
        <f t="shared" si="0"/>
        <v>168</v>
      </c>
      <c r="I13" s="180">
        <f t="shared" si="1"/>
        <v>7.5</v>
      </c>
      <c r="J13" s="181">
        <f t="shared" si="2"/>
        <v>22.4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45708</v>
      </c>
      <c r="U13" s="17">
        <f t="shared" si="3"/>
        <v>168</v>
      </c>
      <c r="V13" s="19">
        <f t="shared" si="3"/>
        <v>7.5</v>
      </c>
      <c r="W13" s="24">
        <f t="shared" si="3"/>
        <v>22.4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45709</v>
      </c>
      <c r="D14" s="20">
        <v>60</v>
      </c>
      <c r="E14" s="20">
        <v>6</v>
      </c>
      <c r="F14" s="20">
        <v>53</v>
      </c>
      <c r="G14" s="20">
        <v>5</v>
      </c>
      <c r="H14" s="179">
        <f t="shared" si="0"/>
        <v>113</v>
      </c>
      <c r="I14" s="180">
        <f t="shared" si="1"/>
        <v>5.5</v>
      </c>
      <c r="J14" s="181">
        <f t="shared" si="2"/>
        <v>20.545454545454547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45709</v>
      </c>
      <c r="U14" s="17">
        <f t="shared" si="3"/>
        <v>113</v>
      </c>
      <c r="V14" s="19">
        <f t="shared" si="3"/>
        <v>5.5</v>
      </c>
      <c r="W14" s="24">
        <f t="shared" si="3"/>
        <v>20.545454545454547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45710</v>
      </c>
      <c r="D15" s="20">
        <v>37</v>
      </c>
      <c r="E15" s="20">
        <v>6</v>
      </c>
      <c r="F15" s="20">
        <v>0</v>
      </c>
      <c r="G15" s="20">
        <v>0</v>
      </c>
      <c r="H15" s="179">
        <f t="shared" si="0"/>
        <v>37</v>
      </c>
      <c r="I15" s="180">
        <f t="shared" si="1"/>
        <v>3</v>
      </c>
      <c r="J15" s="181">
        <f t="shared" si="2"/>
        <v>12.333333333333334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353</v>
      </c>
      <c r="E16" s="30">
        <f>IF(SUM(E10:E15)=0,0,AVERAGE(E10:E15))</f>
        <v>6.583333333333333</v>
      </c>
      <c r="F16" s="30">
        <f>SUM(F10:F15)</f>
        <v>406</v>
      </c>
      <c r="G16" s="30">
        <f>IF(SUM(G10:G15)=0,0,AVERAGE(G10:G15))</f>
        <v>5</v>
      </c>
      <c r="H16" s="30">
        <f t="shared" si="0"/>
        <v>759</v>
      </c>
      <c r="I16" s="31">
        <f>IF(H16=0,0,AVERAGE(E16,G16))</f>
        <v>5.7916666666666661</v>
      </c>
      <c r="J16" s="32">
        <f>IF(H16=0,0,H16/I16)</f>
        <v>131.05035971223023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759</v>
      </c>
      <c r="V16" s="33">
        <f>SUM(V10:V14)</f>
        <v>31.75</v>
      </c>
      <c r="W16" s="34">
        <f>SUM(W10:W14)</f>
        <v>112.89762845849803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22.579525691699608</v>
      </c>
      <c r="X17" s="37">
        <f>IF(W16=0,0,W17)</f>
        <v>22.579525691699608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10.768253968253969</v>
      </c>
      <c r="C19" s="306"/>
      <c r="D19" s="368" t="s">
        <v>1</v>
      </c>
      <c r="E19" s="369"/>
      <c r="F19" s="369" t="s">
        <v>2</v>
      </c>
      <c r="G19" s="370"/>
      <c r="H19" s="371">
        <f>C22</f>
        <v>45705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45705</v>
      </c>
      <c r="D22" s="43">
        <v>2</v>
      </c>
      <c r="E22" s="43">
        <v>0.5</v>
      </c>
      <c r="F22" s="43">
        <v>4</v>
      </c>
      <c r="G22" s="43">
        <v>0.5</v>
      </c>
      <c r="H22" s="44">
        <f t="shared" ref="H22:H28" si="5">D22+F22</f>
        <v>6</v>
      </c>
      <c r="I22" s="45">
        <f t="shared" ref="I22:I27" si="6">IF(H22=0,0,AVERAGE(E22,G22))</f>
        <v>0.5</v>
      </c>
      <c r="J22" s="46">
        <f t="shared" ref="J22:J27" si="7">IF(H22=0,0,H22/I22)</f>
        <v>12</v>
      </c>
      <c r="K22" s="21" t="e">
        <f>IF(#REF!&lt;&gt;0,"Não","")</f>
        <v>#REF!</v>
      </c>
      <c r="L22" s="47"/>
      <c r="T22" s="48">
        <f>C22</f>
        <v>45705</v>
      </c>
      <c r="U22" s="39">
        <f>H22</f>
        <v>6</v>
      </c>
      <c r="V22" s="40">
        <f>I22</f>
        <v>0.5</v>
      </c>
      <c r="W22" s="40">
        <f>J22</f>
        <v>12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45706</v>
      </c>
      <c r="D23" s="43">
        <v>8</v>
      </c>
      <c r="E23" s="43">
        <v>1</v>
      </c>
      <c r="F23" s="43">
        <v>6</v>
      </c>
      <c r="G23" s="43">
        <v>0.75</v>
      </c>
      <c r="H23" s="44">
        <f t="shared" si="5"/>
        <v>14</v>
      </c>
      <c r="I23" s="45">
        <f t="shared" si="6"/>
        <v>0.875</v>
      </c>
      <c r="J23" s="46">
        <f t="shared" si="7"/>
        <v>16</v>
      </c>
      <c r="K23" s="21" t="e">
        <f>IF(#REF!&lt;&gt;0,"Não","")</f>
        <v>#REF!</v>
      </c>
      <c r="L23" s="47"/>
      <c r="T23" s="48">
        <f>C23</f>
        <v>45706</v>
      </c>
      <c r="U23" s="39">
        <f t="shared" ref="U23:W26" si="8">H23</f>
        <v>14</v>
      </c>
      <c r="V23" s="40">
        <f t="shared" si="8"/>
        <v>0.875</v>
      </c>
      <c r="W23" s="40">
        <f t="shared" si="8"/>
        <v>16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45707</v>
      </c>
      <c r="D24" s="43">
        <v>5</v>
      </c>
      <c r="E24" s="43">
        <v>1</v>
      </c>
      <c r="F24" s="43">
        <v>4</v>
      </c>
      <c r="G24" s="43">
        <v>0.75</v>
      </c>
      <c r="H24" s="44">
        <f t="shared" si="5"/>
        <v>9</v>
      </c>
      <c r="I24" s="45">
        <f t="shared" si="6"/>
        <v>0.875</v>
      </c>
      <c r="J24" s="46">
        <f t="shared" si="7"/>
        <v>10.285714285714286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45707</v>
      </c>
      <c r="U24" s="39">
        <f t="shared" si="8"/>
        <v>9</v>
      </c>
      <c r="V24" s="40">
        <f t="shared" si="8"/>
        <v>0.875</v>
      </c>
      <c r="W24" s="40">
        <f t="shared" si="8"/>
        <v>10.285714285714286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45708</v>
      </c>
      <c r="D25" s="43">
        <v>2</v>
      </c>
      <c r="E25" s="43">
        <v>0.5</v>
      </c>
      <c r="F25" s="43">
        <v>5</v>
      </c>
      <c r="G25" s="43">
        <v>1</v>
      </c>
      <c r="H25" s="44">
        <f t="shared" si="5"/>
        <v>7</v>
      </c>
      <c r="I25" s="45">
        <f t="shared" si="6"/>
        <v>0.75</v>
      </c>
      <c r="J25" s="46">
        <f t="shared" si="7"/>
        <v>9.3333333333333339</v>
      </c>
      <c r="K25" s="21" t="e">
        <f>IF(#REF!&lt;&gt;0,"Não","")</f>
        <v>#REF!</v>
      </c>
      <c r="L25" s="47"/>
      <c r="T25" s="48">
        <f>C25</f>
        <v>45708</v>
      </c>
      <c r="U25" s="39">
        <f t="shared" si="8"/>
        <v>7</v>
      </c>
      <c r="V25" s="40">
        <f t="shared" si="8"/>
        <v>0.75</v>
      </c>
      <c r="W25" s="40">
        <f t="shared" si="8"/>
        <v>9.3333333333333339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45709</v>
      </c>
      <c r="D26" s="43">
        <v>2</v>
      </c>
      <c r="E26" s="43">
        <v>1.5</v>
      </c>
      <c r="F26" s="43">
        <v>5</v>
      </c>
      <c r="G26" s="43">
        <v>0.75</v>
      </c>
      <c r="H26" s="49">
        <f t="shared" si="5"/>
        <v>7</v>
      </c>
      <c r="I26" s="50">
        <f t="shared" si="6"/>
        <v>1.125</v>
      </c>
      <c r="J26" s="51">
        <f t="shared" si="7"/>
        <v>6.2222222222222223</v>
      </c>
      <c r="K26" s="21" t="e">
        <f>IF(#REF!&lt;&gt;0,"Não","")</f>
        <v>#REF!</v>
      </c>
      <c r="L26" s="47"/>
      <c r="T26" s="48">
        <f>C26</f>
        <v>45709</v>
      </c>
      <c r="U26" s="39">
        <f t="shared" si="8"/>
        <v>7</v>
      </c>
      <c r="V26" s="40">
        <f t="shared" si="8"/>
        <v>1.125</v>
      </c>
      <c r="W26" s="40">
        <f t="shared" si="8"/>
        <v>6.2222222222222223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45710</v>
      </c>
      <c r="D27" s="43">
        <v>6</v>
      </c>
      <c r="E27" s="43">
        <v>2</v>
      </c>
      <c r="F27" s="43"/>
      <c r="G27" s="43"/>
      <c r="H27" s="49">
        <f t="shared" si="5"/>
        <v>6</v>
      </c>
      <c r="I27" s="50">
        <f t="shared" si="6"/>
        <v>2</v>
      </c>
      <c r="J27" s="51">
        <f t="shared" si="7"/>
        <v>3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25</v>
      </c>
      <c r="E28" s="56">
        <f>IF(SUM(E22:E27)=0,0,AVERAGE(E22:E27))</f>
        <v>1.0833333333333333</v>
      </c>
      <c r="F28" s="56">
        <f>SUM(F22:F27)</f>
        <v>24</v>
      </c>
      <c r="G28" s="57">
        <f>IF(SUM(G22:G27)=0,0,AVERAGE(G22:G27))</f>
        <v>0.75</v>
      </c>
      <c r="H28" s="56">
        <f t="shared" si="5"/>
        <v>49</v>
      </c>
      <c r="I28" s="58">
        <f>AVERAGE(I22:I26)</f>
        <v>0.82499999999999996</v>
      </c>
      <c r="J28" s="59">
        <f>IF(H28=0,0,H28/I28)</f>
        <v>59.393939393939398</v>
      </c>
      <c r="K28" s="60"/>
      <c r="L28" s="61"/>
      <c r="U28" s="25">
        <f>D28+F28</f>
        <v>49</v>
      </c>
      <c r="V28" s="33">
        <f>SUM(V22:V26)</f>
        <v>4.125</v>
      </c>
      <c r="W28" s="34">
        <f>SUM(W22:W26)</f>
        <v>53.841269841269842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10.768253968253969</v>
      </c>
      <c r="X29" s="37">
        <f>IF(W28=0,0,W29)</f>
        <v>10.768253968253969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52.053333333333327</v>
      </c>
      <c r="C31" s="306"/>
      <c r="D31" s="352" t="s">
        <v>1</v>
      </c>
      <c r="E31" s="353"/>
      <c r="F31" s="353" t="s">
        <v>2</v>
      </c>
      <c r="G31" s="354"/>
      <c r="H31" s="355">
        <f>C34</f>
        <v>45705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45705</v>
      </c>
      <c r="D34" s="43">
        <v>13</v>
      </c>
      <c r="E34" s="43">
        <v>0.5</v>
      </c>
      <c r="F34" s="43">
        <v>19</v>
      </c>
      <c r="G34" s="43">
        <v>0.5</v>
      </c>
      <c r="H34" s="67">
        <f t="shared" ref="H34:H40" si="11">D34+F34</f>
        <v>32</v>
      </c>
      <c r="I34" s="68">
        <f t="shared" ref="I34:I39" si="12">IF(H34=0,0,AVERAGE(E34,G34))</f>
        <v>0.5</v>
      </c>
      <c r="J34" s="69">
        <f t="shared" ref="J34:J39" si="13">IF(H34=0,0,H34/I34)</f>
        <v>64</v>
      </c>
      <c r="K34" s="21" t="e">
        <f>IF(#REF!&lt;&gt;0,"Não","")</f>
        <v>#REF!</v>
      </c>
      <c r="L34" s="47"/>
      <c r="T34" s="70">
        <f>C34</f>
        <v>45705</v>
      </c>
      <c r="U34" s="63">
        <f>H34</f>
        <v>32</v>
      </c>
      <c r="V34" s="64">
        <f>I34</f>
        <v>0.5</v>
      </c>
      <c r="W34" s="64">
        <f>J34</f>
        <v>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45706</v>
      </c>
      <c r="D35" s="43">
        <v>10</v>
      </c>
      <c r="E35" s="43">
        <v>0.5</v>
      </c>
      <c r="F35" s="43">
        <v>7</v>
      </c>
      <c r="G35" s="43">
        <v>0.25</v>
      </c>
      <c r="H35" s="67">
        <f t="shared" si="11"/>
        <v>17</v>
      </c>
      <c r="I35" s="68">
        <f t="shared" si="12"/>
        <v>0.375</v>
      </c>
      <c r="J35" s="69">
        <f t="shared" si="13"/>
        <v>45.333333333333336</v>
      </c>
      <c r="K35" s="21" t="e">
        <f>IF(#REF!&lt;&gt;0,"Não","")</f>
        <v>#REF!</v>
      </c>
      <c r="L35" s="47"/>
      <c r="T35" s="70">
        <f>C35</f>
        <v>45706</v>
      </c>
      <c r="U35" s="63">
        <f t="shared" ref="U35:W38" si="14">H35</f>
        <v>17</v>
      </c>
      <c r="V35" s="64">
        <f t="shared" si="14"/>
        <v>0.375</v>
      </c>
      <c r="W35" s="64">
        <f t="shared" si="14"/>
        <v>45.333333333333336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45707</v>
      </c>
      <c r="D36" s="20">
        <v>15</v>
      </c>
      <c r="E36" s="43">
        <v>0.5</v>
      </c>
      <c r="F36" s="20">
        <v>20</v>
      </c>
      <c r="G36" s="43">
        <v>0.75</v>
      </c>
      <c r="H36" s="67">
        <f t="shared" si="11"/>
        <v>35</v>
      </c>
      <c r="I36" s="68">
        <f t="shared" si="12"/>
        <v>0.625</v>
      </c>
      <c r="J36" s="69">
        <f t="shared" si="13"/>
        <v>56</v>
      </c>
      <c r="K36" s="26" t="e">
        <f>IF(#REF!&lt;&gt;0,"Não","")</f>
        <v>#REF!</v>
      </c>
      <c r="L36" s="47"/>
      <c r="T36" s="70">
        <f>C36</f>
        <v>45707</v>
      </c>
      <c r="U36" s="63">
        <f t="shared" si="14"/>
        <v>35</v>
      </c>
      <c r="V36" s="64">
        <f t="shared" si="14"/>
        <v>0.625</v>
      </c>
      <c r="W36" s="64">
        <f t="shared" si="14"/>
        <v>56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45708</v>
      </c>
      <c r="D37" s="43">
        <v>24</v>
      </c>
      <c r="E37" s="43">
        <v>1</v>
      </c>
      <c r="F37" s="43">
        <v>7</v>
      </c>
      <c r="G37" s="43">
        <v>0.25</v>
      </c>
      <c r="H37" s="67">
        <f t="shared" si="11"/>
        <v>31</v>
      </c>
      <c r="I37" s="68">
        <f t="shared" si="12"/>
        <v>0.625</v>
      </c>
      <c r="J37" s="69">
        <f t="shared" si="13"/>
        <v>49.6</v>
      </c>
      <c r="K37" s="21" t="e">
        <f>IF(#REF!&lt;&gt;0,"Não","")</f>
        <v>#REF!</v>
      </c>
      <c r="L37" s="47"/>
      <c r="T37" s="70">
        <f>C37</f>
        <v>45708</v>
      </c>
      <c r="U37" s="63">
        <f t="shared" si="14"/>
        <v>31</v>
      </c>
      <c r="V37" s="64">
        <f t="shared" si="14"/>
        <v>0.625</v>
      </c>
      <c r="W37" s="64">
        <f t="shared" si="14"/>
        <v>49.6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45709</v>
      </c>
      <c r="D38" s="43">
        <v>17</v>
      </c>
      <c r="E38" s="43">
        <v>0.75</v>
      </c>
      <c r="F38" s="43">
        <v>0</v>
      </c>
      <c r="G38" s="43">
        <v>0</v>
      </c>
      <c r="H38" s="71">
        <f t="shared" si="11"/>
        <v>17</v>
      </c>
      <c r="I38" s="72">
        <f t="shared" si="12"/>
        <v>0.375</v>
      </c>
      <c r="J38" s="73">
        <f t="shared" si="13"/>
        <v>45.333333333333336</v>
      </c>
      <c r="K38" s="21" t="e">
        <f>IF(#REF!&lt;&gt;0,"Não","")</f>
        <v>#REF!</v>
      </c>
      <c r="L38" s="47"/>
      <c r="T38" s="70">
        <f>C38</f>
        <v>45709</v>
      </c>
      <c r="U38" s="63">
        <f t="shared" si="14"/>
        <v>17</v>
      </c>
      <c r="V38" s="64">
        <f t="shared" si="14"/>
        <v>0.375</v>
      </c>
      <c r="W38" s="64">
        <f t="shared" si="14"/>
        <v>45.333333333333336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45710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79</v>
      </c>
      <c r="E40" s="76">
        <f>IF(SUM(E34:E39)=0,0,AVERAGE(E34:E39))</f>
        <v>0.65</v>
      </c>
      <c r="F40" s="76">
        <f>SUM(F34:F39)</f>
        <v>53</v>
      </c>
      <c r="G40" s="77">
        <f>IF(SUM(G34:G39)=0,0,AVERAGE(G34:G39))</f>
        <v>0.35</v>
      </c>
      <c r="H40" s="78">
        <f t="shared" si="11"/>
        <v>132</v>
      </c>
      <c r="I40" s="79">
        <f>AVERAGE(I34:I38)</f>
        <v>0.5</v>
      </c>
      <c r="J40" s="80">
        <v>0</v>
      </c>
      <c r="K40" s="60"/>
      <c r="L40" s="81"/>
      <c r="U40" s="25">
        <f>D40+F40</f>
        <v>132</v>
      </c>
      <c r="V40" s="33">
        <f>SUM(V34:V38)</f>
        <v>2.5</v>
      </c>
      <c r="W40" s="34">
        <f>SUM(W34:W38)</f>
        <v>260.26666666666665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52.053333333333327</v>
      </c>
      <c r="X41" s="37">
        <f>IF(W40=0,0,W41)</f>
        <v>52.053333333333327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47.573333333333331</v>
      </c>
      <c r="C43" s="335"/>
      <c r="D43" s="338" t="s">
        <v>1</v>
      </c>
      <c r="E43" s="339"/>
      <c r="F43" s="339" t="s">
        <v>2</v>
      </c>
      <c r="G43" s="340"/>
      <c r="H43" s="341">
        <f>C46</f>
        <v>45705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45705</v>
      </c>
      <c r="D46" s="43">
        <v>10</v>
      </c>
      <c r="E46" s="43">
        <v>0.5</v>
      </c>
      <c r="F46" s="43">
        <v>0</v>
      </c>
      <c r="G46" s="52">
        <v>0</v>
      </c>
      <c r="H46" s="96">
        <f t="shared" ref="H46:H52" si="18">D46+F46</f>
        <v>10</v>
      </c>
      <c r="I46" s="97">
        <f t="shared" ref="I46:I51" si="19">IF(H46=0,0,AVERAGE(E46,G46))</f>
        <v>0.25</v>
      </c>
      <c r="J46" s="98">
        <f t="shared" ref="J46:J51" si="20">IF(H46=0,0,H46/I46)</f>
        <v>40</v>
      </c>
      <c r="K46" s="53" t="e">
        <f>IF(#REF!&lt;&gt;0,"Não","")</f>
        <v>#REF!</v>
      </c>
      <c r="L46" s="47"/>
      <c r="R46" s="85"/>
      <c r="S46" s="99"/>
      <c r="T46" s="100">
        <f>C46</f>
        <v>45705</v>
      </c>
      <c r="U46" s="101">
        <f>H46</f>
        <v>10</v>
      </c>
      <c r="V46" s="102">
        <f>I46</f>
        <v>0.25</v>
      </c>
      <c r="W46" s="102">
        <f>J46</f>
        <v>40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45706</v>
      </c>
      <c r="D47" s="43">
        <v>12</v>
      </c>
      <c r="E47" s="43">
        <v>0.5</v>
      </c>
      <c r="F47" s="43">
        <v>15</v>
      </c>
      <c r="G47" s="52">
        <v>0.75</v>
      </c>
      <c r="H47" s="96">
        <f t="shared" si="18"/>
        <v>27</v>
      </c>
      <c r="I47" s="97">
        <f t="shared" si="19"/>
        <v>0.625</v>
      </c>
      <c r="J47" s="98">
        <f t="shared" si="20"/>
        <v>43.2</v>
      </c>
      <c r="K47" s="53" t="e">
        <f>IF(#REF!&lt;&gt;0,"Não","")</f>
        <v>#REF!</v>
      </c>
      <c r="L47" s="47"/>
      <c r="R47" s="85"/>
      <c r="S47" s="99"/>
      <c r="T47" s="100">
        <f>C47</f>
        <v>45706</v>
      </c>
      <c r="U47" s="101">
        <f t="shared" ref="U47:W50" si="21">H47</f>
        <v>27</v>
      </c>
      <c r="V47" s="102">
        <f t="shared" si="21"/>
        <v>0.625</v>
      </c>
      <c r="W47" s="102">
        <f t="shared" si="21"/>
        <v>43.2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45707</v>
      </c>
      <c r="D48" s="20">
        <v>0</v>
      </c>
      <c r="E48" s="43">
        <v>0</v>
      </c>
      <c r="F48" s="20">
        <v>15</v>
      </c>
      <c r="G48" s="52">
        <v>0.5</v>
      </c>
      <c r="H48" s="96">
        <f t="shared" si="18"/>
        <v>15</v>
      </c>
      <c r="I48" s="97">
        <f t="shared" si="19"/>
        <v>0.25</v>
      </c>
      <c r="J48" s="98">
        <f t="shared" si="20"/>
        <v>60</v>
      </c>
      <c r="K48" s="109" t="e">
        <f>IF(#REF!&lt;&gt;0,"Não","")</f>
        <v>#REF!</v>
      </c>
      <c r="L48" s="47"/>
      <c r="R48" s="110"/>
      <c r="S48" s="99"/>
      <c r="T48" s="100">
        <f>C48</f>
        <v>45707</v>
      </c>
      <c r="U48" s="101">
        <f t="shared" si="21"/>
        <v>15</v>
      </c>
      <c r="V48" s="102">
        <f t="shared" si="21"/>
        <v>0.25</v>
      </c>
      <c r="W48" s="102">
        <f t="shared" si="21"/>
        <v>60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45708</v>
      </c>
      <c r="D49" s="43">
        <v>6</v>
      </c>
      <c r="E49" s="43">
        <v>0.25</v>
      </c>
      <c r="F49" s="20">
        <v>10</v>
      </c>
      <c r="G49" s="52">
        <v>0.5</v>
      </c>
      <c r="H49" s="96">
        <f t="shared" si="18"/>
        <v>16</v>
      </c>
      <c r="I49" s="97">
        <f t="shared" si="19"/>
        <v>0.375</v>
      </c>
      <c r="J49" s="98">
        <f t="shared" si="20"/>
        <v>42.666666666666664</v>
      </c>
      <c r="K49" s="53" t="e">
        <f>IF(#REF!&lt;&gt;0,"Não","")</f>
        <v>#REF!</v>
      </c>
      <c r="L49" s="47"/>
      <c r="R49" s="85"/>
      <c r="S49" s="99"/>
      <c r="T49" s="100">
        <f>C49</f>
        <v>45708</v>
      </c>
      <c r="U49" s="101">
        <f t="shared" si="21"/>
        <v>16</v>
      </c>
      <c r="V49" s="102">
        <f t="shared" si="21"/>
        <v>0.375</v>
      </c>
      <c r="W49" s="102">
        <f t="shared" si="21"/>
        <v>42.666666666666664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45709</v>
      </c>
      <c r="D50" s="43">
        <v>8</v>
      </c>
      <c r="E50" s="43">
        <v>0.25</v>
      </c>
      <c r="F50" s="43">
        <v>5</v>
      </c>
      <c r="G50" s="52">
        <v>0.25</v>
      </c>
      <c r="H50" s="96">
        <f t="shared" si="18"/>
        <v>13</v>
      </c>
      <c r="I50" s="97">
        <f t="shared" si="19"/>
        <v>0.25</v>
      </c>
      <c r="J50" s="98">
        <f t="shared" si="20"/>
        <v>52</v>
      </c>
      <c r="K50" s="53" t="e">
        <f>IF(#REF!&lt;&gt;0,"Não","")</f>
        <v>#REF!</v>
      </c>
      <c r="L50" s="47"/>
      <c r="R50" s="85"/>
      <c r="S50" s="99"/>
      <c r="T50" s="100">
        <f>C50</f>
        <v>45709</v>
      </c>
      <c r="U50" s="101">
        <f t="shared" si="21"/>
        <v>13</v>
      </c>
      <c r="V50" s="102">
        <f t="shared" si="21"/>
        <v>0.25</v>
      </c>
      <c r="W50" s="102">
        <f t="shared" si="21"/>
        <v>52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45710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36</v>
      </c>
      <c r="E52" s="115">
        <f>IF(SUM(E46:E51)=0,0,AVERAGE(E46:E51))</f>
        <v>0.3</v>
      </c>
      <c r="F52" s="115">
        <f>SUM(F46:F51)</f>
        <v>45</v>
      </c>
      <c r="G52" s="116">
        <f>IF(SUM(G46:G51)=0,0,AVERAGE(G46:G51))</f>
        <v>0.4</v>
      </c>
      <c r="H52" s="115">
        <f t="shared" si="18"/>
        <v>81</v>
      </c>
      <c r="I52" s="117">
        <f>AVERAGE(E52,G52)</f>
        <v>0.35</v>
      </c>
      <c r="J52" s="118">
        <f>IF(I52=0,0,H52/I52)</f>
        <v>231.42857142857144</v>
      </c>
      <c r="K52" s="60"/>
      <c r="L52" s="119"/>
      <c r="R52" s="85"/>
      <c r="S52" s="3"/>
      <c r="T52" s="104"/>
      <c r="U52" s="25">
        <f>D52+F52</f>
        <v>81</v>
      </c>
      <c r="V52" s="33">
        <f>SUM(V46:V50)</f>
        <v>1.75</v>
      </c>
      <c r="W52" s="34">
        <f>SUM(W46:W50)</f>
        <v>237.86666666666665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47.573333333333331</v>
      </c>
      <c r="X53" s="37">
        <f>IF(W52=0,0,W53)</f>
        <v>47.573333333333331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8.5</v>
      </c>
      <c r="C56" s="306"/>
      <c r="D56" s="317" t="s">
        <v>1</v>
      </c>
      <c r="E56" s="318"/>
      <c r="F56" s="318" t="s">
        <v>2</v>
      </c>
      <c r="G56" s="319"/>
      <c r="H56" s="320">
        <f>C59</f>
        <v>45705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45705</v>
      </c>
      <c r="D59" s="43">
        <v>0</v>
      </c>
      <c r="E59" s="43">
        <v>0</v>
      </c>
      <c r="F59" s="43">
        <v>2</v>
      </c>
      <c r="G59" s="52">
        <v>0.5</v>
      </c>
      <c r="H59" s="125">
        <f>D59+F59</f>
        <v>2</v>
      </c>
      <c r="I59" s="126">
        <f>IF(H59=0,0,AVERAGE(E59,G59))</f>
        <v>0.25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45705</v>
      </c>
      <c r="U59" s="130">
        <f>H59</f>
        <v>2</v>
      </c>
      <c r="V59" s="131">
        <f>I59</f>
        <v>0.25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45706</v>
      </c>
      <c r="D60" s="43">
        <v>2</v>
      </c>
      <c r="E60" s="43">
        <v>0.5</v>
      </c>
      <c r="F60" s="43">
        <v>3</v>
      </c>
      <c r="G60" s="52">
        <v>0.5</v>
      </c>
      <c r="H60" s="125">
        <f>D60+F60</f>
        <v>5</v>
      </c>
      <c r="I60" s="126">
        <f>IF(H60=0,0,AVERAGE(E60,G60))</f>
        <v>0.5</v>
      </c>
      <c r="J60" s="127">
        <f t="shared" si="23"/>
        <v>10</v>
      </c>
      <c r="K60" s="53" t="e">
        <f>IF(#REF!&lt;&gt;0,"Não","")</f>
        <v>#REF!</v>
      </c>
      <c r="L60" s="128"/>
      <c r="T60" s="129">
        <f>C60</f>
        <v>45706</v>
      </c>
      <c r="U60" s="130">
        <f t="shared" ref="U60:W63" si="25">H60</f>
        <v>5</v>
      </c>
      <c r="V60" s="131">
        <f t="shared" si="25"/>
        <v>0.5</v>
      </c>
      <c r="W60" s="131">
        <f t="shared" si="25"/>
        <v>10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45707</v>
      </c>
      <c r="D61" s="20">
        <v>1</v>
      </c>
      <c r="E61" s="43">
        <v>0.5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0.25</v>
      </c>
      <c r="J61" s="127">
        <f t="shared" si="23"/>
        <v>4</v>
      </c>
      <c r="K61" s="109" t="e">
        <f>IF(#REF!&lt;&gt;0,"Não","")</f>
        <v>#REF!</v>
      </c>
      <c r="L61" s="128"/>
      <c r="T61" s="129">
        <f>C61</f>
        <v>45707</v>
      </c>
      <c r="U61" s="130">
        <f t="shared" si="25"/>
        <v>1</v>
      </c>
      <c r="V61" s="131">
        <f t="shared" si="25"/>
        <v>0.25</v>
      </c>
      <c r="W61" s="131">
        <f t="shared" si="25"/>
        <v>4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45708</v>
      </c>
      <c r="D62" s="43">
        <v>0</v>
      </c>
      <c r="E62" s="43">
        <v>0</v>
      </c>
      <c r="F62" s="20">
        <v>6</v>
      </c>
      <c r="G62" s="52">
        <v>1</v>
      </c>
      <c r="H62" s="125">
        <f t="shared" si="26"/>
        <v>6</v>
      </c>
      <c r="I62" s="126">
        <f t="shared" si="27"/>
        <v>0.5</v>
      </c>
      <c r="J62" s="127">
        <f t="shared" si="23"/>
        <v>12</v>
      </c>
      <c r="K62" s="53" t="e">
        <f>IF(#REF!&lt;&gt;0,"Não","")</f>
        <v>#REF!</v>
      </c>
      <c r="L62" s="128"/>
      <c r="T62" s="129">
        <f>C62</f>
        <v>45708</v>
      </c>
      <c r="U62" s="130">
        <f t="shared" si="25"/>
        <v>6</v>
      </c>
      <c r="V62" s="131">
        <f t="shared" si="25"/>
        <v>0.5</v>
      </c>
      <c r="W62" s="131">
        <f t="shared" si="25"/>
        <v>12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45709</v>
      </c>
      <c r="D63" s="43">
        <v>0</v>
      </c>
      <c r="E63" s="43">
        <v>0</v>
      </c>
      <c r="F63" s="43">
        <v>2</v>
      </c>
      <c r="G63" s="52">
        <v>0.75</v>
      </c>
      <c r="H63" s="125"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45709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45710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0.2</v>
      </c>
      <c r="F65" s="135">
        <f>SUM(F59:F64)</f>
        <v>13</v>
      </c>
      <c r="G65" s="136">
        <f>IF(SUM(G59:G64)=0,0,AVERAGE(G59:G64))</f>
        <v>0.55000000000000004</v>
      </c>
      <c r="H65" s="135">
        <f t="shared" si="26"/>
        <v>16</v>
      </c>
      <c r="I65" s="137">
        <f>AVERAGE(E65,G65)</f>
        <v>0.375</v>
      </c>
      <c r="J65" s="138">
        <f>IF(I65=0,0,H65/I65)</f>
        <v>42.666666666666664</v>
      </c>
      <c r="K65" s="60"/>
      <c r="L65" s="139"/>
      <c r="U65" s="25">
        <f>D65+F65</f>
        <v>16</v>
      </c>
      <c r="V65" s="33">
        <f>SUM(V59:V63)</f>
        <v>1.5</v>
      </c>
      <c r="W65" s="34">
        <f>SUM(W59:W63)</f>
        <v>34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8.5</v>
      </c>
      <c r="X66" s="37">
        <f>IF(W65=0,0,W66)</f>
        <v>8.5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6.3666666666666671</v>
      </c>
      <c r="C68" s="306"/>
      <c r="D68" s="309" t="s">
        <v>1</v>
      </c>
      <c r="E68" s="310"/>
      <c r="F68" s="311" t="s">
        <v>2</v>
      </c>
      <c r="G68" s="309"/>
      <c r="H68" s="312">
        <f>C71</f>
        <v>45705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45705</v>
      </c>
      <c r="D71" s="146">
        <v>4</v>
      </c>
      <c r="E71" s="146">
        <v>2</v>
      </c>
      <c r="F71" s="146">
        <v>9</v>
      </c>
      <c r="G71" s="146">
        <v>2</v>
      </c>
      <c r="H71" s="147">
        <f t="shared" ref="H71:H77" si="28">D71+F71</f>
        <v>13</v>
      </c>
      <c r="I71" s="148">
        <f t="shared" ref="I71:I76" si="29">IF(H71=0,0,AVERAGE(E71,G71))</f>
        <v>2</v>
      </c>
      <c r="J71" s="149">
        <f t="shared" ref="J71:J76" si="30">IF(H71=0,0,H71/I71)</f>
        <v>6.5</v>
      </c>
      <c r="K71" s="150"/>
      <c r="L71" s="128"/>
      <c r="T71" s="151">
        <f>C71</f>
        <v>45705</v>
      </c>
      <c r="U71" s="152">
        <f>H71</f>
        <v>13</v>
      </c>
      <c r="V71" s="153">
        <f>I71</f>
        <v>2</v>
      </c>
      <c r="W71" s="153">
        <f>J71</f>
        <v>6.5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45706</v>
      </c>
      <c r="D72" s="146">
        <v>4</v>
      </c>
      <c r="E72" s="146">
        <v>2</v>
      </c>
      <c r="F72" s="146">
        <v>8</v>
      </c>
      <c r="G72" s="146">
        <v>2</v>
      </c>
      <c r="H72" s="147">
        <f t="shared" si="28"/>
        <v>12</v>
      </c>
      <c r="I72" s="148">
        <f t="shared" si="29"/>
        <v>2</v>
      </c>
      <c r="J72" s="149">
        <f t="shared" si="30"/>
        <v>6</v>
      </c>
      <c r="K72" s="150"/>
      <c r="L72" s="128"/>
      <c r="T72" s="151">
        <f>C72</f>
        <v>45706</v>
      </c>
      <c r="U72" s="152">
        <f t="shared" ref="U72:W75" si="32">H72</f>
        <v>12</v>
      </c>
      <c r="V72" s="153">
        <f t="shared" si="32"/>
        <v>2</v>
      </c>
      <c r="W72" s="153">
        <f t="shared" si="32"/>
        <v>6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45707</v>
      </c>
      <c r="D73" s="146">
        <v>3</v>
      </c>
      <c r="E73" s="146">
        <v>2</v>
      </c>
      <c r="F73" s="146">
        <v>2</v>
      </c>
      <c r="G73" s="146">
        <v>1</v>
      </c>
      <c r="H73" s="147">
        <f t="shared" si="28"/>
        <v>5</v>
      </c>
      <c r="I73" s="148">
        <f t="shared" si="29"/>
        <v>1.5</v>
      </c>
      <c r="J73" s="149">
        <f t="shared" si="30"/>
        <v>3.3333333333333335</v>
      </c>
      <c r="K73" s="150"/>
      <c r="L73" s="128"/>
      <c r="T73" s="151">
        <f>C73</f>
        <v>45707</v>
      </c>
      <c r="U73" s="152">
        <f t="shared" si="32"/>
        <v>5</v>
      </c>
      <c r="V73" s="153">
        <f t="shared" si="32"/>
        <v>1.5</v>
      </c>
      <c r="W73" s="153">
        <f t="shared" si="32"/>
        <v>3.3333333333333335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45708</v>
      </c>
      <c r="D74" s="146">
        <v>0</v>
      </c>
      <c r="E74" s="146">
        <v>1</v>
      </c>
      <c r="F74" s="146">
        <v>3</v>
      </c>
      <c r="G74" s="146">
        <v>1</v>
      </c>
      <c r="H74" s="147">
        <f t="shared" si="28"/>
        <v>3</v>
      </c>
      <c r="I74" s="148">
        <f t="shared" si="29"/>
        <v>1</v>
      </c>
      <c r="J74" s="149">
        <f t="shared" si="30"/>
        <v>3</v>
      </c>
      <c r="K74" s="150"/>
      <c r="L74" s="128"/>
      <c r="T74" s="151">
        <f>C74</f>
        <v>45708</v>
      </c>
      <c r="U74" s="152">
        <f t="shared" si="32"/>
        <v>3</v>
      </c>
      <c r="V74" s="153">
        <f t="shared" si="32"/>
        <v>1</v>
      </c>
      <c r="W74" s="153">
        <f t="shared" si="32"/>
        <v>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45709</v>
      </c>
      <c r="D75" s="146">
        <v>11</v>
      </c>
      <c r="E75" s="146">
        <v>1</v>
      </c>
      <c r="F75" s="146">
        <v>2</v>
      </c>
      <c r="G75" s="146">
        <v>1</v>
      </c>
      <c r="H75" s="147">
        <f t="shared" si="28"/>
        <v>13</v>
      </c>
      <c r="I75" s="148">
        <f t="shared" si="29"/>
        <v>1</v>
      </c>
      <c r="J75" s="149">
        <f t="shared" si="30"/>
        <v>13</v>
      </c>
      <c r="K75" s="150"/>
      <c r="L75" s="128"/>
      <c r="T75" s="151">
        <f>C75</f>
        <v>45709</v>
      </c>
      <c r="U75" s="152">
        <f t="shared" si="32"/>
        <v>13</v>
      </c>
      <c r="V75" s="153">
        <f t="shared" si="32"/>
        <v>1</v>
      </c>
      <c r="W75" s="153">
        <f t="shared" si="32"/>
        <v>13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45710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22</v>
      </c>
      <c r="E77" s="157">
        <f>IF(SUM(E71:E76)=0,0,AVERAGE(E71:E76))</f>
        <v>1.6</v>
      </c>
      <c r="F77" s="157">
        <f>SUM(F71:F76)</f>
        <v>24</v>
      </c>
      <c r="G77" s="158">
        <f>IF(SUM(G71:G76)=0,0,AVERAGE(G71:G76))</f>
        <v>1.4</v>
      </c>
      <c r="H77" s="157">
        <f t="shared" si="28"/>
        <v>46</v>
      </c>
      <c r="I77" s="159">
        <f>AVERAGE(E77,G77)</f>
        <v>1.5</v>
      </c>
      <c r="J77" s="160">
        <f>IF(I77=0,0,H77/I77)</f>
        <v>30.666666666666668</v>
      </c>
      <c r="K77" s="60"/>
      <c r="L77" s="142"/>
      <c r="U77" s="25">
        <f>D77+F77</f>
        <v>46</v>
      </c>
      <c r="V77" s="33">
        <f>SUM(V71:V75)</f>
        <v>7.5</v>
      </c>
      <c r="W77" s="34">
        <f>SUM(W71:W75)</f>
        <v>31.833333333333336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6.3666666666666671</v>
      </c>
      <c r="X78" s="37">
        <f>IF(W77=0,0,W78)</f>
        <v>6.3666666666666671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45705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45706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45707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45708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45709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45710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59:G64 L59:L64 L71:L76 D86:L86 D10:G15 D22:G27 D71:G76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3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37" priority="11" operator="equal">
      <formula>$R$2</formula>
    </cfRule>
  </conditionalFormatting>
  <conditionalFormatting sqref="C59:C64">
    <cfRule type="cellIs" dxfId="13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O127"/>
  <sheetViews>
    <sheetView topLeftCell="A60"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24.969564102564103</v>
      </c>
      <c r="C7" s="306"/>
      <c r="D7" s="382" t="s">
        <v>1</v>
      </c>
      <c r="E7" s="383"/>
      <c r="F7" s="383" t="s">
        <v>2</v>
      </c>
      <c r="G7" s="384"/>
      <c r="H7" s="385">
        <f>C10</f>
        <v>45712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'17fev'!C15+2</f>
        <v>45712</v>
      </c>
      <c r="D10" s="43">
        <v>97</v>
      </c>
      <c r="E10" s="43">
        <v>6.5</v>
      </c>
      <c r="F10" s="43">
        <v>54</v>
      </c>
      <c r="G10" s="52">
        <v>6</v>
      </c>
      <c r="H10" s="179">
        <f t="shared" ref="H10:H16" si="0">D10+F10</f>
        <v>151</v>
      </c>
      <c r="I10" s="180">
        <f t="shared" ref="I10:I15" si="1">IF(H10=0,0,AVERAGE(E10,G10))</f>
        <v>6.25</v>
      </c>
      <c r="J10" s="181">
        <f t="shared" ref="J10:J15" si="2">IF(H10=0,0,H10/I10)</f>
        <v>24.16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45712</v>
      </c>
      <c r="U10" s="17">
        <f>H10</f>
        <v>151</v>
      </c>
      <c r="V10" s="19">
        <f>I10</f>
        <v>6.25</v>
      </c>
      <c r="W10" s="24">
        <f>J10</f>
        <v>24.16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45713</v>
      </c>
      <c r="D11" s="43">
        <v>114</v>
      </c>
      <c r="E11" s="43">
        <v>7</v>
      </c>
      <c r="F11" s="43">
        <v>67</v>
      </c>
      <c r="G11" s="52">
        <v>6</v>
      </c>
      <c r="H11" s="179">
        <f t="shared" si="0"/>
        <v>181</v>
      </c>
      <c r="I11" s="180">
        <f t="shared" si="1"/>
        <v>6.5</v>
      </c>
      <c r="J11" s="181">
        <f t="shared" si="2"/>
        <v>27.846153846153847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45713</v>
      </c>
      <c r="U11" s="17">
        <f t="shared" ref="U11:W14" si="3">H11</f>
        <v>181</v>
      </c>
      <c r="V11" s="19">
        <f t="shared" si="3"/>
        <v>6.5</v>
      </c>
      <c r="W11" s="24">
        <f t="shared" si="3"/>
        <v>27.846153846153847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45714</v>
      </c>
      <c r="D12" s="20">
        <v>71</v>
      </c>
      <c r="E12" s="20">
        <v>6</v>
      </c>
      <c r="F12" s="20">
        <v>62</v>
      </c>
      <c r="G12" s="20">
        <v>6</v>
      </c>
      <c r="H12" s="179">
        <f t="shared" si="0"/>
        <v>133</v>
      </c>
      <c r="I12" s="180">
        <f t="shared" si="1"/>
        <v>6</v>
      </c>
      <c r="J12" s="181">
        <f t="shared" si="2"/>
        <v>22.166666666666668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45714</v>
      </c>
      <c r="U12" s="17">
        <f t="shared" si="3"/>
        <v>133</v>
      </c>
      <c r="V12" s="19">
        <f t="shared" si="3"/>
        <v>6</v>
      </c>
      <c r="W12" s="24">
        <f t="shared" si="3"/>
        <v>22.166666666666668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45715</v>
      </c>
      <c r="D13" s="20">
        <v>71</v>
      </c>
      <c r="E13" s="20">
        <v>5</v>
      </c>
      <c r="F13" s="20">
        <v>43</v>
      </c>
      <c r="G13" s="20">
        <v>5</v>
      </c>
      <c r="H13" s="179">
        <f t="shared" si="0"/>
        <v>114</v>
      </c>
      <c r="I13" s="180">
        <f t="shared" si="1"/>
        <v>5</v>
      </c>
      <c r="J13" s="181">
        <f t="shared" si="2"/>
        <v>22.8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45715</v>
      </c>
      <c r="U13" s="17">
        <f t="shared" si="3"/>
        <v>114</v>
      </c>
      <c r="V13" s="19">
        <f t="shared" si="3"/>
        <v>5</v>
      </c>
      <c r="W13" s="24">
        <f t="shared" si="3"/>
        <v>22.8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45716</v>
      </c>
      <c r="D14" s="20">
        <v>103</v>
      </c>
      <c r="E14" s="20">
        <v>8</v>
      </c>
      <c r="F14" s="20">
        <v>120</v>
      </c>
      <c r="G14" s="20">
        <v>8</v>
      </c>
      <c r="H14" s="179">
        <f t="shared" si="0"/>
        <v>223</v>
      </c>
      <c r="I14" s="180">
        <f t="shared" si="1"/>
        <v>8</v>
      </c>
      <c r="J14" s="181">
        <f t="shared" si="2"/>
        <v>27.875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45716</v>
      </c>
      <c r="U14" s="17">
        <f t="shared" si="3"/>
        <v>223</v>
      </c>
      <c r="V14" s="19">
        <f t="shared" si="3"/>
        <v>8</v>
      </c>
      <c r="W14" s="24">
        <f t="shared" si="3"/>
        <v>27.875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45717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456</v>
      </c>
      <c r="E16" s="30">
        <f>IF(SUM(E10:E15)=0,0,AVERAGE(E10:E15))</f>
        <v>6.5</v>
      </c>
      <c r="F16" s="30">
        <f>SUM(F10:F15)</f>
        <v>346</v>
      </c>
      <c r="G16" s="30">
        <f>IF(SUM(G10:G15)=0,0,AVERAGE(G10:G15))</f>
        <v>6.2</v>
      </c>
      <c r="H16" s="30">
        <f t="shared" si="0"/>
        <v>802</v>
      </c>
      <c r="I16" s="31">
        <f>IF(H16=0,0,AVERAGE(E16,G16))</f>
        <v>6.35</v>
      </c>
      <c r="J16" s="32">
        <f>IF(H16=0,0,H16/I16)</f>
        <v>126.2992125984252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802</v>
      </c>
      <c r="V16" s="33">
        <f>SUM(V10:V14)</f>
        <v>31.75</v>
      </c>
      <c r="W16" s="34">
        <f>SUM(W10:W14)</f>
        <v>124.84782051282052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24.969564102564103</v>
      </c>
      <c r="X17" s="37">
        <f>IF(W16=0,0,W17)</f>
        <v>24.969564102564103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10.879999999999999</v>
      </c>
      <c r="C19" s="306"/>
      <c r="D19" s="368" t="s">
        <v>1</v>
      </c>
      <c r="E19" s="369"/>
      <c r="F19" s="369" t="s">
        <v>2</v>
      </c>
      <c r="G19" s="370"/>
      <c r="H19" s="371">
        <f>C22</f>
        <v>45712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45712</v>
      </c>
      <c r="D22" s="43">
        <v>3</v>
      </c>
      <c r="E22" s="43">
        <v>0.75</v>
      </c>
      <c r="F22" s="43">
        <v>0</v>
      </c>
      <c r="G22" s="43">
        <v>0</v>
      </c>
      <c r="H22" s="44">
        <f t="shared" ref="H22:H28" si="5">D22+F22</f>
        <v>3</v>
      </c>
      <c r="I22" s="45">
        <f t="shared" ref="I22:I27" si="6">IF(H22=0,0,AVERAGE(E22,G22))</f>
        <v>0.375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45712</v>
      </c>
      <c r="U22" s="39">
        <f>H22</f>
        <v>3</v>
      </c>
      <c r="V22" s="40">
        <f>I22</f>
        <v>0.375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45713</v>
      </c>
      <c r="D23" s="43">
        <v>4</v>
      </c>
      <c r="E23" s="43">
        <v>0.75</v>
      </c>
      <c r="F23" s="43">
        <v>5</v>
      </c>
      <c r="G23" s="43">
        <v>0.5</v>
      </c>
      <c r="H23" s="44">
        <f t="shared" si="5"/>
        <v>9</v>
      </c>
      <c r="I23" s="45">
        <f t="shared" si="6"/>
        <v>0.625</v>
      </c>
      <c r="J23" s="46">
        <f t="shared" si="7"/>
        <v>14.4</v>
      </c>
      <c r="K23" s="21" t="e">
        <f>IF(#REF!&lt;&gt;0,"Não","")</f>
        <v>#REF!</v>
      </c>
      <c r="L23" s="47"/>
      <c r="T23" s="48">
        <f>C23</f>
        <v>45713</v>
      </c>
      <c r="U23" s="39">
        <f t="shared" ref="U23:W26" si="8">H23</f>
        <v>9</v>
      </c>
      <c r="V23" s="40">
        <f t="shared" si="8"/>
        <v>0.625</v>
      </c>
      <c r="W23" s="40">
        <f t="shared" si="8"/>
        <v>14.4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45714</v>
      </c>
      <c r="D24" s="43">
        <v>3</v>
      </c>
      <c r="E24" s="43">
        <v>0.75</v>
      </c>
      <c r="F24" s="43">
        <v>1</v>
      </c>
      <c r="G24" s="43">
        <v>0.25</v>
      </c>
      <c r="H24" s="44">
        <f t="shared" si="5"/>
        <v>4</v>
      </c>
      <c r="I24" s="45">
        <f t="shared" si="6"/>
        <v>0.5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45714</v>
      </c>
      <c r="U24" s="39">
        <f t="shared" si="8"/>
        <v>4</v>
      </c>
      <c r="V24" s="40">
        <f t="shared" si="8"/>
        <v>0.5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45715</v>
      </c>
      <c r="D25" s="43">
        <v>2</v>
      </c>
      <c r="E25" s="43">
        <v>0.5</v>
      </c>
      <c r="F25" s="43">
        <v>0</v>
      </c>
      <c r="G25" s="43">
        <v>0</v>
      </c>
      <c r="H25" s="44">
        <f t="shared" si="5"/>
        <v>2</v>
      </c>
      <c r="I25" s="45">
        <f t="shared" si="6"/>
        <v>0.25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45715</v>
      </c>
      <c r="U25" s="39">
        <f t="shared" si="8"/>
        <v>2</v>
      </c>
      <c r="V25" s="40">
        <f t="shared" si="8"/>
        <v>0.25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45716</v>
      </c>
      <c r="D26" s="43">
        <v>2</v>
      </c>
      <c r="E26" s="43">
        <v>0.25</v>
      </c>
      <c r="F26" s="43">
        <v>0</v>
      </c>
      <c r="G26" s="43">
        <v>0</v>
      </c>
      <c r="H26" s="49">
        <f t="shared" si="5"/>
        <v>2</v>
      </c>
      <c r="I26" s="50">
        <f t="shared" si="6"/>
        <v>0.125</v>
      </c>
      <c r="J26" s="51">
        <f t="shared" si="7"/>
        <v>16</v>
      </c>
      <c r="K26" s="21" t="e">
        <f>IF(#REF!&lt;&gt;0,"Não","")</f>
        <v>#REF!</v>
      </c>
      <c r="L26" s="47"/>
      <c r="T26" s="48">
        <f>C26</f>
        <v>45716</v>
      </c>
      <c r="U26" s="39">
        <f t="shared" si="8"/>
        <v>2</v>
      </c>
      <c r="V26" s="40">
        <f t="shared" si="8"/>
        <v>0.125</v>
      </c>
      <c r="W26" s="40">
        <f t="shared" si="8"/>
        <v>16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45717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14</v>
      </c>
      <c r="E28" s="56">
        <f>IF(SUM(E22:E27)=0,0,AVERAGE(E22:E27))</f>
        <v>0.6</v>
      </c>
      <c r="F28" s="56">
        <f>SUM(F22:F27)</f>
        <v>6</v>
      </c>
      <c r="G28" s="57">
        <f>IF(SUM(G22:G27)=0,0,AVERAGE(G22:G27))</f>
        <v>0.15</v>
      </c>
      <c r="H28" s="56">
        <f t="shared" si="5"/>
        <v>20</v>
      </c>
      <c r="I28" s="58">
        <f>AVERAGE(I22:I26)</f>
        <v>0.375</v>
      </c>
      <c r="J28" s="59">
        <f>IF(H28=0,0,H28/I28)</f>
        <v>53.333333333333336</v>
      </c>
      <c r="K28" s="60"/>
      <c r="L28" s="61"/>
      <c r="U28" s="25">
        <f>D28+F28</f>
        <v>20</v>
      </c>
      <c r="V28" s="33">
        <f>SUM(V22:V26)</f>
        <v>1.875</v>
      </c>
      <c r="W28" s="34">
        <f>SUM(W22:W26)</f>
        <v>54.4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10.879999999999999</v>
      </c>
      <c r="X29" s="37">
        <f>IF(W28=0,0,W29)</f>
        <v>10.879999999999999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40.799999999999997</v>
      </c>
      <c r="C31" s="306"/>
      <c r="D31" s="352" t="s">
        <v>1</v>
      </c>
      <c r="E31" s="353"/>
      <c r="F31" s="353" t="s">
        <v>2</v>
      </c>
      <c r="G31" s="354"/>
      <c r="H31" s="355">
        <f>C34</f>
        <v>45712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45712</v>
      </c>
      <c r="D34" s="43">
        <v>0</v>
      </c>
      <c r="E34" s="43">
        <v>0</v>
      </c>
      <c r="F34" s="43">
        <v>4</v>
      </c>
      <c r="G34" s="43">
        <v>0.5</v>
      </c>
      <c r="H34" s="67">
        <f t="shared" ref="H34:H40" si="11">D34+F34</f>
        <v>4</v>
      </c>
      <c r="I34" s="68">
        <f t="shared" ref="I34:I39" si="12">IF(H34=0,0,AVERAGE(E34,G34))</f>
        <v>0.25</v>
      </c>
      <c r="J34" s="69">
        <f t="shared" ref="J34:J39" si="13">IF(H34=0,0,H34/I34)</f>
        <v>16</v>
      </c>
      <c r="K34" s="21" t="e">
        <f>IF(#REF!&lt;&gt;0,"Não","")</f>
        <v>#REF!</v>
      </c>
      <c r="L34" s="47"/>
      <c r="T34" s="70">
        <f>C34</f>
        <v>45712</v>
      </c>
      <c r="U34" s="63">
        <f>H34</f>
        <v>4</v>
      </c>
      <c r="V34" s="64">
        <f>I34</f>
        <v>0.25</v>
      </c>
      <c r="W34" s="64">
        <f>J34</f>
        <v>16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45713</v>
      </c>
      <c r="D35" s="43">
        <v>13</v>
      </c>
      <c r="E35" s="43">
        <v>0.5</v>
      </c>
      <c r="F35" s="43">
        <v>14</v>
      </c>
      <c r="G35" s="43">
        <v>0.5</v>
      </c>
      <c r="H35" s="67">
        <f t="shared" si="11"/>
        <v>27</v>
      </c>
      <c r="I35" s="68">
        <f t="shared" si="12"/>
        <v>0.5</v>
      </c>
      <c r="J35" s="69">
        <f t="shared" si="13"/>
        <v>54</v>
      </c>
      <c r="K35" s="21" t="e">
        <f>IF(#REF!&lt;&gt;0,"Não","")</f>
        <v>#REF!</v>
      </c>
      <c r="L35" s="47"/>
      <c r="T35" s="70">
        <f>C35</f>
        <v>45713</v>
      </c>
      <c r="U35" s="63">
        <f t="shared" ref="U35:W38" si="14">H35</f>
        <v>27</v>
      </c>
      <c r="V35" s="64">
        <f t="shared" si="14"/>
        <v>0.5</v>
      </c>
      <c r="W35" s="64">
        <f t="shared" si="14"/>
        <v>54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45714</v>
      </c>
      <c r="D36" s="20">
        <v>16</v>
      </c>
      <c r="E36" s="43">
        <v>0.75</v>
      </c>
      <c r="F36" s="20">
        <v>0</v>
      </c>
      <c r="G36" s="43">
        <v>0</v>
      </c>
      <c r="H36" s="67">
        <f t="shared" si="11"/>
        <v>16</v>
      </c>
      <c r="I36" s="68">
        <f t="shared" si="12"/>
        <v>0.375</v>
      </c>
      <c r="J36" s="69">
        <f t="shared" si="13"/>
        <v>42.666666666666664</v>
      </c>
      <c r="K36" s="26" t="e">
        <f>IF(#REF!&lt;&gt;0,"Não","")</f>
        <v>#REF!</v>
      </c>
      <c r="L36" s="47"/>
      <c r="T36" s="70">
        <f>C36</f>
        <v>45714</v>
      </c>
      <c r="U36" s="63">
        <f t="shared" si="14"/>
        <v>16</v>
      </c>
      <c r="V36" s="64">
        <f t="shared" si="14"/>
        <v>0.375</v>
      </c>
      <c r="W36" s="64">
        <f t="shared" si="14"/>
        <v>42.666666666666664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45715</v>
      </c>
      <c r="D37" s="43">
        <v>6</v>
      </c>
      <c r="E37" s="43">
        <v>0.25</v>
      </c>
      <c r="F37" s="43">
        <v>11</v>
      </c>
      <c r="G37" s="43">
        <v>0.5</v>
      </c>
      <c r="H37" s="67">
        <f t="shared" si="11"/>
        <v>17</v>
      </c>
      <c r="I37" s="68">
        <f t="shared" si="12"/>
        <v>0.375</v>
      </c>
      <c r="J37" s="69">
        <f t="shared" si="13"/>
        <v>45.333333333333336</v>
      </c>
      <c r="K37" s="21" t="e">
        <f>IF(#REF!&lt;&gt;0,"Não","")</f>
        <v>#REF!</v>
      </c>
      <c r="L37" s="47"/>
      <c r="T37" s="70">
        <f>C37</f>
        <v>45715</v>
      </c>
      <c r="U37" s="63">
        <f t="shared" si="14"/>
        <v>17</v>
      </c>
      <c r="V37" s="64">
        <f t="shared" si="14"/>
        <v>0.375</v>
      </c>
      <c r="W37" s="64">
        <f t="shared" si="14"/>
        <v>45.333333333333336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45716</v>
      </c>
      <c r="D38" s="43">
        <v>13</v>
      </c>
      <c r="E38" s="43">
        <v>0.5</v>
      </c>
      <c r="F38" s="43">
        <v>10</v>
      </c>
      <c r="G38" s="43">
        <v>0.5</v>
      </c>
      <c r="H38" s="71">
        <f t="shared" si="11"/>
        <v>23</v>
      </c>
      <c r="I38" s="72">
        <f t="shared" si="12"/>
        <v>0.5</v>
      </c>
      <c r="J38" s="73">
        <f t="shared" si="13"/>
        <v>46</v>
      </c>
      <c r="K38" s="21" t="e">
        <f>IF(#REF!&lt;&gt;0,"Não","")</f>
        <v>#REF!</v>
      </c>
      <c r="L38" s="47"/>
      <c r="T38" s="70">
        <f>C38</f>
        <v>45716</v>
      </c>
      <c r="U38" s="63">
        <f t="shared" si="14"/>
        <v>23</v>
      </c>
      <c r="V38" s="64">
        <f t="shared" si="14"/>
        <v>0.5</v>
      </c>
      <c r="W38" s="64">
        <f t="shared" si="14"/>
        <v>46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45717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48</v>
      </c>
      <c r="E40" s="76">
        <f>IF(SUM(E34:E39)=0,0,AVERAGE(E34:E39))</f>
        <v>0.4</v>
      </c>
      <c r="F40" s="76">
        <f>SUM(F34:F39)</f>
        <v>39</v>
      </c>
      <c r="G40" s="77">
        <f>IF(SUM(G34:G39)=0,0,AVERAGE(G34:G39))</f>
        <v>0.4</v>
      </c>
      <c r="H40" s="78">
        <f t="shared" si="11"/>
        <v>87</v>
      </c>
      <c r="I40" s="79">
        <f>AVERAGE(I34:I38)</f>
        <v>0.4</v>
      </c>
      <c r="J40" s="80">
        <v>0</v>
      </c>
      <c r="K40" s="60"/>
      <c r="L40" s="81"/>
      <c r="U40" s="25">
        <f>D40+F40</f>
        <v>87</v>
      </c>
      <c r="V40" s="33">
        <f>SUM(V34:V38)</f>
        <v>2</v>
      </c>
      <c r="W40" s="34">
        <f>SUM(W34:W38)</f>
        <v>204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40.799999999999997</v>
      </c>
      <c r="X41" s="37">
        <f>IF(W40=0,0,W41)</f>
        <v>40.799999999999997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40.5</v>
      </c>
      <c r="C43" s="335"/>
      <c r="D43" s="338" t="s">
        <v>1</v>
      </c>
      <c r="E43" s="339"/>
      <c r="F43" s="339" t="s">
        <v>2</v>
      </c>
      <c r="G43" s="340"/>
      <c r="H43" s="341">
        <f>C46</f>
        <v>45712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45712</v>
      </c>
      <c r="D46" s="43">
        <v>10</v>
      </c>
      <c r="E46" s="43">
        <v>0.5</v>
      </c>
      <c r="F46" s="43">
        <v>12</v>
      </c>
      <c r="G46" s="52">
        <v>0.5</v>
      </c>
      <c r="H46" s="96">
        <f t="shared" ref="H46:H52" si="18">D46+F46</f>
        <v>22</v>
      </c>
      <c r="I46" s="97">
        <f t="shared" ref="I46:I51" si="19">IF(H46=0,0,AVERAGE(E46,G46))</f>
        <v>0.5</v>
      </c>
      <c r="J46" s="98">
        <f t="shared" ref="J46:J51" si="20">IF(H46=0,0,H46/I46)</f>
        <v>44</v>
      </c>
      <c r="K46" s="53" t="e">
        <f>IF(#REF!&lt;&gt;0,"Não","")</f>
        <v>#REF!</v>
      </c>
      <c r="L46" s="47"/>
      <c r="R46" s="85"/>
      <c r="S46" s="99"/>
      <c r="T46" s="100">
        <f>C46</f>
        <v>45712</v>
      </c>
      <c r="U46" s="101">
        <f>H46</f>
        <v>22</v>
      </c>
      <c r="V46" s="102">
        <f>I46</f>
        <v>0.5</v>
      </c>
      <c r="W46" s="102">
        <f>J46</f>
        <v>44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45713</v>
      </c>
      <c r="D47" s="43">
        <v>11</v>
      </c>
      <c r="E47" s="43">
        <v>0.5</v>
      </c>
      <c r="F47" s="43">
        <v>10</v>
      </c>
      <c r="G47" s="52">
        <v>0.5</v>
      </c>
      <c r="H47" s="96">
        <f t="shared" si="18"/>
        <v>21</v>
      </c>
      <c r="I47" s="97">
        <f t="shared" si="19"/>
        <v>0.5</v>
      </c>
      <c r="J47" s="98">
        <f t="shared" si="20"/>
        <v>42</v>
      </c>
      <c r="K47" s="53" t="e">
        <f>IF(#REF!&lt;&gt;0,"Não","")</f>
        <v>#REF!</v>
      </c>
      <c r="L47" s="47"/>
      <c r="R47" s="85"/>
      <c r="S47" s="99"/>
      <c r="T47" s="100">
        <f>C47</f>
        <v>45713</v>
      </c>
      <c r="U47" s="101">
        <f t="shared" ref="U47:W50" si="21">H47</f>
        <v>21</v>
      </c>
      <c r="V47" s="102">
        <f t="shared" si="21"/>
        <v>0.5</v>
      </c>
      <c r="W47" s="102">
        <f t="shared" si="21"/>
        <v>42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45714</v>
      </c>
      <c r="D48" s="20">
        <v>10</v>
      </c>
      <c r="E48" s="43">
        <v>0.75</v>
      </c>
      <c r="F48" s="20">
        <v>19</v>
      </c>
      <c r="G48" s="52">
        <v>0.75</v>
      </c>
      <c r="H48" s="96">
        <f t="shared" si="18"/>
        <v>29</v>
      </c>
      <c r="I48" s="97">
        <f t="shared" si="19"/>
        <v>0.75</v>
      </c>
      <c r="J48" s="98">
        <f t="shared" si="20"/>
        <v>38.666666666666664</v>
      </c>
      <c r="K48" s="109" t="e">
        <f>IF(#REF!&lt;&gt;0,"Não","")</f>
        <v>#REF!</v>
      </c>
      <c r="L48" s="47"/>
      <c r="R48" s="110"/>
      <c r="S48" s="99"/>
      <c r="T48" s="100">
        <f>C48</f>
        <v>45714</v>
      </c>
      <c r="U48" s="101">
        <f t="shared" si="21"/>
        <v>29</v>
      </c>
      <c r="V48" s="102">
        <f t="shared" si="21"/>
        <v>0.75</v>
      </c>
      <c r="W48" s="102">
        <f t="shared" si="21"/>
        <v>38.666666666666664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45715</v>
      </c>
      <c r="D49" s="43">
        <v>6</v>
      </c>
      <c r="E49" s="43">
        <v>0.25</v>
      </c>
      <c r="F49" s="20">
        <v>8</v>
      </c>
      <c r="G49" s="52">
        <v>0.5</v>
      </c>
      <c r="H49" s="96">
        <f t="shared" si="18"/>
        <v>14</v>
      </c>
      <c r="I49" s="97">
        <f t="shared" si="19"/>
        <v>0.375</v>
      </c>
      <c r="J49" s="98">
        <f t="shared" si="20"/>
        <v>37.333333333333336</v>
      </c>
      <c r="K49" s="53" t="e">
        <f>IF(#REF!&lt;&gt;0,"Não","")</f>
        <v>#REF!</v>
      </c>
      <c r="L49" s="47"/>
      <c r="R49" s="85"/>
      <c r="S49" s="99"/>
      <c r="T49" s="100">
        <f>C49</f>
        <v>45715</v>
      </c>
      <c r="U49" s="101">
        <f t="shared" si="21"/>
        <v>14</v>
      </c>
      <c r="V49" s="102">
        <f t="shared" si="21"/>
        <v>0.375</v>
      </c>
      <c r="W49" s="102">
        <f t="shared" si="21"/>
        <v>37.333333333333336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45716</v>
      </c>
      <c r="D50" s="43">
        <v>0</v>
      </c>
      <c r="E50" s="43">
        <v>0</v>
      </c>
      <c r="F50" s="43">
        <v>0</v>
      </c>
      <c r="G50" s="52">
        <v>0</v>
      </c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45716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45717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37</v>
      </c>
      <c r="E52" s="115">
        <f>IF(SUM(E46:E51)=0,0,AVERAGE(E46:E51))</f>
        <v>0.4</v>
      </c>
      <c r="F52" s="115">
        <f>SUM(F46:F51)</f>
        <v>49</v>
      </c>
      <c r="G52" s="116">
        <f>IF(SUM(G46:G51)=0,0,AVERAGE(G46:G51))</f>
        <v>0.45</v>
      </c>
      <c r="H52" s="115">
        <f t="shared" si="18"/>
        <v>86</v>
      </c>
      <c r="I52" s="117">
        <f>AVERAGE(E52,G52)</f>
        <v>0.42500000000000004</v>
      </c>
      <c r="J52" s="118">
        <f>IF(I52=0,0,H52/I52)</f>
        <v>202.35294117647058</v>
      </c>
      <c r="K52" s="60"/>
      <c r="L52" s="119"/>
      <c r="R52" s="85"/>
      <c r="S52" s="3"/>
      <c r="T52" s="104"/>
      <c r="U52" s="25">
        <f>D52+F52</f>
        <v>86</v>
      </c>
      <c r="V52" s="33">
        <f>SUM(V46:V50)</f>
        <v>2.125</v>
      </c>
      <c r="W52" s="34">
        <f>SUM(W46:W50)</f>
        <v>162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40.5</v>
      </c>
      <c r="X53" s="37">
        <f>IF(W52=0,0,W53)</f>
        <v>40.5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10</v>
      </c>
      <c r="C56" s="306"/>
      <c r="D56" s="317" t="s">
        <v>1</v>
      </c>
      <c r="E56" s="318"/>
      <c r="F56" s="318" t="s">
        <v>2</v>
      </c>
      <c r="G56" s="319"/>
      <c r="H56" s="320">
        <f>C59</f>
        <v>45712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45712</v>
      </c>
      <c r="D59" s="43">
        <v>1</v>
      </c>
      <c r="E59" s="43">
        <v>0.25</v>
      </c>
      <c r="F59" s="43">
        <v>0</v>
      </c>
      <c r="G59" s="52">
        <v>0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45712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45713</v>
      </c>
      <c r="D60" s="43">
        <v>1</v>
      </c>
      <c r="E60" s="43">
        <v>0.25</v>
      </c>
      <c r="F60" s="43">
        <v>1</v>
      </c>
      <c r="G60" s="52">
        <v>0.25</v>
      </c>
      <c r="H60" s="125">
        <f>D60+F60</f>
        <v>2</v>
      </c>
      <c r="I60" s="126">
        <f>IF(H60=0,0,AVERAGE(E60,G60))</f>
        <v>0.25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45713</v>
      </c>
      <c r="U60" s="130">
        <f t="shared" ref="U60:W63" si="25">H60</f>
        <v>2</v>
      </c>
      <c r="V60" s="131">
        <f t="shared" si="25"/>
        <v>0.25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45714</v>
      </c>
      <c r="D61" s="20">
        <v>4</v>
      </c>
      <c r="E61" s="43">
        <v>0.25</v>
      </c>
      <c r="F61" s="20">
        <v>4</v>
      </c>
      <c r="G61" s="52">
        <v>0.75</v>
      </c>
      <c r="H61" s="125">
        <f t="shared" ref="H61:H65" si="26">D61+F61</f>
        <v>8</v>
      </c>
      <c r="I61" s="126">
        <f t="shared" ref="I61:I64" si="27">IF(H61=0,0,AVERAGE(E61,G61))</f>
        <v>0.5</v>
      </c>
      <c r="J61" s="127">
        <f t="shared" si="23"/>
        <v>16</v>
      </c>
      <c r="K61" s="109" t="e">
        <f>IF(#REF!&lt;&gt;0,"Não","")</f>
        <v>#REF!</v>
      </c>
      <c r="L61" s="128"/>
      <c r="T61" s="129">
        <f>C61</f>
        <v>45714</v>
      </c>
      <c r="U61" s="130">
        <f t="shared" si="25"/>
        <v>8</v>
      </c>
      <c r="V61" s="131">
        <f t="shared" si="25"/>
        <v>0.5</v>
      </c>
      <c r="W61" s="131">
        <f t="shared" si="25"/>
        <v>16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45715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45715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45716</v>
      </c>
      <c r="D63" s="43">
        <v>2</v>
      </c>
      <c r="E63" s="43">
        <v>0.5</v>
      </c>
      <c r="F63" s="43">
        <v>0</v>
      </c>
      <c r="G63" s="52">
        <v>0</v>
      </c>
      <c r="H63" s="125">
        <f t="shared" si="26"/>
        <v>2</v>
      </c>
      <c r="I63" s="126">
        <f t="shared" si="27"/>
        <v>0.25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45716</v>
      </c>
      <c r="U63" s="130">
        <f t="shared" si="25"/>
        <v>2</v>
      </c>
      <c r="V63" s="131">
        <f t="shared" si="25"/>
        <v>0.25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45717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8</v>
      </c>
      <c r="E65" s="135">
        <f>IF(SUM(E59:E64)=0,0,AVERAGE(E59:E64))</f>
        <v>0.25</v>
      </c>
      <c r="F65" s="135">
        <f>SUM(F59:F64)</f>
        <v>5</v>
      </c>
      <c r="G65" s="136">
        <f>IF(SUM(G59:G64)=0,0,AVERAGE(G59:G64))</f>
        <v>0.2</v>
      </c>
      <c r="H65" s="135">
        <f t="shared" si="26"/>
        <v>13</v>
      </c>
      <c r="I65" s="137">
        <f>AVERAGE(E65,G65)</f>
        <v>0.22500000000000001</v>
      </c>
      <c r="J65" s="138">
        <f>IF(I65=0,0,H65/I65)</f>
        <v>57.777777777777779</v>
      </c>
      <c r="K65" s="60"/>
      <c r="L65" s="139"/>
      <c r="U65" s="25">
        <f>D65+F65</f>
        <v>13</v>
      </c>
      <c r="V65" s="33">
        <f>SUM(V59:V63)</f>
        <v>1.125</v>
      </c>
      <c r="W65" s="34">
        <f>SUM(W59:W63)</f>
        <v>40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10</v>
      </c>
      <c r="X66" s="37">
        <f>IF(W65=0,0,W66)</f>
        <v>10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6.6</v>
      </c>
      <c r="C68" s="306"/>
      <c r="D68" s="309" t="s">
        <v>1</v>
      </c>
      <c r="E68" s="310"/>
      <c r="F68" s="311" t="s">
        <v>2</v>
      </c>
      <c r="G68" s="309"/>
      <c r="H68" s="312">
        <f>C71</f>
        <v>45712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45712</v>
      </c>
      <c r="D71" s="146">
        <v>12</v>
      </c>
      <c r="E71" s="146">
        <v>2</v>
      </c>
      <c r="F71" s="146">
        <v>7</v>
      </c>
      <c r="G71" s="146">
        <v>2</v>
      </c>
      <c r="H71" s="147">
        <f t="shared" ref="H71:H77" si="28">D71+F71</f>
        <v>19</v>
      </c>
      <c r="I71" s="148">
        <f t="shared" ref="I71:I76" si="29">IF(H71=0,0,AVERAGE(E71,G71))</f>
        <v>2</v>
      </c>
      <c r="J71" s="149">
        <f t="shared" ref="J71:J76" si="30">IF(H71=0,0,H71/I71)</f>
        <v>9.5</v>
      </c>
      <c r="K71" s="150"/>
      <c r="L71" s="128"/>
      <c r="T71" s="151">
        <f>C71</f>
        <v>45712</v>
      </c>
      <c r="U71" s="152">
        <f>H71</f>
        <v>19</v>
      </c>
      <c r="V71" s="153">
        <f>I71</f>
        <v>2</v>
      </c>
      <c r="W71" s="153">
        <f>J71</f>
        <v>9.5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45713</v>
      </c>
      <c r="D72" s="146">
        <v>5</v>
      </c>
      <c r="E72" s="146">
        <v>2</v>
      </c>
      <c r="F72" s="146">
        <v>4</v>
      </c>
      <c r="G72" s="146">
        <v>2</v>
      </c>
      <c r="H72" s="147">
        <f t="shared" si="28"/>
        <v>9</v>
      </c>
      <c r="I72" s="148">
        <f t="shared" si="29"/>
        <v>2</v>
      </c>
      <c r="J72" s="149">
        <f t="shared" si="30"/>
        <v>4.5</v>
      </c>
      <c r="K72" s="150"/>
      <c r="L72" s="128"/>
      <c r="T72" s="151">
        <f>C72</f>
        <v>45713</v>
      </c>
      <c r="U72" s="152">
        <f t="shared" ref="U72:W75" si="32">H72</f>
        <v>9</v>
      </c>
      <c r="V72" s="153">
        <f t="shared" si="32"/>
        <v>2</v>
      </c>
      <c r="W72" s="153">
        <f t="shared" si="32"/>
        <v>4.5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45714</v>
      </c>
      <c r="D73" s="146">
        <v>6</v>
      </c>
      <c r="E73" s="146">
        <v>2</v>
      </c>
      <c r="F73" s="146">
        <v>8</v>
      </c>
      <c r="G73" s="146">
        <v>2</v>
      </c>
      <c r="H73" s="147">
        <f t="shared" si="28"/>
        <v>14</v>
      </c>
      <c r="I73" s="148">
        <f t="shared" si="29"/>
        <v>2</v>
      </c>
      <c r="J73" s="149">
        <f t="shared" si="30"/>
        <v>7</v>
      </c>
      <c r="K73" s="150"/>
      <c r="L73" s="128"/>
      <c r="T73" s="151">
        <f>C73</f>
        <v>45714</v>
      </c>
      <c r="U73" s="152">
        <f t="shared" si="32"/>
        <v>14</v>
      </c>
      <c r="V73" s="153">
        <f t="shared" si="32"/>
        <v>2</v>
      </c>
      <c r="W73" s="153">
        <f t="shared" si="32"/>
        <v>7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45715</v>
      </c>
      <c r="D74" s="146">
        <v>2</v>
      </c>
      <c r="E74" s="146">
        <v>1</v>
      </c>
      <c r="F74" s="146">
        <v>7</v>
      </c>
      <c r="G74" s="146">
        <v>2</v>
      </c>
      <c r="H74" s="147">
        <f t="shared" si="28"/>
        <v>9</v>
      </c>
      <c r="I74" s="148">
        <f t="shared" si="29"/>
        <v>1.5</v>
      </c>
      <c r="J74" s="149">
        <f t="shared" si="30"/>
        <v>6</v>
      </c>
      <c r="K74" s="150"/>
      <c r="L74" s="128"/>
      <c r="T74" s="151">
        <f>C74</f>
        <v>45715</v>
      </c>
      <c r="U74" s="152">
        <f t="shared" si="32"/>
        <v>9</v>
      </c>
      <c r="V74" s="153">
        <f t="shared" si="32"/>
        <v>1.5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45716</v>
      </c>
      <c r="D75" s="146">
        <v>3</v>
      </c>
      <c r="E75" s="146">
        <v>1</v>
      </c>
      <c r="F75" s="146">
        <v>0</v>
      </c>
      <c r="G75" s="146">
        <v>0</v>
      </c>
      <c r="H75" s="147">
        <f t="shared" si="28"/>
        <v>3</v>
      </c>
      <c r="I75" s="148">
        <f t="shared" si="29"/>
        <v>0.5</v>
      </c>
      <c r="J75" s="149">
        <f t="shared" si="30"/>
        <v>6</v>
      </c>
      <c r="K75" s="150"/>
      <c r="L75" s="128"/>
      <c r="T75" s="151">
        <f>C75</f>
        <v>45716</v>
      </c>
      <c r="U75" s="152">
        <f t="shared" si="32"/>
        <v>3</v>
      </c>
      <c r="V75" s="153">
        <f t="shared" si="32"/>
        <v>0.5</v>
      </c>
      <c r="W75" s="153">
        <f t="shared" si="32"/>
        <v>6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45717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28</v>
      </c>
      <c r="E77" s="157">
        <f>IF(SUM(E71:E76)=0,0,AVERAGE(E71:E76))</f>
        <v>1.6</v>
      </c>
      <c r="F77" s="157">
        <f>SUM(F71:F76)</f>
        <v>26</v>
      </c>
      <c r="G77" s="158">
        <f>IF(SUM(G71:G76)=0,0,AVERAGE(G71:G76))</f>
        <v>1.6</v>
      </c>
      <c r="H77" s="157">
        <f t="shared" si="28"/>
        <v>54</v>
      </c>
      <c r="I77" s="159">
        <f>AVERAGE(E77,G77)</f>
        <v>1.6</v>
      </c>
      <c r="J77" s="160">
        <f>IF(I77=0,0,H77/I77)</f>
        <v>33.75</v>
      </c>
      <c r="K77" s="60"/>
      <c r="L77" s="142"/>
      <c r="U77" s="25">
        <f>D77+F77</f>
        <v>54</v>
      </c>
      <c r="V77" s="33">
        <f>SUM(V71:V75)</f>
        <v>8</v>
      </c>
      <c r="W77" s="34">
        <f>SUM(W71:W75)</f>
        <v>33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6.6</v>
      </c>
      <c r="X78" s="37">
        <f>IF(W77=0,0,W78)</f>
        <v>6.6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45712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45713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45714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45715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45716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45717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22:G27 D10:G15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3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34" priority="11" operator="equal">
      <formula>$R$2</formula>
    </cfRule>
  </conditionalFormatting>
  <conditionalFormatting sqref="C59:C64">
    <cfRule type="cellIs" dxfId="13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5"/>
  </sheetPr>
  <dimension ref="A2:AU218"/>
  <sheetViews>
    <sheetView topLeftCell="A40" zoomScaleNormal="100" workbookViewId="0">
      <selection activeCell="F74" sqref="F74"/>
    </sheetView>
  </sheetViews>
  <sheetFormatPr defaultColWidth="9.85546875" defaultRowHeight="15" customHeight="1"/>
  <cols>
    <col min="1" max="1" width="10.28515625" style="1" bestFit="1" customWidth="1"/>
    <col min="2" max="2" width="9.85546875" style="1"/>
    <col min="3" max="3" width="9.85546875" style="4"/>
    <col min="4" max="4" width="2.42578125" style="1" customWidth="1"/>
    <col min="5" max="6" width="9.85546875" style="1"/>
    <col min="7" max="7" width="9.85546875" style="4"/>
    <col min="8" max="8" width="2.42578125" style="1" customWidth="1"/>
    <col min="9" max="10" width="9.85546875" style="1"/>
    <col min="11" max="11" width="9.85546875" style="4"/>
    <col min="12" max="12" width="2.42578125" style="1" customWidth="1"/>
    <col min="13" max="14" width="9.85546875" style="1"/>
    <col min="15" max="15" width="9.85546875" style="4"/>
    <col min="16" max="16" width="2.42578125" style="1" customWidth="1"/>
    <col min="17" max="18" width="9.85546875" style="1"/>
    <col min="19" max="19" width="9.85546875" style="4"/>
    <col min="20" max="20" width="2.42578125" style="1" customWidth="1"/>
    <col min="21" max="22" width="9.85546875" style="1"/>
    <col min="23" max="23" width="9.85546875" style="4"/>
    <col min="24" max="24" width="2.42578125" style="1" customWidth="1"/>
    <col min="25" max="26" width="9.85546875" style="1"/>
    <col min="27" max="27" width="9.85546875" style="4"/>
    <col min="28" max="28" width="2.42578125" style="1" customWidth="1"/>
    <col min="29" max="30" width="9.85546875" style="1"/>
    <col min="31" max="31" width="9.85546875" style="4"/>
    <col min="32" max="32" width="2.42578125" style="1" customWidth="1"/>
    <col min="33" max="33" width="9.85546875" style="1"/>
    <col min="34" max="34" width="9.85546875" style="185"/>
    <col min="35" max="35" width="9.85546875" style="4"/>
    <col min="36" max="36" width="2.42578125" style="1" customWidth="1"/>
    <col min="37" max="39" width="9.85546875" style="1"/>
    <col min="40" max="40" width="2.42578125" style="1" customWidth="1"/>
    <col min="41" max="43" width="9.85546875" style="1"/>
    <col min="44" max="44" width="2.42578125" style="1" customWidth="1"/>
    <col min="45" max="16384" width="9.85546875" style="1"/>
  </cols>
  <sheetData>
    <row r="2" spans="1:47">
      <c r="A2" s="232">
        <f ca="1">TODAY()</f>
        <v>46034</v>
      </c>
      <c r="B2" s="186"/>
      <c r="R2" s="1">
        <v>11</v>
      </c>
    </row>
    <row r="5" spans="1:47">
      <c r="A5" s="392" t="s">
        <v>36</v>
      </c>
      <c r="B5" s="392"/>
      <c r="C5" s="392"/>
      <c r="D5" s="187"/>
      <c r="E5" s="392" t="s">
        <v>37</v>
      </c>
      <c r="F5" s="392"/>
      <c r="G5" s="392"/>
      <c r="I5" s="392" t="s">
        <v>38</v>
      </c>
      <c r="J5" s="392"/>
      <c r="K5" s="392"/>
      <c r="M5" s="392" t="s">
        <v>39</v>
      </c>
      <c r="N5" s="392"/>
      <c r="O5" s="392"/>
      <c r="Q5" s="392" t="s">
        <v>40</v>
      </c>
      <c r="R5" s="392"/>
      <c r="S5" s="392"/>
      <c r="U5" s="392" t="s">
        <v>41</v>
      </c>
      <c r="V5" s="392"/>
      <c r="W5" s="392"/>
      <c r="X5" s="187"/>
      <c r="Y5" s="392" t="s">
        <v>42</v>
      </c>
      <c r="Z5" s="392"/>
      <c r="AA5" s="392"/>
      <c r="AC5" s="392" t="s">
        <v>43</v>
      </c>
      <c r="AD5" s="392"/>
      <c r="AE5" s="392"/>
      <c r="AG5" s="392" t="s">
        <v>44</v>
      </c>
      <c r="AH5" s="392"/>
      <c r="AI5" s="392"/>
      <c r="AK5" s="392" t="s">
        <v>45</v>
      </c>
      <c r="AL5" s="392"/>
      <c r="AM5" s="392"/>
      <c r="AO5" s="392" t="s">
        <v>46</v>
      </c>
      <c r="AP5" s="392"/>
      <c r="AQ5" s="392"/>
      <c r="AR5" s="187"/>
      <c r="AS5" s="392" t="s">
        <v>47</v>
      </c>
      <c r="AT5" s="392"/>
      <c r="AU5" s="392"/>
    </row>
    <row r="6" spans="1:47">
      <c r="A6" s="392"/>
      <c r="B6" s="392"/>
      <c r="C6" s="392"/>
      <c r="D6" s="187"/>
      <c r="E6" s="392"/>
      <c r="F6" s="392"/>
      <c r="G6" s="392"/>
      <c r="I6" s="392"/>
      <c r="J6" s="392"/>
      <c r="K6" s="392"/>
      <c r="M6" s="392"/>
      <c r="N6" s="392"/>
      <c r="O6" s="392"/>
      <c r="Q6" s="392"/>
      <c r="R6" s="392"/>
      <c r="S6" s="392"/>
      <c r="U6" s="392"/>
      <c r="V6" s="392"/>
      <c r="W6" s="392"/>
      <c r="X6" s="187"/>
      <c r="Y6" s="392"/>
      <c r="Z6" s="392"/>
      <c r="AA6" s="392"/>
      <c r="AC6" s="392"/>
      <c r="AD6" s="392"/>
      <c r="AE6" s="392"/>
      <c r="AG6" s="392"/>
      <c r="AH6" s="392"/>
      <c r="AI6" s="392"/>
      <c r="AK6" s="392"/>
      <c r="AL6" s="392"/>
      <c r="AM6" s="392"/>
      <c r="AO6" s="392"/>
      <c r="AP6" s="392"/>
      <c r="AQ6" s="392"/>
      <c r="AR6" s="188"/>
      <c r="AS6" s="392"/>
      <c r="AT6" s="392"/>
      <c r="AU6" s="392"/>
    </row>
    <row r="7" spans="1:47">
      <c r="A7" s="189" t="s">
        <v>48</v>
      </c>
      <c r="B7" s="190" t="s">
        <v>49</v>
      </c>
      <c r="C7" s="190" t="s">
        <v>50</v>
      </c>
      <c r="D7" s="187"/>
      <c r="E7" s="189" t="s">
        <v>51</v>
      </c>
      <c r="F7" s="191" t="s">
        <v>49</v>
      </c>
      <c r="G7" s="191" t="s">
        <v>50</v>
      </c>
      <c r="I7" s="192" t="s">
        <v>51</v>
      </c>
      <c r="J7" s="190" t="s">
        <v>49</v>
      </c>
      <c r="K7" s="190" t="s">
        <v>50</v>
      </c>
      <c r="M7" s="192" t="s">
        <v>51</v>
      </c>
      <c r="N7" s="190" t="s">
        <v>49</v>
      </c>
      <c r="O7" s="190" t="s">
        <v>50</v>
      </c>
      <c r="Q7" s="192" t="s">
        <v>51</v>
      </c>
      <c r="R7" s="190" t="s">
        <v>49</v>
      </c>
      <c r="S7" s="190" t="s">
        <v>50</v>
      </c>
      <c r="U7" s="189" t="s">
        <v>51</v>
      </c>
      <c r="V7" s="190" t="s">
        <v>49</v>
      </c>
      <c r="W7" s="190" t="s">
        <v>50</v>
      </c>
      <c r="X7" s="187"/>
      <c r="Y7" s="192" t="s">
        <v>51</v>
      </c>
      <c r="Z7" s="190" t="s">
        <v>49</v>
      </c>
      <c r="AA7" s="190" t="s">
        <v>50</v>
      </c>
      <c r="AC7" s="192" t="s">
        <v>51</v>
      </c>
      <c r="AD7" s="190" t="s">
        <v>49</v>
      </c>
      <c r="AE7" s="190" t="s">
        <v>50</v>
      </c>
      <c r="AG7" s="192" t="s">
        <v>51</v>
      </c>
      <c r="AH7" s="193" t="s">
        <v>49</v>
      </c>
      <c r="AI7" s="190" t="s">
        <v>50</v>
      </c>
      <c r="AK7" s="192" t="s">
        <v>51</v>
      </c>
      <c r="AL7" s="190" t="s">
        <v>49</v>
      </c>
      <c r="AM7" s="190" t="s">
        <v>50</v>
      </c>
      <c r="AO7" s="189" t="s">
        <v>51</v>
      </c>
      <c r="AP7" s="190" t="s">
        <v>49</v>
      </c>
      <c r="AQ7" s="190" t="s">
        <v>50</v>
      </c>
      <c r="AR7" s="187"/>
      <c r="AS7" s="192" t="s">
        <v>51</v>
      </c>
      <c r="AT7" s="190" t="s">
        <v>49</v>
      </c>
      <c r="AU7" s="190" t="s">
        <v>50</v>
      </c>
    </row>
    <row r="8" spans="1:47">
      <c r="A8" s="194">
        <v>45658</v>
      </c>
      <c r="B8" s="238">
        <f>'01jan'!H12</f>
        <v>0</v>
      </c>
      <c r="C8" s="238">
        <f>'01jan'!I12</f>
        <v>0</v>
      </c>
      <c r="D8" s="195"/>
      <c r="E8" s="194">
        <v>45689</v>
      </c>
      <c r="F8" s="239">
        <f>'27jan'!H15</f>
        <v>0</v>
      </c>
      <c r="G8" s="239">
        <f>'27jan'!I15</f>
        <v>0</v>
      </c>
      <c r="H8" s="195"/>
      <c r="I8" s="196">
        <v>45717</v>
      </c>
      <c r="J8" s="240">
        <f>'24fev'!H15</f>
        <v>0</v>
      </c>
      <c r="K8" s="240">
        <f>'24fev'!I15</f>
        <v>0</v>
      </c>
      <c r="L8" s="195"/>
      <c r="M8" s="196">
        <v>45748</v>
      </c>
      <c r="N8" s="240">
        <f>'31mar'!H11</f>
        <v>39</v>
      </c>
      <c r="O8" s="240">
        <f>'31mar'!I11</f>
        <v>1.5</v>
      </c>
      <c r="P8" s="195"/>
      <c r="Q8" s="196">
        <v>45778</v>
      </c>
      <c r="R8" s="240">
        <f>'28abr'!H13</f>
        <v>0</v>
      </c>
      <c r="S8" s="240">
        <f>'28abr'!I13</f>
        <v>0</v>
      </c>
      <c r="U8" s="194">
        <v>45809</v>
      </c>
      <c r="V8" s="198"/>
      <c r="W8" s="198"/>
      <c r="X8" s="195"/>
      <c r="Y8" s="196">
        <v>45839</v>
      </c>
      <c r="Z8" s="241">
        <f>'30jun'!H11</f>
        <v>0</v>
      </c>
      <c r="AA8" s="241">
        <f>'30jun'!I11</f>
        <v>0</v>
      </c>
      <c r="AB8" s="195"/>
      <c r="AC8" s="196">
        <v>45870</v>
      </c>
      <c r="AD8" s="239">
        <f>'28jul'!H14</f>
        <v>115</v>
      </c>
      <c r="AE8" s="239">
        <f>'28jul'!I14</f>
        <v>7.5</v>
      </c>
      <c r="AF8" s="195"/>
      <c r="AG8" s="196">
        <v>45536</v>
      </c>
      <c r="AH8" s="243">
        <f>'01set'!H10</f>
        <v>180</v>
      </c>
      <c r="AI8" s="243">
        <f>'01set'!I10</f>
        <v>7</v>
      </c>
      <c r="AJ8" s="195"/>
      <c r="AK8" s="196">
        <v>45931</v>
      </c>
      <c r="AL8" s="244">
        <f>'29set'!H12</f>
        <v>0</v>
      </c>
      <c r="AM8" s="244">
        <f>'29set'!I12</f>
        <v>0</v>
      </c>
      <c r="AO8" s="194">
        <v>45962</v>
      </c>
      <c r="AP8" s="244">
        <f>'27out'!H15</f>
        <v>0</v>
      </c>
      <c r="AQ8" s="244">
        <f>'27out'!I15</f>
        <v>0</v>
      </c>
      <c r="AR8" s="195"/>
      <c r="AS8" s="196">
        <v>45992</v>
      </c>
      <c r="AT8" s="242">
        <f>'01dez'!H10</f>
        <v>230</v>
      </c>
      <c r="AU8" s="242">
        <f>'01dez'!I10</f>
        <v>8.5</v>
      </c>
    </row>
    <row r="9" spans="1:47">
      <c r="A9" s="194">
        <f>A8+1</f>
        <v>45659</v>
      </c>
      <c r="B9" s="238">
        <f>'01jan'!H13</f>
        <v>0</v>
      </c>
      <c r="C9" s="238">
        <f>'01jan'!I13</f>
        <v>0</v>
      </c>
      <c r="D9" s="195"/>
      <c r="E9" s="194">
        <f>E8+1</f>
        <v>45690</v>
      </c>
      <c r="F9" s="201"/>
      <c r="G9" s="201"/>
      <c r="H9" s="195"/>
      <c r="I9" s="196">
        <f>I8+1</f>
        <v>45718</v>
      </c>
      <c r="J9" s="199"/>
      <c r="K9" s="199"/>
      <c r="L9" s="195"/>
      <c r="M9" s="196">
        <f>M8+1</f>
        <v>45749</v>
      </c>
      <c r="N9" s="240">
        <f>'31mar'!H12</f>
        <v>151</v>
      </c>
      <c r="O9" s="240">
        <f>'31mar'!I12</f>
        <v>5.5</v>
      </c>
      <c r="P9" s="195"/>
      <c r="Q9" s="196">
        <f>Q8+1</f>
        <v>45779</v>
      </c>
      <c r="R9" s="240">
        <f>'28abr'!H14</f>
        <v>143</v>
      </c>
      <c r="S9" s="240">
        <f>'28abr'!I14</f>
        <v>7</v>
      </c>
      <c r="U9" s="194">
        <f>U8+1</f>
        <v>45810</v>
      </c>
      <c r="V9" s="241">
        <f>'02jun'!H10</f>
        <v>106</v>
      </c>
      <c r="W9" s="241">
        <f>'02jun'!I10</f>
        <v>7.75</v>
      </c>
      <c r="X9" s="195"/>
      <c r="Y9" s="196">
        <f>Y8+1</f>
        <v>45840</v>
      </c>
      <c r="Z9" s="241">
        <f>'30jun'!H12</f>
        <v>193</v>
      </c>
      <c r="AA9" s="241">
        <f>'30jun'!I12</f>
        <v>7.5</v>
      </c>
      <c r="AB9" s="195"/>
      <c r="AC9" s="196">
        <f>AC8+1</f>
        <v>45871</v>
      </c>
      <c r="AD9" s="239">
        <f>'28jul'!H15</f>
        <v>0</v>
      </c>
      <c r="AE9" s="239">
        <f>'28jul'!I15</f>
        <v>0</v>
      </c>
      <c r="AF9" s="195"/>
      <c r="AG9" s="196">
        <f>AG8+1</f>
        <v>45537</v>
      </c>
      <c r="AH9" s="243">
        <f>'01set'!H11</f>
        <v>173</v>
      </c>
      <c r="AI9" s="243">
        <f>'01set'!I11</f>
        <v>7</v>
      </c>
      <c r="AJ9" s="195"/>
      <c r="AK9" s="196">
        <f>AK8+1</f>
        <v>45932</v>
      </c>
      <c r="AL9" s="244">
        <f>'29set'!H13</f>
        <v>159</v>
      </c>
      <c r="AM9" s="244">
        <f>'29set'!I13</f>
        <v>9</v>
      </c>
      <c r="AO9" s="194">
        <f>AO8+1</f>
        <v>45963</v>
      </c>
      <c r="AP9" s="200"/>
      <c r="AQ9" s="200"/>
      <c r="AR9" s="195"/>
      <c r="AS9" s="196">
        <f>AS8+1</f>
        <v>45993</v>
      </c>
      <c r="AT9" s="242">
        <f>'01dez'!H11</f>
        <v>204</v>
      </c>
      <c r="AU9" s="242">
        <f>'01dez'!I11</f>
        <v>8.5</v>
      </c>
    </row>
    <row r="10" spans="1:47">
      <c r="A10" s="194">
        <f t="shared" ref="A10:A38" si="0">A9+1</f>
        <v>45660</v>
      </c>
      <c r="B10" s="238">
        <f>'01jan'!H14</f>
        <v>0</v>
      </c>
      <c r="C10" s="238">
        <f>'01jan'!I14</f>
        <v>0</v>
      </c>
      <c r="D10" s="195"/>
      <c r="E10" s="194">
        <f t="shared" ref="E10:E28" si="1">E9+1</f>
        <v>45691</v>
      </c>
      <c r="F10" s="239">
        <f>'03fev'!H10</f>
        <v>104</v>
      </c>
      <c r="G10" s="239">
        <f>'03fev'!I10</f>
        <v>5.25</v>
      </c>
      <c r="H10" s="195"/>
      <c r="I10" s="196">
        <f t="shared" ref="I10:I28" si="2">I9+1</f>
        <v>45719</v>
      </c>
      <c r="J10" s="240">
        <f>'03mar'!H10</f>
        <v>0</v>
      </c>
      <c r="K10" s="240">
        <f>'03mar'!I10</f>
        <v>0</v>
      </c>
      <c r="L10" s="195"/>
      <c r="M10" s="196">
        <f t="shared" ref="M10:M28" si="3">M9+1</f>
        <v>45750</v>
      </c>
      <c r="N10" s="240">
        <f>'31mar'!H13</f>
        <v>109</v>
      </c>
      <c r="O10" s="240">
        <f>'31mar'!I13</f>
        <v>4.75</v>
      </c>
      <c r="P10" s="195"/>
      <c r="Q10" s="196">
        <f t="shared" ref="Q10:Q28" si="4">Q9+1</f>
        <v>45780</v>
      </c>
      <c r="R10" s="240">
        <f>'28abr'!H15</f>
        <v>0</v>
      </c>
      <c r="S10" s="240">
        <f>'28abr'!I15</f>
        <v>0</v>
      </c>
      <c r="U10" s="194">
        <f t="shared" ref="U10:U37" si="5">U9+1</f>
        <v>45811</v>
      </c>
      <c r="V10" s="241">
        <f>'02jun'!H11</f>
        <v>133</v>
      </c>
      <c r="W10" s="241">
        <f>'02jun'!I11</f>
        <v>8.25</v>
      </c>
      <c r="X10" s="195"/>
      <c r="Y10" s="196">
        <f t="shared" ref="Y10:Y38" si="6">Y9+1</f>
        <v>45841</v>
      </c>
      <c r="Z10" s="241">
        <f>'30jun'!H13</f>
        <v>186</v>
      </c>
      <c r="AA10" s="241">
        <f>'30jun'!I13</f>
        <v>8</v>
      </c>
      <c r="AB10" s="195"/>
      <c r="AC10" s="196">
        <f t="shared" ref="AC10:AC38" si="7">AC9+1</f>
        <v>45872</v>
      </c>
      <c r="AD10" s="201"/>
      <c r="AE10" s="201"/>
      <c r="AF10" s="195"/>
      <c r="AG10" s="196">
        <f t="shared" ref="AG10:AG37" si="8">AG9+1</f>
        <v>45538</v>
      </c>
      <c r="AH10" s="243">
        <f>'01set'!H12</f>
        <v>160</v>
      </c>
      <c r="AI10" s="243">
        <f>'01set'!I12</f>
        <v>7.25</v>
      </c>
      <c r="AJ10" s="195"/>
      <c r="AK10" s="196">
        <f t="shared" ref="AK10:AK38" si="9">AK9+1</f>
        <v>45933</v>
      </c>
      <c r="AL10" s="244">
        <f>'29set'!H14</f>
        <v>162</v>
      </c>
      <c r="AM10" s="244">
        <f>'29set'!I14</f>
        <v>8</v>
      </c>
      <c r="AO10" s="194">
        <f t="shared" ref="AO10:AO37" si="10">AO9+1</f>
        <v>45964</v>
      </c>
      <c r="AP10" s="244">
        <f>'03nov'!H10</f>
        <v>209</v>
      </c>
      <c r="AQ10" s="244">
        <f>'03nov'!I10</f>
        <v>9</v>
      </c>
      <c r="AR10" s="195"/>
      <c r="AS10" s="196">
        <f t="shared" ref="AS10:AS38" si="11">AS9+1</f>
        <v>45994</v>
      </c>
      <c r="AT10" s="242">
        <f>'01dez'!H12</f>
        <v>300</v>
      </c>
      <c r="AU10" s="242">
        <f>'01dez'!I12</f>
        <v>8.5</v>
      </c>
    </row>
    <row r="11" spans="1:47">
      <c r="A11" s="194">
        <f t="shared" si="0"/>
        <v>45661</v>
      </c>
      <c r="B11" s="238">
        <f>'01jan'!H15</f>
        <v>0</v>
      </c>
      <c r="C11" s="238">
        <f>'01jan'!I15</f>
        <v>0</v>
      </c>
      <c r="D11" s="195"/>
      <c r="E11" s="194">
        <f t="shared" si="1"/>
        <v>45692</v>
      </c>
      <c r="F11" s="239">
        <f>'03fev'!H11</f>
        <v>200</v>
      </c>
      <c r="G11" s="239">
        <f>'03fev'!I11</f>
        <v>8</v>
      </c>
      <c r="H11" s="195"/>
      <c r="I11" s="196">
        <f t="shared" si="2"/>
        <v>45720</v>
      </c>
      <c r="J11" s="240">
        <f>'03mar'!H11</f>
        <v>0</v>
      </c>
      <c r="K11" s="240">
        <f>'03mar'!I11</f>
        <v>0</v>
      </c>
      <c r="L11" s="195"/>
      <c r="M11" s="196">
        <f t="shared" si="3"/>
        <v>45751</v>
      </c>
      <c r="N11" s="240">
        <f>'31mar'!H14</f>
        <v>153</v>
      </c>
      <c r="O11" s="240">
        <f>'31mar'!I14</f>
        <v>6.25</v>
      </c>
      <c r="P11" s="195"/>
      <c r="Q11" s="196">
        <f t="shared" si="4"/>
        <v>45781</v>
      </c>
      <c r="R11" s="199"/>
      <c r="S11" s="199"/>
      <c r="U11" s="194">
        <f t="shared" si="5"/>
        <v>45812</v>
      </c>
      <c r="V11" s="241">
        <f>'02jun'!H12</f>
        <v>215</v>
      </c>
      <c r="W11" s="241">
        <f>'02jun'!I12</f>
        <v>8.75</v>
      </c>
      <c r="X11" s="195"/>
      <c r="Y11" s="196">
        <f t="shared" si="6"/>
        <v>45842</v>
      </c>
      <c r="Z11" s="241">
        <f>'30jun'!H14</f>
        <v>200</v>
      </c>
      <c r="AA11" s="241">
        <f>'30jun'!I14</f>
        <v>8</v>
      </c>
      <c r="AB11" s="195"/>
      <c r="AC11" s="196">
        <f t="shared" si="7"/>
        <v>45873</v>
      </c>
      <c r="AD11" s="239">
        <f>'04ago'!H10</f>
        <v>115</v>
      </c>
      <c r="AE11" s="239">
        <f>'04ago'!I10</f>
        <v>6.5</v>
      </c>
      <c r="AF11" s="195"/>
      <c r="AG11" s="196">
        <f t="shared" si="8"/>
        <v>45539</v>
      </c>
      <c r="AH11" s="243">
        <f>'01set'!H13</f>
        <v>199</v>
      </c>
      <c r="AI11" s="243">
        <f>'01set'!I13</f>
        <v>7.5</v>
      </c>
      <c r="AJ11" s="195"/>
      <c r="AK11" s="196">
        <f t="shared" si="9"/>
        <v>45934</v>
      </c>
      <c r="AL11" s="244">
        <f>'29set'!H15</f>
        <v>0</v>
      </c>
      <c r="AM11" s="244">
        <f>'29set'!I15</f>
        <v>0</v>
      </c>
      <c r="AO11" s="194">
        <f t="shared" si="10"/>
        <v>45965</v>
      </c>
      <c r="AP11" s="244">
        <f>'03nov'!H11</f>
        <v>233</v>
      </c>
      <c r="AQ11" s="244">
        <f>'03nov'!I11</f>
        <v>7</v>
      </c>
      <c r="AR11" s="195"/>
      <c r="AS11" s="196">
        <f t="shared" si="11"/>
        <v>45995</v>
      </c>
      <c r="AT11" s="242">
        <f>'01dez'!H13</f>
        <v>216</v>
      </c>
      <c r="AU11" s="242">
        <f>'01dez'!I13</f>
        <v>8.25</v>
      </c>
    </row>
    <row r="12" spans="1:47">
      <c r="A12" s="194">
        <f t="shared" si="0"/>
        <v>45662</v>
      </c>
      <c r="B12" s="202"/>
      <c r="C12" s="202"/>
      <c r="D12" s="195"/>
      <c r="E12" s="194">
        <f t="shared" si="1"/>
        <v>45693</v>
      </c>
      <c r="F12" s="239">
        <f>'03fev'!H12</f>
        <v>161</v>
      </c>
      <c r="G12" s="239">
        <f>'03fev'!I12</f>
        <v>5.25</v>
      </c>
      <c r="H12" s="195"/>
      <c r="I12" s="196">
        <f t="shared" si="2"/>
        <v>45721</v>
      </c>
      <c r="J12" s="240">
        <f>'03mar'!H12</f>
        <v>201</v>
      </c>
      <c r="K12" s="240">
        <f>'03mar'!I12</f>
        <v>6</v>
      </c>
      <c r="L12" s="195"/>
      <c r="M12" s="196">
        <f t="shared" si="3"/>
        <v>45752</v>
      </c>
      <c r="N12" s="240">
        <f>'31mar'!H15</f>
        <v>0</v>
      </c>
      <c r="O12" s="240">
        <f>'31mar'!I15</f>
        <v>0</v>
      </c>
      <c r="P12" s="195"/>
      <c r="Q12" s="196">
        <f t="shared" si="4"/>
        <v>45782</v>
      </c>
      <c r="R12" s="240">
        <f>'05mai'!H10</f>
        <v>127</v>
      </c>
      <c r="S12" s="240">
        <f>'05mai'!I10</f>
        <v>6.5</v>
      </c>
      <c r="U12" s="194">
        <f t="shared" si="5"/>
        <v>45813</v>
      </c>
      <c r="V12" s="241">
        <f>'02jun'!H13</f>
        <v>112</v>
      </c>
      <c r="W12" s="241">
        <f>'02jun'!I13</f>
        <v>7</v>
      </c>
      <c r="X12" s="195"/>
      <c r="Y12" s="196">
        <f t="shared" si="6"/>
        <v>45843</v>
      </c>
      <c r="Z12" s="241">
        <f>'30jun'!H15</f>
        <v>0</v>
      </c>
      <c r="AA12" s="241">
        <f>'30jun'!I15</f>
        <v>0</v>
      </c>
      <c r="AB12" s="195"/>
      <c r="AC12" s="196">
        <f t="shared" si="7"/>
        <v>45874</v>
      </c>
      <c r="AD12" s="239">
        <f>'04ago'!H11</f>
        <v>228</v>
      </c>
      <c r="AE12" s="239">
        <f>'04ago'!I11</f>
        <v>9</v>
      </c>
      <c r="AF12" s="195"/>
      <c r="AG12" s="196">
        <f t="shared" si="8"/>
        <v>45540</v>
      </c>
      <c r="AH12" s="243">
        <f>'01set'!H14</f>
        <v>135</v>
      </c>
      <c r="AI12" s="243">
        <f>'01set'!I14</f>
        <v>6.25</v>
      </c>
      <c r="AJ12" s="195"/>
      <c r="AK12" s="196">
        <f t="shared" si="9"/>
        <v>45935</v>
      </c>
      <c r="AL12" s="200"/>
      <c r="AM12" s="200"/>
      <c r="AO12" s="194">
        <f t="shared" si="10"/>
        <v>45966</v>
      </c>
      <c r="AP12" s="244">
        <f>'03nov'!H12</f>
        <v>205</v>
      </c>
      <c r="AQ12" s="244">
        <f>'03nov'!I12</f>
        <v>7.25</v>
      </c>
      <c r="AR12" s="195"/>
      <c r="AS12" s="196">
        <f t="shared" si="11"/>
        <v>45996</v>
      </c>
      <c r="AT12" s="242">
        <f>'01dez'!H14</f>
        <v>238</v>
      </c>
      <c r="AU12" s="242">
        <f>'01dez'!I14</f>
        <v>8</v>
      </c>
    </row>
    <row r="13" spans="1:47">
      <c r="A13" s="194">
        <f t="shared" si="0"/>
        <v>45663</v>
      </c>
      <c r="B13" s="238">
        <f>'06jan'!H10</f>
        <v>0</v>
      </c>
      <c r="C13" s="238">
        <f>'06jan'!I10</f>
        <v>0</v>
      </c>
      <c r="D13" s="195"/>
      <c r="E13" s="194">
        <f t="shared" si="1"/>
        <v>45694</v>
      </c>
      <c r="F13" s="239">
        <f>'03fev'!H13</f>
        <v>164</v>
      </c>
      <c r="G13" s="239">
        <f>'03fev'!I13</f>
        <v>5.75</v>
      </c>
      <c r="H13" s="195"/>
      <c r="I13" s="196">
        <f t="shared" si="2"/>
        <v>45722</v>
      </c>
      <c r="J13" s="240">
        <f>'03mar'!H13</f>
        <v>217</v>
      </c>
      <c r="K13" s="240">
        <f>'03mar'!I13</f>
        <v>6</v>
      </c>
      <c r="L13" s="195"/>
      <c r="M13" s="196">
        <f t="shared" si="3"/>
        <v>45753</v>
      </c>
      <c r="N13" s="199"/>
      <c r="O13" s="199"/>
      <c r="P13" s="195"/>
      <c r="Q13" s="196">
        <f t="shared" si="4"/>
        <v>45783</v>
      </c>
      <c r="R13" s="240">
        <f>'05mai'!H11</f>
        <v>167</v>
      </c>
      <c r="S13" s="240">
        <f>'05mai'!I11</f>
        <v>7</v>
      </c>
      <c r="U13" s="194">
        <f t="shared" si="5"/>
        <v>45814</v>
      </c>
      <c r="V13" s="241">
        <f>'02jun'!H14</f>
        <v>175</v>
      </c>
      <c r="W13" s="241">
        <f>'02jun'!I14</f>
        <v>9</v>
      </c>
      <c r="X13" s="195"/>
      <c r="Y13" s="196">
        <f t="shared" si="6"/>
        <v>45844</v>
      </c>
      <c r="Z13" s="198"/>
      <c r="AA13" s="198"/>
      <c r="AB13" s="195"/>
      <c r="AC13" s="196">
        <f t="shared" si="7"/>
        <v>45875</v>
      </c>
      <c r="AD13" s="239">
        <f>'04ago'!H12</f>
        <v>225</v>
      </c>
      <c r="AE13" s="239">
        <f>'04ago'!I12</f>
        <v>9</v>
      </c>
      <c r="AF13" s="195"/>
      <c r="AG13" s="196">
        <f t="shared" si="8"/>
        <v>45541</v>
      </c>
      <c r="AH13" s="243">
        <f>'01set'!H15</f>
        <v>0</v>
      </c>
      <c r="AI13" s="243">
        <f>'01set'!I15</f>
        <v>0</v>
      </c>
      <c r="AJ13" s="195"/>
      <c r="AK13" s="196">
        <f t="shared" si="9"/>
        <v>45936</v>
      </c>
      <c r="AL13" s="244">
        <f>'06out'!H10</f>
        <v>129</v>
      </c>
      <c r="AM13" s="244">
        <f>'06out'!I10</f>
        <v>7</v>
      </c>
      <c r="AO13" s="194">
        <f t="shared" si="10"/>
        <v>45967</v>
      </c>
      <c r="AP13" s="244">
        <f>'03nov'!H13</f>
        <v>216</v>
      </c>
      <c r="AQ13" s="244">
        <f>'03nov'!I13</f>
        <v>8</v>
      </c>
      <c r="AR13" s="195"/>
      <c r="AS13" s="196">
        <f t="shared" si="11"/>
        <v>45997</v>
      </c>
      <c r="AT13" s="242">
        <f>'01dez'!H15</f>
        <v>0</v>
      </c>
      <c r="AU13" s="242">
        <f>'01dez'!I15</f>
        <v>0</v>
      </c>
    </row>
    <row r="14" spans="1:47">
      <c r="A14" s="194">
        <f t="shared" si="0"/>
        <v>45664</v>
      </c>
      <c r="B14" s="238">
        <f>'06jan'!H11</f>
        <v>252</v>
      </c>
      <c r="C14" s="238">
        <f>'06jan'!I11</f>
        <v>8.75</v>
      </c>
      <c r="D14" s="195"/>
      <c r="E14" s="194">
        <f t="shared" si="1"/>
        <v>45695</v>
      </c>
      <c r="F14" s="239">
        <f>'03fev'!H14</f>
        <v>198</v>
      </c>
      <c r="G14" s="239">
        <f>'03fev'!I14</f>
        <v>7.75</v>
      </c>
      <c r="H14" s="195"/>
      <c r="I14" s="196">
        <f t="shared" si="2"/>
        <v>45723</v>
      </c>
      <c r="J14" s="240">
        <f>'03mar'!H14</f>
        <v>148</v>
      </c>
      <c r="K14" s="240">
        <f>'03mar'!I14</f>
        <v>5.5</v>
      </c>
      <c r="L14" s="195"/>
      <c r="M14" s="196">
        <f t="shared" si="3"/>
        <v>45754</v>
      </c>
      <c r="N14" s="240">
        <f>'7abr'!H10</f>
        <v>155</v>
      </c>
      <c r="O14" s="240">
        <f>'7abr'!I10</f>
        <v>5.75</v>
      </c>
      <c r="P14" s="195"/>
      <c r="Q14" s="196">
        <f t="shared" si="4"/>
        <v>45784</v>
      </c>
      <c r="R14" s="240">
        <f>'05mai'!H12</f>
        <v>180</v>
      </c>
      <c r="S14" s="240">
        <f>'05mai'!I12</f>
        <v>7.5</v>
      </c>
      <c r="U14" s="194">
        <f t="shared" si="5"/>
        <v>45815</v>
      </c>
      <c r="V14" s="241">
        <f>'02jun'!H15</f>
        <v>0</v>
      </c>
      <c r="W14" s="241">
        <f>'02jun'!I15</f>
        <v>0</v>
      </c>
      <c r="X14" s="195"/>
      <c r="Y14" s="196">
        <f t="shared" si="6"/>
        <v>45845</v>
      </c>
      <c r="Z14" s="241">
        <f>'07jul'!H10</f>
        <v>222</v>
      </c>
      <c r="AA14" s="241">
        <f>'07jul'!I10</f>
        <v>8</v>
      </c>
      <c r="AB14" s="195"/>
      <c r="AC14" s="196">
        <f t="shared" si="7"/>
        <v>45876</v>
      </c>
      <c r="AD14" s="239">
        <f>'04ago'!H13</f>
        <v>226</v>
      </c>
      <c r="AE14" s="239">
        <f>'04ago'!I13</f>
        <v>9</v>
      </c>
      <c r="AF14" s="195"/>
      <c r="AG14" s="196">
        <f t="shared" si="8"/>
        <v>45542</v>
      </c>
      <c r="AH14" s="246"/>
      <c r="AI14" s="246"/>
      <c r="AJ14" s="195"/>
      <c r="AK14" s="196">
        <f t="shared" si="9"/>
        <v>45937</v>
      </c>
      <c r="AL14" s="244">
        <f>'06out'!H11</f>
        <v>148</v>
      </c>
      <c r="AM14" s="244">
        <f>'06out'!I11</f>
        <v>6.75</v>
      </c>
      <c r="AO14" s="194">
        <f t="shared" si="10"/>
        <v>45968</v>
      </c>
      <c r="AP14" s="244">
        <f>'03nov'!H14</f>
        <v>172</v>
      </c>
      <c r="AQ14" s="244">
        <f>'03nov'!I14</f>
        <v>8</v>
      </c>
      <c r="AR14" s="195"/>
      <c r="AS14" s="196">
        <f t="shared" si="11"/>
        <v>45998</v>
      </c>
      <c r="AT14" s="197"/>
      <c r="AU14" s="197"/>
    </row>
    <row r="15" spans="1:47">
      <c r="A15" s="194">
        <f t="shared" si="0"/>
        <v>45665</v>
      </c>
      <c r="B15" s="238">
        <f>'06jan'!H12</f>
        <v>161</v>
      </c>
      <c r="C15" s="238">
        <f>'06jan'!I12</f>
        <v>7</v>
      </c>
      <c r="D15" s="195"/>
      <c r="E15" s="194">
        <f t="shared" si="1"/>
        <v>45696</v>
      </c>
      <c r="F15" s="239">
        <f>'03fev'!H15</f>
        <v>0</v>
      </c>
      <c r="G15" s="239">
        <f>'03fev'!I15</f>
        <v>0</v>
      </c>
      <c r="H15" s="195"/>
      <c r="I15" s="196">
        <f t="shared" si="2"/>
        <v>45724</v>
      </c>
      <c r="J15" s="240">
        <f>'03mar'!H15</f>
        <v>0</v>
      </c>
      <c r="K15" s="240">
        <f>'03mar'!I15</f>
        <v>0</v>
      </c>
      <c r="L15" s="195"/>
      <c r="M15" s="196">
        <f t="shared" si="3"/>
        <v>45755</v>
      </c>
      <c r="N15" s="240">
        <f>'7abr'!H11</f>
        <v>140</v>
      </c>
      <c r="O15" s="240">
        <f>'7abr'!I11</f>
        <v>6</v>
      </c>
      <c r="P15" s="195"/>
      <c r="Q15" s="196">
        <f t="shared" si="4"/>
        <v>45785</v>
      </c>
      <c r="R15" s="240">
        <f>'05mai'!H13</f>
        <v>170</v>
      </c>
      <c r="S15" s="240">
        <f>'05mai'!I13</f>
        <v>7</v>
      </c>
      <c r="U15" s="194">
        <f t="shared" si="5"/>
        <v>45816</v>
      </c>
      <c r="V15" s="198"/>
      <c r="W15" s="198"/>
      <c r="X15" s="195"/>
      <c r="Y15" s="196">
        <f t="shared" si="6"/>
        <v>45846</v>
      </c>
      <c r="Z15" s="241">
        <f>'07jul'!H11</f>
        <v>200</v>
      </c>
      <c r="AA15" s="241">
        <f>'07jul'!I11</f>
        <v>6.5</v>
      </c>
      <c r="AB15" s="195"/>
      <c r="AC15" s="196">
        <f t="shared" si="7"/>
        <v>45877</v>
      </c>
      <c r="AD15" s="239">
        <f>'04ago'!H14</f>
        <v>230</v>
      </c>
      <c r="AE15" s="239">
        <f>'04ago'!I14</f>
        <v>8.5</v>
      </c>
      <c r="AF15" s="195"/>
      <c r="AG15" s="196">
        <f t="shared" si="8"/>
        <v>45543</v>
      </c>
      <c r="AH15" s="243">
        <f>'08set'!H10</f>
        <v>134</v>
      </c>
      <c r="AI15" s="243">
        <f>'08set'!I10</f>
        <v>6.5</v>
      </c>
      <c r="AJ15" s="195"/>
      <c r="AK15" s="196">
        <f t="shared" si="9"/>
        <v>45938</v>
      </c>
      <c r="AL15" s="244">
        <f>'06out'!H12</f>
        <v>168</v>
      </c>
      <c r="AM15" s="244">
        <f>'06out'!I12</f>
        <v>7</v>
      </c>
      <c r="AO15" s="194">
        <f t="shared" si="10"/>
        <v>45969</v>
      </c>
      <c r="AP15" s="244">
        <f>'03nov'!H15</f>
        <v>0</v>
      </c>
      <c r="AQ15" s="244">
        <f>'03nov'!I15</f>
        <v>0</v>
      </c>
      <c r="AR15" s="195"/>
      <c r="AS15" s="196">
        <f t="shared" si="11"/>
        <v>45999</v>
      </c>
      <c r="AT15" s="242">
        <f>'08dez'!H10</f>
        <v>176</v>
      </c>
      <c r="AU15" s="242">
        <f>'08dez'!I10</f>
        <v>8</v>
      </c>
    </row>
    <row r="16" spans="1:47">
      <c r="A16" s="194">
        <f t="shared" si="0"/>
        <v>45666</v>
      </c>
      <c r="B16" s="238">
        <f>'06jan'!H13</f>
        <v>100</v>
      </c>
      <c r="C16" s="238">
        <f>'06jan'!I13</f>
        <v>6.5</v>
      </c>
      <c r="D16" s="195"/>
      <c r="E16" s="194">
        <f t="shared" si="1"/>
        <v>45697</v>
      </c>
      <c r="F16" s="201"/>
      <c r="G16" s="201"/>
      <c r="H16" s="195"/>
      <c r="I16" s="196">
        <f t="shared" si="2"/>
        <v>45725</v>
      </c>
      <c r="J16" s="199"/>
      <c r="K16" s="199"/>
      <c r="L16" s="195"/>
      <c r="M16" s="196">
        <f t="shared" si="3"/>
        <v>45756</v>
      </c>
      <c r="N16" s="240">
        <f>'7abr'!H12</f>
        <v>189</v>
      </c>
      <c r="O16" s="240">
        <f>'7abr'!I12</f>
        <v>6.25</v>
      </c>
      <c r="P16" s="195"/>
      <c r="Q16" s="196">
        <f t="shared" si="4"/>
        <v>45786</v>
      </c>
      <c r="R16" s="240">
        <f>'05mai'!H14</f>
        <v>154</v>
      </c>
      <c r="S16" s="240">
        <f>'05mai'!I14</f>
        <v>7</v>
      </c>
      <c r="U16" s="194">
        <f t="shared" si="5"/>
        <v>45817</v>
      </c>
      <c r="V16" s="241">
        <f>'09jun'!H10</f>
        <v>207</v>
      </c>
      <c r="W16" s="241">
        <f>'09jun'!I10</f>
        <v>9</v>
      </c>
      <c r="X16" s="195"/>
      <c r="Y16" s="196">
        <f t="shared" si="6"/>
        <v>45847</v>
      </c>
      <c r="Z16" s="241">
        <f>'07jul'!H12</f>
        <v>0</v>
      </c>
      <c r="AA16" s="241">
        <f>'07jul'!I12</f>
        <v>0</v>
      </c>
      <c r="AB16" s="195"/>
      <c r="AC16" s="196">
        <f t="shared" si="7"/>
        <v>45878</v>
      </c>
      <c r="AD16" s="239">
        <f>'04ago'!H15</f>
        <v>0</v>
      </c>
      <c r="AE16" s="239">
        <f>'04ago'!I15</f>
        <v>0</v>
      </c>
      <c r="AF16" s="195"/>
      <c r="AG16" s="196">
        <f t="shared" si="8"/>
        <v>45544</v>
      </c>
      <c r="AH16" s="243">
        <f>'08set'!H11</f>
        <v>139</v>
      </c>
      <c r="AI16" s="243">
        <f>'08set'!I11</f>
        <v>5.5</v>
      </c>
      <c r="AJ16" s="195"/>
      <c r="AK16" s="196">
        <f t="shared" si="9"/>
        <v>45939</v>
      </c>
      <c r="AL16" s="244">
        <f>'06out'!H13</f>
        <v>181</v>
      </c>
      <c r="AM16" s="244">
        <f>'06out'!I13</f>
        <v>8</v>
      </c>
      <c r="AO16" s="194">
        <f t="shared" si="10"/>
        <v>45970</v>
      </c>
      <c r="AP16" s="200"/>
      <c r="AQ16" s="200"/>
      <c r="AR16" s="195"/>
      <c r="AS16" s="196">
        <f t="shared" si="11"/>
        <v>46000</v>
      </c>
      <c r="AT16" s="242">
        <f>'08dez'!H11</f>
        <v>169</v>
      </c>
      <c r="AU16" s="242">
        <f>'08dez'!I11</f>
        <v>7</v>
      </c>
    </row>
    <row r="17" spans="1:47">
      <c r="A17" s="194">
        <f t="shared" si="0"/>
        <v>45667</v>
      </c>
      <c r="B17" s="238">
        <f>'06jan'!H14</f>
        <v>121</v>
      </c>
      <c r="C17" s="238">
        <f>'06jan'!I14</f>
        <v>6.5</v>
      </c>
      <c r="D17" s="195"/>
      <c r="E17" s="194">
        <f t="shared" si="1"/>
        <v>45698</v>
      </c>
      <c r="F17" s="239">
        <f>'10fev'!H10</f>
        <v>189</v>
      </c>
      <c r="G17" s="239">
        <f>'10fev'!I10</f>
        <v>7</v>
      </c>
      <c r="H17" s="195"/>
      <c r="I17" s="196">
        <f t="shared" si="2"/>
        <v>45726</v>
      </c>
      <c r="J17" s="240">
        <f>'10mar'!H10</f>
        <v>167</v>
      </c>
      <c r="K17" s="240">
        <f>'10mar'!I10</f>
        <v>5</v>
      </c>
      <c r="L17" s="195"/>
      <c r="M17" s="196">
        <f t="shared" si="3"/>
        <v>45757</v>
      </c>
      <c r="N17" s="240">
        <f>'7abr'!H13</f>
        <v>101</v>
      </c>
      <c r="O17" s="240">
        <f>'7abr'!I13</f>
        <v>5.5</v>
      </c>
      <c r="P17" s="195"/>
      <c r="Q17" s="196">
        <f t="shared" si="4"/>
        <v>45787</v>
      </c>
      <c r="R17" s="240">
        <f>'05mai'!H15</f>
        <v>0</v>
      </c>
      <c r="S17" s="240">
        <f>'05mai'!I15</f>
        <v>0</v>
      </c>
      <c r="U17" s="194">
        <f t="shared" si="5"/>
        <v>45818</v>
      </c>
      <c r="V17" s="241">
        <f>'09jun'!H11</f>
        <v>201</v>
      </c>
      <c r="W17" s="241">
        <f>'09jun'!I11</f>
        <v>9</v>
      </c>
      <c r="X17" s="195"/>
      <c r="Y17" s="196">
        <f t="shared" si="6"/>
        <v>45848</v>
      </c>
      <c r="Z17" s="241">
        <f>'07jul'!H13</f>
        <v>245</v>
      </c>
      <c r="AA17" s="241">
        <f>'07jul'!I13</f>
        <v>8</v>
      </c>
      <c r="AB17" s="195"/>
      <c r="AC17" s="196">
        <f t="shared" si="7"/>
        <v>45879</v>
      </c>
      <c r="AD17" s="201"/>
      <c r="AE17" s="201"/>
      <c r="AF17" s="195"/>
      <c r="AG17" s="196">
        <f t="shared" si="8"/>
        <v>45545</v>
      </c>
      <c r="AH17" s="243">
        <f>'08set'!H12</f>
        <v>55</v>
      </c>
      <c r="AI17" s="243">
        <f>'08set'!I12</f>
        <v>5.5</v>
      </c>
      <c r="AJ17" s="195"/>
      <c r="AK17" s="196">
        <f t="shared" si="9"/>
        <v>45940</v>
      </c>
      <c r="AL17" s="244">
        <f>'06out'!H14</f>
        <v>201</v>
      </c>
      <c r="AM17" s="244">
        <f>'06out'!I14</f>
        <v>7</v>
      </c>
      <c r="AO17" s="194">
        <f t="shared" si="10"/>
        <v>45971</v>
      </c>
      <c r="AP17" s="244">
        <f>'10nov'!H10</f>
        <v>116</v>
      </c>
      <c r="AQ17" s="244">
        <f>'10nov'!I10</f>
        <v>6.5</v>
      </c>
      <c r="AR17" s="195"/>
      <c r="AS17" s="196">
        <f t="shared" si="11"/>
        <v>46001</v>
      </c>
      <c r="AT17" s="242">
        <f>'08dez'!H12</f>
        <v>188</v>
      </c>
      <c r="AU17" s="242">
        <f>'08dez'!I12</f>
        <v>8</v>
      </c>
    </row>
    <row r="18" spans="1:47">
      <c r="A18" s="194">
        <f t="shared" si="0"/>
        <v>45668</v>
      </c>
      <c r="B18" s="238">
        <f>'06jan'!H15</f>
        <v>0</v>
      </c>
      <c r="C18" s="238">
        <f>'06jan'!I15</f>
        <v>0</v>
      </c>
      <c r="D18" s="195"/>
      <c r="E18" s="194">
        <f t="shared" si="1"/>
        <v>45699</v>
      </c>
      <c r="F18" s="239">
        <f>'10fev'!H11</f>
        <v>156</v>
      </c>
      <c r="G18" s="239">
        <f>'10fev'!I11</f>
        <v>6.5</v>
      </c>
      <c r="H18" s="195"/>
      <c r="I18" s="196">
        <f t="shared" si="2"/>
        <v>45727</v>
      </c>
      <c r="J18" s="240">
        <f>'10mar'!H11</f>
        <v>103</v>
      </c>
      <c r="K18" s="240">
        <f>'10mar'!I11</f>
        <v>5.25</v>
      </c>
      <c r="L18" s="195"/>
      <c r="M18" s="196">
        <f t="shared" si="3"/>
        <v>45758</v>
      </c>
      <c r="N18" s="240">
        <f>'7abr'!H14</f>
        <v>164</v>
      </c>
      <c r="O18" s="240">
        <f>'7abr'!I14</f>
        <v>6.25</v>
      </c>
      <c r="P18" s="195"/>
      <c r="Q18" s="196">
        <f t="shared" si="4"/>
        <v>45788</v>
      </c>
      <c r="R18" s="199"/>
      <c r="S18" s="199"/>
      <c r="U18" s="194">
        <f t="shared" si="5"/>
        <v>45819</v>
      </c>
      <c r="V18" s="241">
        <f>'09jun'!H12</f>
        <v>182</v>
      </c>
      <c r="W18" s="241">
        <f>'09jun'!I12</f>
        <v>9</v>
      </c>
      <c r="X18" s="195"/>
      <c r="Y18" s="196">
        <f t="shared" si="6"/>
        <v>45849</v>
      </c>
      <c r="Z18" s="241">
        <f>'07jul'!H14</f>
        <v>171</v>
      </c>
      <c r="AA18" s="241">
        <f>'07jul'!I14</f>
        <v>7</v>
      </c>
      <c r="AB18" s="195"/>
      <c r="AC18" s="196">
        <f t="shared" si="7"/>
        <v>45880</v>
      </c>
      <c r="AD18" s="239">
        <f>'11ago'!H10</f>
        <v>280</v>
      </c>
      <c r="AE18" s="239">
        <f>'11ago'!I10</f>
        <v>8.5</v>
      </c>
      <c r="AF18" s="195"/>
      <c r="AG18" s="196">
        <f t="shared" si="8"/>
        <v>45546</v>
      </c>
      <c r="AH18" s="243">
        <f>'08set'!H13</f>
        <v>203</v>
      </c>
      <c r="AI18" s="243">
        <f>'08set'!I13</f>
        <v>8.5</v>
      </c>
      <c r="AJ18" s="195"/>
      <c r="AK18" s="196">
        <f t="shared" si="9"/>
        <v>45941</v>
      </c>
      <c r="AL18" s="244">
        <f>'06out'!H15</f>
        <v>0</v>
      </c>
      <c r="AM18" s="244">
        <f>'06out'!I15</f>
        <v>0</v>
      </c>
      <c r="AO18" s="194">
        <f t="shared" si="10"/>
        <v>45972</v>
      </c>
      <c r="AP18" s="244">
        <f>'10nov'!H11</f>
        <v>247</v>
      </c>
      <c r="AQ18" s="244">
        <f>'10nov'!I11</f>
        <v>8</v>
      </c>
      <c r="AR18" s="195"/>
      <c r="AS18" s="196">
        <f t="shared" si="11"/>
        <v>46002</v>
      </c>
      <c r="AT18" s="242">
        <f>'08dez'!H13</f>
        <v>198</v>
      </c>
      <c r="AU18" s="242">
        <f>'08dez'!I13</f>
        <v>8</v>
      </c>
    </row>
    <row r="19" spans="1:47">
      <c r="A19" s="194">
        <f t="shared" si="0"/>
        <v>45669</v>
      </c>
      <c r="B19" s="202"/>
      <c r="C19" s="202"/>
      <c r="D19" s="195"/>
      <c r="E19" s="194">
        <f t="shared" si="1"/>
        <v>45700</v>
      </c>
      <c r="F19" s="239">
        <f>'10fev'!H12</f>
        <v>188</v>
      </c>
      <c r="G19" s="239">
        <f>'10fev'!I12</f>
        <v>6.5</v>
      </c>
      <c r="H19" s="195"/>
      <c r="I19" s="196">
        <f t="shared" si="2"/>
        <v>45728</v>
      </c>
      <c r="J19" s="240">
        <f>'10mar'!H12</f>
        <v>104</v>
      </c>
      <c r="K19" s="240">
        <f>'10mar'!I12</f>
        <v>5</v>
      </c>
      <c r="L19" s="195"/>
      <c r="M19" s="196">
        <f t="shared" si="3"/>
        <v>45759</v>
      </c>
      <c r="N19" s="240">
        <f>'7abr'!H15</f>
        <v>231</v>
      </c>
      <c r="O19" s="240">
        <f>'7abr'!I15</f>
        <v>7</v>
      </c>
      <c r="P19" s="195"/>
      <c r="Q19" s="196">
        <f t="shared" si="4"/>
        <v>45789</v>
      </c>
      <c r="R19" s="240">
        <f>'12mai'!H10</f>
        <v>133</v>
      </c>
      <c r="S19" s="240">
        <f>'12mai'!I10</f>
        <v>7</v>
      </c>
      <c r="U19" s="194">
        <f t="shared" si="5"/>
        <v>45820</v>
      </c>
      <c r="V19" s="241">
        <f>'09jun'!H13</f>
        <v>191</v>
      </c>
      <c r="W19" s="241">
        <f>'09jun'!I13</f>
        <v>8.5</v>
      </c>
      <c r="X19" s="195"/>
      <c r="Y19" s="196">
        <f t="shared" si="6"/>
        <v>45850</v>
      </c>
      <c r="Z19" s="241">
        <f>'07jul'!H15</f>
        <v>0</v>
      </c>
      <c r="AA19" s="241">
        <f>'07jul'!I15</f>
        <v>0</v>
      </c>
      <c r="AB19" s="195"/>
      <c r="AC19" s="196">
        <f t="shared" si="7"/>
        <v>45881</v>
      </c>
      <c r="AD19" s="239">
        <f>'11ago'!H11</f>
        <v>227</v>
      </c>
      <c r="AE19" s="239">
        <f>'11ago'!I11</f>
        <v>9</v>
      </c>
      <c r="AF19" s="195"/>
      <c r="AG19" s="196">
        <f t="shared" si="8"/>
        <v>45547</v>
      </c>
      <c r="AH19" s="243">
        <f>'08set'!H14</f>
        <v>160</v>
      </c>
      <c r="AI19" s="243">
        <f>'08set'!I14</f>
        <v>8</v>
      </c>
      <c r="AJ19" s="195"/>
      <c r="AK19" s="196">
        <f t="shared" si="9"/>
        <v>45942</v>
      </c>
      <c r="AL19" s="200"/>
      <c r="AM19" s="200"/>
      <c r="AO19" s="194">
        <f t="shared" si="10"/>
        <v>45973</v>
      </c>
      <c r="AP19" s="244">
        <f>'10nov'!H12</f>
        <v>278</v>
      </c>
      <c r="AQ19" s="244">
        <f>'10nov'!I12</f>
        <v>9.375</v>
      </c>
      <c r="AR19" s="195"/>
      <c r="AS19" s="196">
        <f t="shared" si="11"/>
        <v>46003</v>
      </c>
      <c r="AT19" s="242">
        <f>'08dez'!H14</f>
        <v>114</v>
      </c>
      <c r="AU19" s="242">
        <f>'08dez'!I14</f>
        <v>7.25</v>
      </c>
    </row>
    <row r="20" spans="1:47">
      <c r="A20" s="194">
        <f t="shared" si="0"/>
        <v>45670</v>
      </c>
      <c r="B20" s="238">
        <f>'13jan'!H10</f>
        <v>165</v>
      </c>
      <c r="C20" s="238">
        <f>'13jan'!I10</f>
        <v>7.75</v>
      </c>
      <c r="D20" s="195"/>
      <c r="E20" s="194">
        <f t="shared" si="1"/>
        <v>45701</v>
      </c>
      <c r="F20" s="239">
        <f>'10fev'!H13</f>
        <v>114</v>
      </c>
      <c r="G20" s="239">
        <f>'10fev'!I13</f>
        <v>6</v>
      </c>
      <c r="H20" s="195"/>
      <c r="I20" s="196">
        <f t="shared" si="2"/>
        <v>45729</v>
      </c>
      <c r="J20" s="240">
        <f>'10mar'!H13</f>
        <v>143</v>
      </c>
      <c r="K20" s="240">
        <f>'10mar'!I13</f>
        <v>5.5</v>
      </c>
      <c r="L20" s="195"/>
      <c r="M20" s="196">
        <f t="shared" si="3"/>
        <v>45760</v>
      </c>
      <c r="N20" s="199"/>
      <c r="O20" s="199"/>
      <c r="P20" s="195"/>
      <c r="Q20" s="196">
        <f t="shared" si="4"/>
        <v>45790</v>
      </c>
      <c r="R20" s="240">
        <f>'12mai'!H11</f>
        <v>194</v>
      </c>
      <c r="S20" s="240">
        <f>'12mai'!I11</f>
        <v>7</v>
      </c>
      <c r="U20" s="194">
        <f t="shared" si="5"/>
        <v>45821</v>
      </c>
      <c r="V20" s="241">
        <f>'09jun'!H14</f>
        <v>214</v>
      </c>
      <c r="W20" s="241">
        <f>'09jun'!I14</f>
        <v>9</v>
      </c>
      <c r="X20" s="195"/>
      <c r="Y20" s="196">
        <f t="shared" si="6"/>
        <v>45851</v>
      </c>
      <c r="Z20" s="198"/>
      <c r="AA20" s="198"/>
      <c r="AB20" s="195"/>
      <c r="AC20" s="196">
        <f t="shared" si="7"/>
        <v>45882</v>
      </c>
      <c r="AD20" s="239">
        <f>'11ago'!H12</f>
        <v>174</v>
      </c>
      <c r="AE20" s="239">
        <f>'11ago'!I12</f>
        <v>9</v>
      </c>
      <c r="AF20" s="195"/>
      <c r="AG20" s="196">
        <f t="shared" si="8"/>
        <v>45548</v>
      </c>
      <c r="AH20" s="243">
        <f>'08set'!H15</f>
        <v>0</v>
      </c>
      <c r="AI20" s="243">
        <f>'08set'!I15</f>
        <v>0</v>
      </c>
      <c r="AJ20" s="195"/>
      <c r="AK20" s="196">
        <f t="shared" si="9"/>
        <v>45943</v>
      </c>
      <c r="AL20" s="244">
        <f>'13out'!H10</f>
        <v>171</v>
      </c>
      <c r="AM20" s="244">
        <f>'13out'!I10</f>
        <v>7.5</v>
      </c>
      <c r="AO20" s="194">
        <f t="shared" si="10"/>
        <v>45974</v>
      </c>
      <c r="AP20" s="244">
        <f>'10nov'!H13</f>
        <v>160</v>
      </c>
      <c r="AQ20" s="244">
        <f>'10nov'!I13</f>
        <v>8.25</v>
      </c>
      <c r="AR20" s="195"/>
      <c r="AS20" s="196">
        <f t="shared" si="11"/>
        <v>46004</v>
      </c>
      <c r="AT20" s="242">
        <f>'08dez'!H15</f>
        <v>171</v>
      </c>
      <c r="AU20" s="242">
        <f>'08dez'!I15</f>
        <v>7.5</v>
      </c>
    </row>
    <row r="21" spans="1:47">
      <c r="A21" s="194">
        <f t="shared" si="0"/>
        <v>45671</v>
      </c>
      <c r="B21" s="238">
        <f>'13jan'!H11</f>
        <v>142</v>
      </c>
      <c r="C21" s="238">
        <f>'13jan'!I11</f>
        <v>7</v>
      </c>
      <c r="D21" s="195"/>
      <c r="E21" s="194">
        <f t="shared" si="1"/>
        <v>45702</v>
      </c>
      <c r="F21" s="239">
        <f>'10fev'!H14</f>
        <v>227</v>
      </c>
      <c r="G21" s="239">
        <f>'10fev'!I14</f>
        <v>8</v>
      </c>
      <c r="H21" s="195"/>
      <c r="I21" s="196">
        <f t="shared" si="2"/>
        <v>45730</v>
      </c>
      <c r="J21" s="240">
        <f>'10mar'!H14</f>
        <v>101</v>
      </c>
      <c r="K21" s="240">
        <f>'10mar'!I14</f>
        <v>5</v>
      </c>
      <c r="L21" s="195"/>
      <c r="M21" s="196">
        <f t="shared" si="3"/>
        <v>45761</v>
      </c>
      <c r="N21" s="240">
        <f>'14abr'!H10</f>
        <v>74</v>
      </c>
      <c r="O21" s="240">
        <f>'14abr'!I10</f>
        <v>4.5</v>
      </c>
      <c r="P21" s="195"/>
      <c r="Q21" s="196">
        <f t="shared" si="4"/>
        <v>45791</v>
      </c>
      <c r="R21" s="240">
        <f>'12mai'!H12</f>
        <v>141</v>
      </c>
      <c r="S21" s="240">
        <f>'12mai'!I12</f>
        <v>7</v>
      </c>
      <c r="U21" s="194">
        <f t="shared" si="5"/>
        <v>45822</v>
      </c>
      <c r="V21" s="241">
        <f>'09jun'!H15</f>
        <v>0</v>
      </c>
      <c r="W21" s="241">
        <f>'09jun'!I15</f>
        <v>0</v>
      </c>
      <c r="X21" s="195"/>
      <c r="Y21" s="196">
        <f t="shared" si="6"/>
        <v>45852</v>
      </c>
      <c r="Z21" s="241">
        <f>'14jul'!H10</f>
        <v>190</v>
      </c>
      <c r="AA21" s="241">
        <f>'14jul'!I10</f>
        <v>7</v>
      </c>
      <c r="AB21" s="195"/>
      <c r="AC21" s="196">
        <f t="shared" si="7"/>
        <v>45883</v>
      </c>
      <c r="AD21" s="239">
        <f>'11ago'!H13</f>
        <v>224</v>
      </c>
      <c r="AE21" s="239">
        <f>'11ago'!I13</f>
        <v>9</v>
      </c>
      <c r="AF21" s="195"/>
      <c r="AG21" s="196">
        <f t="shared" si="8"/>
        <v>45549</v>
      </c>
      <c r="AH21" s="246"/>
      <c r="AI21" s="246"/>
      <c r="AJ21" s="195"/>
      <c r="AK21" s="196">
        <f t="shared" si="9"/>
        <v>45944</v>
      </c>
      <c r="AL21" s="244">
        <f>'13out'!H11</f>
        <v>223</v>
      </c>
      <c r="AM21" s="244">
        <f>'13out'!I11</f>
        <v>8</v>
      </c>
      <c r="AO21" s="194">
        <f t="shared" si="10"/>
        <v>45975</v>
      </c>
      <c r="AP21" s="244">
        <f>'10nov'!H14</f>
        <v>174</v>
      </c>
      <c r="AQ21" s="244">
        <f>'10nov'!I14</f>
        <v>8.25</v>
      </c>
      <c r="AR21" s="195"/>
      <c r="AS21" s="196">
        <f t="shared" si="11"/>
        <v>46005</v>
      </c>
      <c r="AT21" s="197"/>
      <c r="AU21" s="197"/>
    </row>
    <row r="22" spans="1:47">
      <c r="A22" s="194">
        <f t="shared" si="0"/>
        <v>45672</v>
      </c>
      <c r="B22" s="238">
        <f>'13jan'!H12</f>
        <v>126</v>
      </c>
      <c r="C22" s="238">
        <f>'13jan'!I12</f>
        <v>6.5</v>
      </c>
      <c r="D22" s="195"/>
      <c r="E22" s="194">
        <f t="shared" si="1"/>
        <v>45703</v>
      </c>
      <c r="F22" s="239">
        <f>'10fev'!H15</f>
        <v>0</v>
      </c>
      <c r="G22" s="239">
        <f>'10fev'!I15</f>
        <v>0</v>
      </c>
      <c r="H22" s="195"/>
      <c r="I22" s="196">
        <f t="shared" si="2"/>
        <v>45731</v>
      </c>
      <c r="J22" s="240">
        <f>'10mar'!H15</f>
        <v>0</v>
      </c>
      <c r="K22" s="240">
        <f>'10mar'!I15</f>
        <v>0</v>
      </c>
      <c r="L22" s="195"/>
      <c r="M22" s="196">
        <f t="shared" si="3"/>
        <v>45762</v>
      </c>
      <c r="N22" s="240">
        <f>'14abr'!H11</f>
        <v>160</v>
      </c>
      <c r="O22" s="240">
        <f>'14abr'!I11</f>
        <v>6</v>
      </c>
      <c r="P22" s="195"/>
      <c r="Q22" s="196">
        <f t="shared" si="4"/>
        <v>45792</v>
      </c>
      <c r="R22" s="240">
        <f>'12mai'!H13</f>
        <v>197</v>
      </c>
      <c r="S22" s="240">
        <f>'12mai'!I13</f>
        <v>7.5</v>
      </c>
      <c r="U22" s="194">
        <f t="shared" si="5"/>
        <v>45823</v>
      </c>
      <c r="V22" s="198"/>
      <c r="W22" s="198"/>
      <c r="X22" s="195"/>
      <c r="Y22" s="196">
        <f t="shared" si="6"/>
        <v>45853</v>
      </c>
      <c r="Z22" s="241">
        <f>'14jul'!H11</f>
        <v>154</v>
      </c>
      <c r="AA22" s="241">
        <f>'14jul'!I11</f>
        <v>8</v>
      </c>
      <c r="AB22" s="195"/>
      <c r="AC22" s="196">
        <f t="shared" si="7"/>
        <v>45884</v>
      </c>
      <c r="AD22" s="239">
        <f>'11ago'!H14</f>
        <v>182</v>
      </c>
      <c r="AE22" s="239">
        <f>'11ago'!I14</f>
        <v>9</v>
      </c>
      <c r="AF22" s="195"/>
      <c r="AG22" s="196">
        <f t="shared" si="8"/>
        <v>45550</v>
      </c>
      <c r="AH22" s="243">
        <f>'15set'!H10</f>
        <v>181</v>
      </c>
      <c r="AI22" s="243">
        <f>'15set'!I10</f>
        <v>7</v>
      </c>
      <c r="AJ22" s="195"/>
      <c r="AK22" s="196">
        <f t="shared" si="9"/>
        <v>45945</v>
      </c>
      <c r="AL22" s="244">
        <f>'13out'!H12</f>
        <v>189</v>
      </c>
      <c r="AM22" s="244">
        <f>'13out'!I12</f>
        <v>7.5</v>
      </c>
      <c r="AO22" s="194">
        <f t="shared" si="10"/>
        <v>45976</v>
      </c>
      <c r="AP22" s="244">
        <f>'10nov'!H15</f>
        <v>0</v>
      </c>
      <c r="AQ22" s="244">
        <f>'10nov'!I15</f>
        <v>0</v>
      </c>
      <c r="AR22" s="195"/>
      <c r="AS22" s="196">
        <f t="shared" si="11"/>
        <v>46006</v>
      </c>
      <c r="AT22" s="242">
        <f>'15dez'!H10</f>
        <v>50</v>
      </c>
      <c r="AU22" s="242">
        <f>'15dez'!I10</f>
        <v>4</v>
      </c>
    </row>
    <row r="23" spans="1:47">
      <c r="A23" s="194">
        <f t="shared" si="0"/>
        <v>45673</v>
      </c>
      <c r="B23" s="238">
        <f>'13jan'!H13</f>
        <v>139</v>
      </c>
      <c r="C23" s="238">
        <f>'13jan'!I13</f>
        <v>7</v>
      </c>
      <c r="D23" s="195"/>
      <c r="E23" s="194">
        <f t="shared" si="1"/>
        <v>45704</v>
      </c>
      <c r="F23" s="201"/>
      <c r="G23" s="201"/>
      <c r="H23" s="195"/>
      <c r="I23" s="196">
        <f t="shared" si="2"/>
        <v>45732</v>
      </c>
      <c r="J23" s="199"/>
      <c r="K23" s="199"/>
      <c r="L23" s="195"/>
      <c r="M23" s="196">
        <f t="shared" si="3"/>
        <v>45763</v>
      </c>
      <c r="N23" s="240">
        <f>'14abr'!H12</f>
        <v>107</v>
      </c>
      <c r="O23" s="240">
        <f>'14abr'!I12</f>
        <v>6.5</v>
      </c>
      <c r="P23" s="195"/>
      <c r="Q23" s="196">
        <f t="shared" si="4"/>
        <v>45793</v>
      </c>
      <c r="R23" s="240">
        <f>'12mai'!H14</f>
        <v>242</v>
      </c>
      <c r="S23" s="240">
        <f>'12mai'!I14</f>
        <v>7.5</v>
      </c>
      <c r="U23" s="194">
        <f t="shared" si="5"/>
        <v>45824</v>
      </c>
      <c r="V23" s="241">
        <f>'16jun'!H10</f>
        <v>179</v>
      </c>
      <c r="W23" s="241">
        <f>'16jun'!I10</f>
        <v>7.25</v>
      </c>
      <c r="X23" s="195"/>
      <c r="Y23" s="196">
        <f t="shared" si="6"/>
        <v>45854</v>
      </c>
      <c r="Z23" s="241">
        <f>'14jul'!H12</f>
        <v>164</v>
      </c>
      <c r="AA23" s="241">
        <f>'14jul'!I12</f>
        <v>8</v>
      </c>
      <c r="AB23" s="195"/>
      <c r="AC23" s="196">
        <f t="shared" si="7"/>
        <v>45885</v>
      </c>
      <c r="AD23" s="239">
        <f>'11ago'!H15</f>
        <v>0</v>
      </c>
      <c r="AE23" s="239">
        <f>'11ago'!I15</f>
        <v>0</v>
      </c>
      <c r="AF23" s="195"/>
      <c r="AG23" s="196">
        <f t="shared" si="8"/>
        <v>45551</v>
      </c>
      <c r="AH23" s="243">
        <f>'15set'!H11</f>
        <v>201</v>
      </c>
      <c r="AI23" s="243">
        <f>'15set'!I11</f>
        <v>8</v>
      </c>
      <c r="AJ23" s="195"/>
      <c r="AK23" s="196">
        <f t="shared" si="9"/>
        <v>45946</v>
      </c>
      <c r="AL23" s="244">
        <f>'13out'!H13</f>
        <v>169</v>
      </c>
      <c r="AM23" s="244">
        <f>'13out'!I13</f>
        <v>6.5</v>
      </c>
      <c r="AO23" s="194">
        <f t="shared" si="10"/>
        <v>45977</v>
      </c>
      <c r="AP23" s="200"/>
      <c r="AQ23" s="200"/>
      <c r="AR23" s="195"/>
      <c r="AS23" s="196">
        <f t="shared" si="11"/>
        <v>46007</v>
      </c>
      <c r="AT23" s="242">
        <f>'15dez'!H11</f>
        <v>98</v>
      </c>
      <c r="AU23" s="242">
        <f>'15dez'!I11</f>
        <v>5.5</v>
      </c>
    </row>
    <row r="24" spans="1:47">
      <c r="A24" s="194">
        <f t="shared" si="0"/>
        <v>45674</v>
      </c>
      <c r="B24" s="238">
        <f>'13jan'!H14</f>
        <v>205</v>
      </c>
      <c r="C24" s="238">
        <f>'13jan'!I14</f>
        <v>7.5</v>
      </c>
      <c r="D24" s="195"/>
      <c r="E24" s="194">
        <f t="shared" si="1"/>
        <v>45705</v>
      </c>
      <c r="F24" s="239">
        <f>'17fev'!H10</f>
        <v>188</v>
      </c>
      <c r="G24" s="239">
        <f>'17fev'!I10</f>
        <v>8</v>
      </c>
      <c r="H24" s="195"/>
      <c r="I24" s="196">
        <f t="shared" si="2"/>
        <v>45733</v>
      </c>
      <c r="J24" s="240">
        <f>'17mar'!H10</f>
        <v>150</v>
      </c>
      <c r="K24" s="240">
        <f>'17mar'!I10</f>
        <v>5.25</v>
      </c>
      <c r="L24" s="195"/>
      <c r="M24" s="196">
        <f t="shared" si="3"/>
        <v>45764</v>
      </c>
      <c r="N24" s="240">
        <f>'14abr'!H13</f>
        <v>151</v>
      </c>
      <c r="O24" s="240">
        <f>'14abr'!I13</f>
        <v>7</v>
      </c>
      <c r="P24" s="195"/>
      <c r="Q24" s="196">
        <f t="shared" si="4"/>
        <v>45794</v>
      </c>
      <c r="R24" s="240">
        <f>'12mai'!H15</f>
        <v>0</v>
      </c>
      <c r="S24" s="240">
        <f>'12mai'!I15</f>
        <v>0</v>
      </c>
      <c r="U24" s="194">
        <f t="shared" si="5"/>
        <v>45825</v>
      </c>
      <c r="V24" s="241">
        <f>'16jun'!H11</f>
        <v>224</v>
      </c>
      <c r="W24" s="241">
        <f>'16jun'!I11</f>
        <v>8</v>
      </c>
      <c r="X24" s="195"/>
      <c r="Y24" s="196">
        <f t="shared" si="6"/>
        <v>45855</v>
      </c>
      <c r="Z24" s="241">
        <f>'14jul'!H13</f>
        <v>256</v>
      </c>
      <c r="AA24" s="241">
        <f>'14jul'!I13</f>
        <v>8.5</v>
      </c>
      <c r="AB24" s="195"/>
      <c r="AC24" s="196">
        <f t="shared" si="7"/>
        <v>45886</v>
      </c>
      <c r="AD24" s="201"/>
      <c r="AE24" s="201"/>
      <c r="AF24" s="195"/>
      <c r="AG24" s="196">
        <f t="shared" si="8"/>
        <v>45552</v>
      </c>
      <c r="AH24" s="243">
        <f>'15set'!H12</f>
        <v>167</v>
      </c>
      <c r="AI24" s="243">
        <f>'15set'!I12</f>
        <v>6.5</v>
      </c>
      <c r="AJ24" s="195"/>
      <c r="AK24" s="196">
        <f t="shared" si="9"/>
        <v>45947</v>
      </c>
      <c r="AL24" s="244">
        <f>'13out'!H14</f>
        <v>166</v>
      </c>
      <c r="AM24" s="244">
        <f>'13out'!I14</f>
        <v>6.5</v>
      </c>
      <c r="AO24" s="194">
        <f t="shared" si="10"/>
        <v>45978</v>
      </c>
      <c r="AP24" s="244">
        <f>'17nov'!H10</f>
        <v>182</v>
      </c>
      <c r="AQ24" s="244">
        <f>'17nov'!I10</f>
        <v>8.5</v>
      </c>
      <c r="AR24" s="195"/>
      <c r="AS24" s="196">
        <f t="shared" si="11"/>
        <v>46008</v>
      </c>
      <c r="AT24" s="242">
        <f>'15dez'!H12</f>
        <v>172</v>
      </c>
      <c r="AU24" s="242">
        <f>'15dez'!I12</f>
        <v>7</v>
      </c>
    </row>
    <row r="25" spans="1:47">
      <c r="A25" s="194">
        <f t="shared" si="0"/>
        <v>45675</v>
      </c>
      <c r="B25" s="238">
        <f>'13jan'!H15</f>
        <v>0</v>
      </c>
      <c r="C25" s="238">
        <f>'13jan'!I15</f>
        <v>0</v>
      </c>
      <c r="D25" s="195"/>
      <c r="E25" s="194">
        <f t="shared" si="1"/>
        <v>45706</v>
      </c>
      <c r="F25" s="239">
        <f>'17fev'!H11</f>
        <v>159</v>
      </c>
      <c r="G25" s="239">
        <f>'17fev'!I11</f>
        <v>5.75</v>
      </c>
      <c r="H25" s="195"/>
      <c r="I25" s="196">
        <f t="shared" si="2"/>
        <v>45734</v>
      </c>
      <c r="J25" s="240">
        <f>'17mar'!H11</f>
        <v>152</v>
      </c>
      <c r="K25" s="240">
        <f>'17mar'!I11</f>
        <v>5.5</v>
      </c>
      <c r="L25" s="195"/>
      <c r="M25" s="196">
        <f t="shared" si="3"/>
        <v>45765</v>
      </c>
      <c r="N25" s="240">
        <f>'14abr'!H14</f>
        <v>0</v>
      </c>
      <c r="O25" s="240">
        <f>'14abr'!I14</f>
        <v>0</v>
      </c>
      <c r="P25" s="195"/>
      <c r="Q25" s="196">
        <f t="shared" si="4"/>
        <v>45795</v>
      </c>
      <c r="R25" s="199"/>
      <c r="S25" s="199"/>
      <c r="U25" s="194">
        <f t="shared" si="5"/>
        <v>45826</v>
      </c>
      <c r="V25" s="241">
        <f>'16jun'!H12</f>
        <v>215</v>
      </c>
      <c r="W25" s="241">
        <f>'16jun'!I12</f>
        <v>9</v>
      </c>
      <c r="X25" s="195"/>
      <c r="Y25" s="196">
        <f t="shared" si="6"/>
        <v>45856</v>
      </c>
      <c r="Z25" s="241">
        <f>'14jul'!H14</f>
        <v>211</v>
      </c>
      <c r="AA25" s="241">
        <f>'14jul'!I14</f>
        <v>9</v>
      </c>
      <c r="AB25" s="195"/>
      <c r="AC25" s="196">
        <f t="shared" si="7"/>
        <v>45887</v>
      </c>
      <c r="AD25" s="239">
        <f>'18ago'!H10</f>
        <v>175</v>
      </c>
      <c r="AE25" s="239">
        <f>'18ago'!I10</f>
        <v>8.5</v>
      </c>
      <c r="AF25" s="195"/>
      <c r="AG25" s="196">
        <f t="shared" si="8"/>
        <v>45553</v>
      </c>
      <c r="AH25" s="243">
        <f>'15set'!H13</f>
        <v>191</v>
      </c>
      <c r="AI25" s="243">
        <f>'15set'!I13</f>
        <v>8</v>
      </c>
      <c r="AJ25" s="195"/>
      <c r="AK25" s="196">
        <f t="shared" si="9"/>
        <v>45948</v>
      </c>
      <c r="AL25" s="244">
        <f>'13out'!H15</f>
        <v>0</v>
      </c>
      <c r="AM25" s="244">
        <f>'13out'!I15</f>
        <v>0</v>
      </c>
      <c r="AO25" s="194">
        <f t="shared" si="10"/>
        <v>45979</v>
      </c>
      <c r="AP25" s="244">
        <f>'17nov'!H11</f>
        <v>242</v>
      </c>
      <c r="AQ25" s="244">
        <f>'17nov'!I11</f>
        <v>9</v>
      </c>
      <c r="AR25" s="195"/>
      <c r="AS25" s="196">
        <f t="shared" si="11"/>
        <v>46009</v>
      </c>
      <c r="AT25" s="242">
        <f>'15dez'!H13</f>
        <v>133</v>
      </c>
      <c r="AU25" s="242">
        <f>'15dez'!I13</f>
        <v>5</v>
      </c>
    </row>
    <row r="26" spans="1:47">
      <c r="A26" s="194">
        <f t="shared" si="0"/>
        <v>45676</v>
      </c>
      <c r="B26" s="202"/>
      <c r="C26" s="202"/>
      <c r="D26" s="195"/>
      <c r="E26" s="194">
        <f t="shared" si="1"/>
        <v>45707</v>
      </c>
      <c r="F26" s="239">
        <f>'17fev'!H12</f>
        <v>94</v>
      </c>
      <c r="G26" s="239">
        <f>'17fev'!I12</f>
        <v>5</v>
      </c>
      <c r="H26" s="195"/>
      <c r="I26" s="196">
        <f t="shared" si="2"/>
        <v>45735</v>
      </c>
      <c r="J26" s="240">
        <f>'17mar'!H12</f>
        <v>139</v>
      </c>
      <c r="K26" s="240">
        <f>'17mar'!I12</f>
        <v>5.75</v>
      </c>
      <c r="L26" s="195"/>
      <c r="M26" s="196">
        <f t="shared" si="3"/>
        <v>45766</v>
      </c>
      <c r="N26" s="240">
        <f>'14abr'!H15</f>
        <v>0</v>
      </c>
      <c r="O26" s="240">
        <f>'14abr'!I15</f>
        <v>0</v>
      </c>
      <c r="P26" s="195"/>
      <c r="Q26" s="196">
        <f t="shared" si="4"/>
        <v>45796</v>
      </c>
      <c r="R26" s="240">
        <f>'19mai'!H10</f>
        <v>131</v>
      </c>
      <c r="S26" s="240">
        <f>'19mai'!I10</f>
        <v>7</v>
      </c>
      <c r="U26" s="194">
        <f t="shared" si="5"/>
        <v>45827</v>
      </c>
      <c r="V26" s="241">
        <f>'16jun'!H13</f>
        <v>0</v>
      </c>
      <c r="W26" s="241">
        <f>'16jun'!I13</f>
        <v>0</v>
      </c>
      <c r="X26" s="195"/>
      <c r="Y26" s="196">
        <f t="shared" si="6"/>
        <v>45857</v>
      </c>
      <c r="Z26" s="241">
        <f>'14jul'!H15</f>
        <v>0</v>
      </c>
      <c r="AA26" s="241">
        <f>'14jul'!I15</f>
        <v>0</v>
      </c>
      <c r="AB26" s="195"/>
      <c r="AC26" s="196">
        <f t="shared" si="7"/>
        <v>45888</v>
      </c>
      <c r="AD26" s="239">
        <f>'18ago'!H11</f>
        <v>208</v>
      </c>
      <c r="AE26" s="239">
        <f>'18ago'!I11</f>
        <v>7.25</v>
      </c>
      <c r="AF26" s="195"/>
      <c r="AG26" s="196">
        <f t="shared" si="8"/>
        <v>45554</v>
      </c>
      <c r="AH26" s="243">
        <f>'15set'!H14</f>
        <v>143</v>
      </c>
      <c r="AI26" s="243">
        <f>'15set'!I14</f>
        <v>7.5</v>
      </c>
      <c r="AJ26" s="195"/>
      <c r="AK26" s="196">
        <f t="shared" si="9"/>
        <v>45949</v>
      </c>
      <c r="AL26" s="200"/>
      <c r="AM26" s="200"/>
      <c r="AO26" s="194">
        <f t="shared" si="10"/>
        <v>45980</v>
      </c>
      <c r="AP26" s="244">
        <f>'17nov'!H12</f>
        <v>199</v>
      </c>
      <c r="AQ26" s="244">
        <f>'17nov'!I12</f>
        <v>8.5</v>
      </c>
      <c r="AR26" s="195"/>
      <c r="AS26" s="196">
        <f t="shared" si="11"/>
        <v>46010</v>
      </c>
      <c r="AT26" s="242">
        <f>'15dez'!H14</f>
        <v>124</v>
      </c>
      <c r="AU26" s="242">
        <f>'15dez'!I14</f>
        <v>5.5</v>
      </c>
    </row>
    <row r="27" spans="1:47">
      <c r="A27" s="194">
        <f t="shared" si="0"/>
        <v>45677</v>
      </c>
      <c r="B27" s="238">
        <f>'20jan'!H10</f>
        <v>202</v>
      </c>
      <c r="C27" s="238">
        <f>'20jan'!I10</f>
        <v>7</v>
      </c>
      <c r="D27" s="195"/>
      <c r="E27" s="194">
        <f t="shared" si="1"/>
        <v>45708</v>
      </c>
      <c r="F27" s="239">
        <f>'17fev'!H13</f>
        <v>168</v>
      </c>
      <c r="G27" s="239">
        <f>'17fev'!I13</f>
        <v>7.5</v>
      </c>
      <c r="H27" s="195"/>
      <c r="I27" s="196">
        <f t="shared" si="2"/>
        <v>45736</v>
      </c>
      <c r="J27" s="240">
        <f>'17mar'!H13</f>
        <v>155</v>
      </c>
      <c r="K27" s="240">
        <f>'17mar'!I13</f>
        <v>5.5</v>
      </c>
      <c r="L27" s="195"/>
      <c r="M27" s="196">
        <f t="shared" si="3"/>
        <v>45767</v>
      </c>
      <c r="N27" s="199"/>
      <c r="O27" s="199"/>
      <c r="P27" s="195"/>
      <c r="Q27" s="196">
        <f t="shared" si="4"/>
        <v>45797</v>
      </c>
      <c r="R27" s="240">
        <f>'19mai'!H11</f>
        <v>121</v>
      </c>
      <c r="S27" s="240">
        <f>'19mai'!I11</f>
        <v>7</v>
      </c>
      <c r="U27" s="194">
        <f t="shared" si="5"/>
        <v>45828</v>
      </c>
      <c r="V27" s="241">
        <f>'16jun'!H14</f>
        <v>126</v>
      </c>
      <c r="W27" s="241">
        <f>'16jun'!I14</f>
        <v>7</v>
      </c>
      <c r="X27" s="195"/>
      <c r="Y27" s="196">
        <f t="shared" si="6"/>
        <v>45858</v>
      </c>
      <c r="Z27" s="198"/>
      <c r="AA27" s="198"/>
      <c r="AB27" s="195"/>
      <c r="AC27" s="196">
        <f t="shared" si="7"/>
        <v>45889</v>
      </c>
      <c r="AD27" s="239">
        <f>'18ago'!H12</f>
        <v>143</v>
      </c>
      <c r="AE27" s="239">
        <f>'18ago'!I12</f>
        <v>5.75</v>
      </c>
      <c r="AF27" s="195"/>
      <c r="AG27" s="196">
        <f t="shared" si="8"/>
        <v>45555</v>
      </c>
      <c r="AH27" s="243">
        <f>'15set'!H15</f>
        <v>0</v>
      </c>
      <c r="AI27" s="243">
        <f>'15set'!I15</f>
        <v>0</v>
      </c>
      <c r="AJ27" s="195"/>
      <c r="AK27" s="196">
        <f t="shared" si="9"/>
        <v>45950</v>
      </c>
      <c r="AL27" s="244">
        <f>'20out'!H10</f>
        <v>240</v>
      </c>
      <c r="AM27" s="244">
        <f>'20out'!I10</f>
        <v>7.75</v>
      </c>
      <c r="AO27" s="194">
        <f t="shared" si="10"/>
        <v>45981</v>
      </c>
      <c r="AP27" s="244">
        <f>'17nov'!H13</f>
        <v>160</v>
      </c>
      <c r="AQ27" s="244">
        <f>'17nov'!I13</f>
        <v>6.25</v>
      </c>
      <c r="AR27" s="195"/>
      <c r="AS27" s="196">
        <f t="shared" si="11"/>
        <v>46011</v>
      </c>
      <c r="AT27" s="242">
        <f>'15dez'!H15</f>
        <v>0</v>
      </c>
      <c r="AU27" s="242">
        <f>'15dez'!I15</f>
        <v>0</v>
      </c>
    </row>
    <row r="28" spans="1:47">
      <c r="A28" s="194">
        <f t="shared" si="0"/>
        <v>45678</v>
      </c>
      <c r="B28" s="238">
        <f>'20jan'!H11</f>
        <v>120</v>
      </c>
      <c r="C28" s="238">
        <f>'20jan'!I11</f>
        <v>5</v>
      </c>
      <c r="D28" s="195"/>
      <c r="E28" s="194">
        <f t="shared" si="1"/>
        <v>45709</v>
      </c>
      <c r="F28" s="239">
        <f>'17fev'!H14</f>
        <v>113</v>
      </c>
      <c r="G28" s="239">
        <f>'17fev'!I14</f>
        <v>5.5</v>
      </c>
      <c r="H28" s="195"/>
      <c r="I28" s="196">
        <f t="shared" si="2"/>
        <v>45737</v>
      </c>
      <c r="J28" s="240">
        <f>'17mar'!H14</f>
        <v>139</v>
      </c>
      <c r="K28" s="240">
        <f>'17mar'!I14</f>
        <v>6</v>
      </c>
      <c r="L28" s="195"/>
      <c r="M28" s="196">
        <f t="shared" si="3"/>
        <v>45768</v>
      </c>
      <c r="N28" s="240">
        <f>'21abr'!H10</f>
        <v>0</v>
      </c>
      <c r="O28" s="240">
        <f>'21abr'!I10</f>
        <v>0</v>
      </c>
      <c r="P28" s="195"/>
      <c r="Q28" s="196">
        <f t="shared" si="4"/>
        <v>45798</v>
      </c>
      <c r="R28" s="240">
        <f>'19mai'!H12</f>
        <v>246</v>
      </c>
      <c r="S28" s="240">
        <f>'19mai'!I12</f>
        <v>7.25</v>
      </c>
      <c r="U28" s="194">
        <f t="shared" si="5"/>
        <v>45829</v>
      </c>
      <c r="V28" s="241">
        <f>'16jun'!H15</f>
        <v>0</v>
      </c>
      <c r="W28" s="241">
        <f>'16jun'!I15</f>
        <v>0</v>
      </c>
      <c r="X28" s="195"/>
      <c r="Y28" s="196">
        <f t="shared" si="6"/>
        <v>45859</v>
      </c>
      <c r="Z28" s="241">
        <f>'21jul'!H10</f>
        <v>197</v>
      </c>
      <c r="AA28" s="241">
        <f>'21jul'!I10</f>
        <v>9</v>
      </c>
      <c r="AB28" s="195"/>
      <c r="AC28" s="196">
        <f t="shared" si="7"/>
        <v>45890</v>
      </c>
      <c r="AD28" s="239">
        <f>'18ago'!H13</f>
        <v>199</v>
      </c>
      <c r="AE28" s="239">
        <f>'18ago'!I13</f>
        <v>6.75</v>
      </c>
      <c r="AF28" s="195"/>
      <c r="AG28" s="196">
        <f t="shared" si="8"/>
        <v>45556</v>
      </c>
      <c r="AH28" s="246"/>
      <c r="AI28" s="246"/>
      <c r="AJ28" s="195"/>
      <c r="AK28" s="196">
        <f>AK27+1</f>
        <v>45951</v>
      </c>
      <c r="AL28" s="244">
        <f>'20out'!H11</f>
        <v>227</v>
      </c>
      <c r="AM28" s="244">
        <f>'20out'!I11</f>
        <v>8.75</v>
      </c>
      <c r="AO28" s="194">
        <f t="shared" si="10"/>
        <v>45982</v>
      </c>
      <c r="AP28" s="244">
        <f>'17nov'!H14</f>
        <v>196</v>
      </c>
      <c r="AQ28" s="244">
        <f>'17nov'!I14</f>
        <v>8.5</v>
      </c>
      <c r="AR28" s="195"/>
      <c r="AS28" s="196">
        <f t="shared" si="11"/>
        <v>46012</v>
      </c>
      <c r="AT28" s="197"/>
      <c r="AU28" s="197"/>
    </row>
    <row r="29" spans="1:47">
      <c r="A29" s="194">
        <f>A28+1</f>
        <v>45679</v>
      </c>
      <c r="B29" s="238">
        <f>'20jan'!H12</f>
        <v>165</v>
      </c>
      <c r="C29" s="238">
        <f>'20jan'!I12</f>
        <v>7</v>
      </c>
      <c r="D29" s="195"/>
      <c r="E29" s="194">
        <f>E28+1</f>
        <v>45710</v>
      </c>
      <c r="F29" s="239">
        <f>'17fev'!H15</f>
        <v>37</v>
      </c>
      <c r="G29" s="239">
        <f>'17fev'!I15</f>
        <v>3</v>
      </c>
      <c r="H29" s="195"/>
      <c r="I29" s="196">
        <f>I28+1</f>
        <v>45738</v>
      </c>
      <c r="J29" s="240">
        <f>'17mar'!H15</f>
        <v>51</v>
      </c>
      <c r="K29" s="240">
        <f>'17mar'!I15</f>
        <v>1.5</v>
      </c>
      <c r="L29" s="195"/>
      <c r="M29" s="196">
        <f>M28+1</f>
        <v>45769</v>
      </c>
      <c r="N29" s="240">
        <f>'21abr'!H11</f>
        <v>213</v>
      </c>
      <c r="O29" s="240">
        <f>'21abr'!I11</f>
        <v>7</v>
      </c>
      <c r="P29" s="195"/>
      <c r="Q29" s="196">
        <f>Q28+1</f>
        <v>45799</v>
      </c>
      <c r="R29" s="240">
        <f>'19mai'!H13</f>
        <v>196</v>
      </c>
      <c r="S29" s="240">
        <f>'19mai'!I13</f>
        <v>7.25</v>
      </c>
      <c r="U29" s="194">
        <f>U28+1</f>
        <v>45830</v>
      </c>
      <c r="V29" s="198"/>
      <c r="W29" s="198"/>
      <c r="X29" s="195"/>
      <c r="Y29" s="196">
        <f t="shared" si="6"/>
        <v>45860</v>
      </c>
      <c r="Z29" s="241">
        <f>'21jul'!H11</f>
        <v>194</v>
      </c>
      <c r="AA29" s="241">
        <f>'21jul'!I11</f>
        <v>8.75</v>
      </c>
      <c r="AB29" s="195"/>
      <c r="AC29" s="196">
        <f t="shared" si="7"/>
        <v>45891</v>
      </c>
      <c r="AD29" s="239">
        <f>'18ago'!H14</f>
        <v>114</v>
      </c>
      <c r="AE29" s="239">
        <f>'18ago'!I14</f>
        <v>6.75</v>
      </c>
      <c r="AF29" s="195"/>
      <c r="AG29" s="196">
        <f t="shared" si="8"/>
        <v>45557</v>
      </c>
      <c r="AH29" s="243">
        <f>'22set'!H10</f>
        <v>195</v>
      </c>
      <c r="AI29" s="243">
        <f>'22set'!I10</f>
        <v>7</v>
      </c>
      <c r="AJ29" s="195"/>
      <c r="AK29" s="196">
        <f t="shared" si="9"/>
        <v>45952</v>
      </c>
      <c r="AL29" s="244">
        <f>'20out'!H12</f>
        <v>138</v>
      </c>
      <c r="AM29" s="244">
        <f>'20out'!I12</f>
        <v>7.5</v>
      </c>
      <c r="AO29" s="194">
        <f t="shared" si="10"/>
        <v>45983</v>
      </c>
      <c r="AP29" s="244">
        <f>'17nov'!H15</f>
        <v>0</v>
      </c>
      <c r="AQ29" s="244">
        <f>'17nov'!I15</f>
        <v>0</v>
      </c>
      <c r="AR29" s="195"/>
      <c r="AS29" s="196">
        <f t="shared" si="11"/>
        <v>46013</v>
      </c>
      <c r="AT29" s="242">
        <f>'22dez'!H10</f>
        <v>210</v>
      </c>
      <c r="AU29" s="242">
        <f>'22dez'!I10</f>
        <v>8.5</v>
      </c>
    </row>
    <row r="30" spans="1:47">
      <c r="A30" s="194">
        <f t="shared" si="0"/>
        <v>45680</v>
      </c>
      <c r="B30" s="238">
        <f>'20jan'!H13</f>
        <v>178</v>
      </c>
      <c r="C30" s="238">
        <f>'20jan'!I13</f>
        <v>7</v>
      </c>
      <c r="D30" s="195"/>
      <c r="E30" s="194">
        <f t="shared" ref="E30:E35" si="12">E29+1</f>
        <v>45711</v>
      </c>
      <c r="F30" s="201"/>
      <c r="G30" s="201"/>
      <c r="H30" s="195"/>
      <c r="I30" s="196">
        <f t="shared" ref="I30:I38" si="13">I29+1</f>
        <v>45739</v>
      </c>
      <c r="J30" s="199"/>
      <c r="K30" s="199"/>
      <c r="L30" s="195"/>
      <c r="M30" s="196">
        <f t="shared" ref="M30:M37" si="14">M29+1</f>
        <v>45770</v>
      </c>
      <c r="N30" s="240">
        <f>'21abr'!H12</f>
        <v>190</v>
      </c>
      <c r="O30" s="240">
        <f>'21abr'!I12</f>
        <v>7</v>
      </c>
      <c r="P30" s="195"/>
      <c r="Q30" s="196">
        <f t="shared" ref="Q30:Q38" si="15">Q29+1</f>
        <v>45800</v>
      </c>
      <c r="R30" s="240">
        <f>'19mai'!H14</f>
        <v>152</v>
      </c>
      <c r="S30" s="240">
        <f>'19mai'!I14</f>
        <v>7</v>
      </c>
      <c r="U30" s="194">
        <f t="shared" si="5"/>
        <v>45831</v>
      </c>
      <c r="V30" s="241">
        <f>'23jun'!H10</f>
        <v>119</v>
      </c>
      <c r="W30" s="241">
        <f>'23jun'!I10</f>
        <v>6</v>
      </c>
      <c r="X30" s="195"/>
      <c r="Y30" s="196">
        <f t="shared" si="6"/>
        <v>45861</v>
      </c>
      <c r="Z30" s="241">
        <f>'21jul'!H12</f>
        <v>200</v>
      </c>
      <c r="AA30" s="241">
        <f>'21jul'!I12</f>
        <v>9</v>
      </c>
      <c r="AB30" s="195"/>
      <c r="AC30" s="196">
        <f t="shared" si="7"/>
        <v>45892</v>
      </c>
      <c r="AD30" s="239">
        <f>'18ago'!H15</f>
        <v>0</v>
      </c>
      <c r="AE30" s="239">
        <f>'18ago'!I15</f>
        <v>0</v>
      </c>
      <c r="AF30" s="195"/>
      <c r="AG30" s="196">
        <f t="shared" si="8"/>
        <v>45558</v>
      </c>
      <c r="AH30" s="243">
        <f>'22set'!H11</f>
        <v>119</v>
      </c>
      <c r="AI30" s="243">
        <f>'22set'!I11</f>
        <v>6</v>
      </c>
      <c r="AJ30" s="195"/>
      <c r="AK30" s="196">
        <f t="shared" si="9"/>
        <v>45953</v>
      </c>
      <c r="AL30" s="244">
        <f>'20out'!H13</f>
        <v>238</v>
      </c>
      <c r="AM30" s="244">
        <f>'20out'!I13</f>
        <v>9</v>
      </c>
      <c r="AO30" s="194">
        <f>AO29+1</f>
        <v>45984</v>
      </c>
      <c r="AP30" s="200"/>
      <c r="AQ30" s="200"/>
      <c r="AR30" s="195"/>
      <c r="AS30" s="196">
        <f t="shared" si="11"/>
        <v>46014</v>
      </c>
      <c r="AT30" s="242">
        <f>'22dez'!H11</f>
        <v>87</v>
      </c>
      <c r="AU30" s="242">
        <f>'22dez'!I11</f>
        <v>3.5</v>
      </c>
    </row>
    <row r="31" spans="1:47">
      <c r="A31" s="194">
        <f t="shared" si="0"/>
        <v>45681</v>
      </c>
      <c r="B31" s="238">
        <f>'20jan'!H14</f>
        <v>122</v>
      </c>
      <c r="C31" s="238">
        <f>'20jan'!I14</f>
        <v>5.5</v>
      </c>
      <c r="D31" s="195"/>
      <c r="E31" s="194">
        <f t="shared" si="12"/>
        <v>45712</v>
      </c>
      <c r="F31" s="239">
        <f>'24fev'!H10</f>
        <v>151</v>
      </c>
      <c r="G31" s="239">
        <f>'24fev'!I10</f>
        <v>6.25</v>
      </c>
      <c r="H31" s="195"/>
      <c r="I31" s="196">
        <f t="shared" si="13"/>
        <v>45740</v>
      </c>
      <c r="J31" s="240">
        <f>'24mar'!H10</f>
        <v>186</v>
      </c>
      <c r="K31" s="240">
        <f>'24mar'!I10</f>
        <v>6</v>
      </c>
      <c r="L31" s="195"/>
      <c r="M31" s="196">
        <f t="shared" si="14"/>
        <v>45771</v>
      </c>
      <c r="N31" s="240">
        <f>'21abr'!H13</f>
        <v>185</v>
      </c>
      <c r="O31" s="240">
        <f>'21abr'!I13</f>
        <v>7.75</v>
      </c>
      <c r="P31" s="195"/>
      <c r="Q31" s="196">
        <f t="shared" si="15"/>
        <v>45801</v>
      </c>
      <c r="R31" s="240">
        <f>'19mai'!H15</f>
        <v>49</v>
      </c>
      <c r="S31" s="240">
        <f>'19mai'!I15</f>
        <v>1.5</v>
      </c>
      <c r="U31" s="194">
        <f t="shared" si="5"/>
        <v>45832</v>
      </c>
      <c r="V31" s="241">
        <f>'23jun'!H11</f>
        <v>156</v>
      </c>
      <c r="W31" s="241">
        <f>'23jun'!I11</f>
        <v>6</v>
      </c>
      <c r="X31" s="195"/>
      <c r="Y31" s="196">
        <f t="shared" si="6"/>
        <v>45862</v>
      </c>
      <c r="Z31" s="241">
        <f>'21jul'!H13</f>
        <v>205</v>
      </c>
      <c r="AA31" s="241">
        <f>'21jul'!I13</f>
        <v>9</v>
      </c>
      <c r="AB31" s="195"/>
      <c r="AC31" s="196">
        <f t="shared" si="7"/>
        <v>45893</v>
      </c>
      <c r="AD31" s="201"/>
      <c r="AE31" s="201"/>
      <c r="AF31" s="195"/>
      <c r="AG31" s="196">
        <f t="shared" si="8"/>
        <v>45559</v>
      </c>
      <c r="AH31" s="243">
        <f>'22set'!H12</f>
        <v>155</v>
      </c>
      <c r="AI31" s="243">
        <f>'22set'!I12</f>
        <v>7</v>
      </c>
      <c r="AJ31" s="195"/>
      <c r="AK31" s="196">
        <f t="shared" si="9"/>
        <v>45954</v>
      </c>
      <c r="AL31" s="244">
        <f>'20out'!H14</f>
        <v>194</v>
      </c>
      <c r="AM31" s="244">
        <f>'20out'!I14</f>
        <v>9</v>
      </c>
      <c r="AO31" s="194">
        <f t="shared" si="10"/>
        <v>45985</v>
      </c>
      <c r="AP31" s="244">
        <f>'24nov'!H10</f>
        <v>227</v>
      </c>
      <c r="AQ31" s="244">
        <f>'24nov'!I10</f>
        <v>9</v>
      </c>
      <c r="AR31" s="195"/>
      <c r="AS31" s="196">
        <f t="shared" si="11"/>
        <v>46015</v>
      </c>
      <c r="AT31" s="242">
        <f>'22dez'!H12</f>
        <v>0</v>
      </c>
      <c r="AU31" s="242">
        <f>'22dez'!I12</f>
        <v>0</v>
      </c>
    </row>
    <row r="32" spans="1:47">
      <c r="A32" s="194">
        <f t="shared" si="0"/>
        <v>45682</v>
      </c>
      <c r="B32" s="238">
        <f>'20jan'!H15</f>
        <v>67</v>
      </c>
      <c r="C32" s="238">
        <f>'20jan'!I15</f>
        <v>4</v>
      </c>
      <c r="D32" s="195"/>
      <c r="E32" s="194">
        <f t="shared" si="12"/>
        <v>45713</v>
      </c>
      <c r="F32" s="239">
        <f>'24fev'!H11</f>
        <v>181</v>
      </c>
      <c r="G32" s="239">
        <f>'24fev'!I11</f>
        <v>6.5</v>
      </c>
      <c r="H32" s="203">
        <f>IF(F32&gt;0,F32/G32,0)</f>
        <v>27.846153846153847</v>
      </c>
      <c r="I32" s="196">
        <f t="shared" si="13"/>
        <v>45741</v>
      </c>
      <c r="J32" s="240">
        <f>'24mar'!H11</f>
        <v>222</v>
      </c>
      <c r="K32" s="240">
        <f>'24mar'!I11</f>
        <v>7.5</v>
      </c>
      <c r="L32" s="195"/>
      <c r="M32" s="196">
        <f t="shared" si="14"/>
        <v>45772</v>
      </c>
      <c r="N32" s="240">
        <f>'21abr'!H14</f>
        <v>154</v>
      </c>
      <c r="O32" s="240">
        <f>'21abr'!I14</f>
        <v>7.5</v>
      </c>
      <c r="P32" s="195"/>
      <c r="Q32" s="196">
        <f t="shared" si="15"/>
        <v>45802</v>
      </c>
      <c r="R32" s="199"/>
      <c r="S32" s="199"/>
      <c r="U32" s="194">
        <f t="shared" si="5"/>
        <v>45833</v>
      </c>
      <c r="V32" s="241">
        <f>'23jun'!H12</f>
        <v>108</v>
      </c>
      <c r="W32" s="241">
        <f>'23jun'!I12</f>
        <v>3</v>
      </c>
      <c r="X32" s="195"/>
      <c r="Y32" s="196">
        <f t="shared" si="6"/>
        <v>45863</v>
      </c>
      <c r="Z32" s="241">
        <f>'21jul'!H14</f>
        <v>228</v>
      </c>
      <c r="AA32" s="241">
        <f>'21jul'!I14</f>
        <v>8.5</v>
      </c>
      <c r="AB32" s="195"/>
      <c r="AC32" s="196">
        <f t="shared" si="7"/>
        <v>45894</v>
      </c>
      <c r="AD32" s="239">
        <f>'25ago'!H10</f>
        <v>178</v>
      </c>
      <c r="AE32" s="239">
        <f>'25ago'!I10</f>
        <v>7.5</v>
      </c>
      <c r="AF32" s="195"/>
      <c r="AG32" s="196">
        <f t="shared" si="8"/>
        <v>45560</v>
      </c>
      <c r="AH32" s="243">
        <f>'22set'!H13</f>
        <v>167</v>
      </c>
      <c r="AI32" s="243">
        <f>'22set'!I13</f>
        <v>7</v>
      </c>
      <c r="AJ32" s="195"/>
      <c r="AK32" s="196">
        <f t="shared" si="9"/>
        <v>45955</v>
      </c>
      <c r="AL32" s="244">
        <f>'20out'!H15</f>
        <v>0</v>
      </c>
      <c r="AM32" s="244">
        <f>'20out'!I15</f>
        <v>0</v>
      </c>
      <c r="AO32" s="194">
        <f t="shared" si="10"/>
        <v>45986</v>
      </c>
      <c r="AP32" s="244">
        <f>'24nov'!H11</f>
        <v>232</v>
      </c>
      <c r="AQ32" s="244">
        <f>'24nov'!I11</f>
        <v>8</v>
      </c>
      <c r="AR32" s="195"/>
      <c r="AS32" s="196">
        <f t="shared" si="11"/>
        <v>46016</v>
      </c>
      <c r="AT32" s="242">
        <f>'22dez'!H13</f>
        <v>0</v>
      </c>
      <c r="AU32" s="242">
        <f>'22dez'!I13</f>
        <v>0</v>
      </c>
    </row>
    <row r="33" spans="1:47">
      <c r="A33" s="194">
        <f t="shared" si="0"/>
        <v>45683</v>
      </c>
      <c r="B33" s="202"/>
      <c r="C33" s="202"/>
      <c r="D33" s="195"/>
      <c r="E33" s="194">
        <f t="shared" si="12"/>
        <v>45714</v>
      </c>
      <c r="F33" s="239">
        <f>'24fev'!H12</f>
        <v>133</v>
      </c>
      <c r="G33" s="239">
        <f>'24fev'!I12</f>
        <v>6</v>
      </c>
      <c r="H33" s="195"/>
      <c r="I33" s="196">
        <f t="shared" si="13"/>
        <v>45742</v>
      </c>
      <c r="J33" s="240">
        <f>'24mar'!H12</f>
        <v>105</v>
      </c>
      <c r="K33" s="240">
        <f>'24mar'!I12</f>
        <v>2.5</v>
      </c>
      <c r="L33" s="195"/>
      <c r="M33" s="196">
        <f t="shared" si="14"/>
        <v>45773</v>
      </c>
      <c r="N33" s="240">
        <f>'21abr'!H15</f>
        <v>119</v>
      </c>
      <c r="O33" s="240">
        <f>'21abr'!I15</f>
        <v>6</v>
      </c>
      <c r="P33" s="195"/>
      <c r="Q33" s="196">
        <f t="shared" si="15"/>
        <v>45803</v>
      </c>
      <c r="R33" s="240">
        <f>'26mai'!H10</f>
        <v>178</v>
      </c>
      <c r="S33" s="240">
        <f>'26mai'!I10</f>
        <v>7</v>
      </c>
      <c r="U33" s="194">
        <f t="shared" si="5"/>
        <v>45834</v>
      </c>
      <c r="V33" s="241">
        <f>'23jun'!H13</f>
        <v>125</v>
      </c>
      <c r="W33" s="241">
        <f>'23jun'!I13</f>
        <v>6</v>
      </c>
      <c r="X33" s="195"/>
      <c r="Y33" s="196">
        <f t="shared" si="6"/>
        <v>45864</v>
      </c>
      <c r="Z33" s="241">
        <f>'21jul'!H15</f>
        <v>0</v>
      </c>
      <c r="AA33" s="241">
        <f>'21jul'!I15</f>
        <v>0</v>
      </c>
      <c r="AB33" s="195"/>
      <c r="AC33" s="196">
        <f t="shared" si="7"/>
        <v>45895</v>
      </c>
      <c r="AD33" s="239">
        <f>'25ago'!H11</f>
        <v>153</v>
      </c>
      <c r="AE33" s="239">
        <f>'25ago'!I11</f>
        <v>6.75</v>
      </c>
      <c r="AF33" s="195"/>
      <c r="AG33" s="196">
        <f t="shared" si="8"/>
        <v>45561</v>
      </c>
      <c r="AH33" s="243">
        <f>'22set'!H14</f>
        <v>179</v>
      </c>
      <c r="AI33" s="243">
        <f>'22set'!I14</f>
        <v>8</v>
      </c>
      <c r="AJ33" s="195"/>
      <c r="AK33" s="196">
        <f t="shared" si="9"/>
        <v>45956</v>
      </c>
      <c r="AL33" s="200"/>
      <c r="AM33" s="200"/>
      <c r="AO33" s="194">
        <f t="shared" si="10"/>
        <v>45987</v>
      </c>
      <c r="AP33" s="244">
        <f>'24nov'!H12</f>
        <v>200</v>
      </c>
      <c r="AQ33" s="244">
        <f>'24nov'!I12</f>
        <v>9</v>
      </c>
      <c r="AR33" s="195"/>
      <c r="AS33" s="196">
        <f t="shared" si="11"/>
        <v>46017</v>
      </c>
      <c r="AT33" s="242">
        <f>'22dez'!H14</f>
        <v>0</v>
      </c>
      <c r="AU33" s="242">
        <f>'22dez'!I14</f>
        <v>0</v>
      </c>
    </row>
    <row r="34" spans="1:47">
      <c r="A34" s="194">
        <f t="shared" si="0"/>
        <v>45684</v>
      </c>
      <c r="B34" s="238">
        <f>'27jan'!H10</f>
        <v>187</v>
      </c>
      <c r="C34" s="238">
        <f>'27jan'!I10</f>
        <v>6.5</v>
      </c>
      <c r="D34" s="195"/>
      <c r="E34" s="194">
        <f t="shared" si="12"/>
        <v>45715</v>
      </c>
      <c r="F34" s="239">
        <f>'24fev'!H13</f>
        <v>114</v>
      </c>
      <c r="G34" s="239">
        <f>'24fev'!I13</f>
        <v>5</v>
      </c>
      <c r="H34" s="195"/>
      <c r="I34" s="196">
        <f t="shared" si="13"/>
        <v>45743</v>
      </c>
      <c r="J34" s="240">
        <f>'24mar'!H13</f>
        <v>171</v>
      </c>
      <c r="K34" s="240">
        <f>'24mar'!I13</f>
        <v>6.5</v>
      </c>
      <c r="L34" s="195"/>
      <c r="M34" s="196">
        <f t="shared" si="14"/>
        <v>45774</v>
      </c>
      <c r="N34" s="199"/>
      <c r="O34" s="199"/>
      <c r="P34" s="195"/>
      <c r="Q34" s="196">
        <f t="shared" si="15"/>
        <v>45804</v>
      </c>
      <c r="R34" s="240">
        <f>'26mai'!H11</f>
        <v>136</v>
      </c>
      <c r="S34" s="240">
        <f>'26mai'!I11</f>
        <v>6.5</v>
      </c>
      <c r="U34" s="194">
        <f t="shared" si="5"/>
        <v>45835</v>
      </c>
      <c r="V34" s="241">
        <f>'23jun'!H14</f>
        <v>174</v>
      </c>
      <c r="W34" s="241">
        <f>'23jun'!I14</f>
        <v>6</v>
      </c>
      <c r="X34" s="195"/>
      <c r="Y34" s="196">
        <f t="shared" si="6"/>
        <v>45865</v>
      </c>
      <c r="Z34" s="198"/>
      <c r="AA34" s="198"/>
      <c r="AB34" s="195"/>
      <c r="AC34" s="196">
        <f t="shared" si="7"/>
        <v>45896</v>
      </c>
      <c r="AD34" s="239">
        <f>'25ago'!H12</f>
        <v>146</v>
      </c>
      <c r="AE34" s="239">
        <f>'25ago'!I12</f>
        <v>6.5</v>
      </c>
      <c r="AF34" s="195"/>
      <c r="AG34" s="196">
        <f t="shared" si="8"/>
        <v>45562</v>
      </c>
      <c r="AH34" s="243">
        <f>'22set'!H15</f>
        <v>0</v>
      </c>
      <c r="AI34" s="243">
        <f>'22set'!I15</f>
        <v>0</v>
      </c>
      <c r="AJ34" s="195"/>
      <c r="AK34" s="196">
        <f t="shared" si="9"/>
        <v>45957</v>
      </c>
      <c r="AL34" s="244">
        <f>'27out'!H10</f>
        <v>188</v>
      </c>
      <c r="AM34" s="244">
        <f>'27out'!I10</f>
        <v>8.5</v>
      </c>
      <c r="AO34" s="194">
        <f t="shared" si="10"/>
        <v>45988</v>
      </c>
      <c r="AP34" s="244">
        <f>'24nov'!H13</f>
        <v>213</v>
      </c>
      <c r="AQ34" s="244">
        <f>'24nov'!I13</f>
        <v>8.5</v>
      </c>
      <c r="AR34" s="195"/>
      <c r="AS34" s="196">
        <f t="shared" si="11"/>
        <v>46018</v>
      </c>
      <c r="AT34" s="242">
        <f>'22dez'!H15</f>
        <v>0</v>
      </c>
      <c r="AU34" s="242">
        <f>'22dez'!I15</f>
        <v>0</v>
      </c>
    </row>
    <row r="35" spans="1:47">
      <c r="A35" s="194">
        <f t="shared" si="0"/>
        <v>45685</v>
      </c>
      <c r="B35" s="238">
        <f>'27jan'!H11</f>
        <v>146</v>
      </c>
      <c r="C35" s="238">
        <f>'27jan'!I11</f>
        <v>5.25</v>
      </c>
      <c r="D35" s="195"/>
      <c r="E35" s="194">
        <f t="shared" si="12"/>
        <v>45716</v>
      </c>
      <c r="F35" s="239">
        <f>'24fev'!H14</f>
        <v>223</v>
      </c>
      <c r="G35" s="239">
        <f>'24fev'!I14</f>
        <v>8</v>
      </c>
      <c r="H35" s="195"/>
      <c r="I35" s="196">
        <f t="shared" si="13"/>
        <v>45744</v>
      </c>
      <c r="J35" s="240">
        <f>'24mar'!H14</f>
        <v>107</v>
      </c>
      <c r="K35" s="240">
        <f>'24mar'!I14</f>
        <v>5.5</v>
      </c>
      <c r="L35" s="195"/>
      <c r="M35" s="196">
        <f t="shared" si="14"/>
        <v>45775</v>
      </c>
      <c r="N35" s="240">
        <f>'28abr'!H10</f>
        <v>117</v>
      </c>
      <c r="O35" s="240">
        <f>'28abr'!I10</f>
        <v>7</v>
      </c>
      <c r="P35" s="195"/>
      <c r="Q35" s="196">
        <f t="shared" si="15"/>
        <v>45805</v>
      </c>
      <c r="R35" s="240">
        <f>'26mai'!H12</f>
        <v>161</v>
      </c>
      <c r="S35" s="240">
        <f>'26mai'!I12</f>
        <v>7</v>
      </c>
      <c r="U35" s="194">
        <f t="shared" si="5"/>
        <v>45836</v>
      </c>
      <c r="V35" s="241">
        <f>'23jun'!H15</f>
        <v>0</v>
      </c>
      <c r="W35" s="241">
        <f>'23jun'!I15</f>
        <v>0</v>
      </c>
      <c r="X35" s="195"/>
      <c r="Y35" s="196">
        <f t="shared" si="6"/>
        <v>45866</v>
      </c>
      <c r="Z35" s="241">
        <f>'28jul'!H10</f>
        <v>184</v>
      </c>
      <c r="AA35" s="241">
        <f>'28jul'!I10</f>
        <v>7.5</v>
      </c>
      <c r="AB35" s="195"/>
      <c r="AC35" s="196">
        <f t="shared" si="7"/>
        <v>45897</v>
      </c>
      <c r="AD35" s="239">
        <f>'25ago'!H13</f>
        <v>219</v>
      </c>
      <c r="AE35" s="239">
        <f>'25ago'!I13</f>
        <v>8</v>
      </c>
      <c r="AF35" s="195"/>
      <c r="AG35" s="196">
        <f t="shared" si="8"/>
        <v>45563</v>
      </c>
      <c r="AH35" s="246"/>
      <c r="AI35" s="246"/>
      <c r="AJ35" s="195"/>
      <c r="AK35" s="196">
        <f t="shared" si="9"/>
        <v>45958</v>
      </c>
      <c r="AL35" s="244">
        <f>'27out'!H11</f>
        <v>191</v>
      </c>
      <c r="AM35" s="244">
        <f>'27out'!I11</f>
        <v>8.5</v>
      </c>
      <c r="AO35" s="194">
        <f t="shared" si="10"/>
        <v>45989</v>
      </c>
      <c r="AP35" s="244">
        <f>'24nov'!H14</f>
        <v>196</v>
      </c>
      <c r="AQ35" s="244">
        <f>'24nov'!I14</f>
        <v>8.5</v>
      </c>
      <c r="AR35" s="195"/>
      <c r="AS35" s="196">
        <f t="shared" si="11"/>
        <v>46019</v>
      </c>
      <c r="AT35" s="197"/>
      <c r="AU35" s="197"/>
    </row>
    <row r="36" spans="1:47">
      <c r="A36" s="194">
        <f t="shared" si="0"/>
        <v>45686</v>
      </c>
      <c r="B36" s="238">
        <f>'27jan'!H12</f>
        <v>143</v>
      </c>
      <c r="C36" s="238">
        <f>'27jan'!I12</f>
        <v>5.75</v>
      </c>
      <c r="D36" s="195"/>
      <c r="E36" s="194"/>
      <c r="F36" s="239">
        <f>'24fev'!H15</f>
        <v>0</v>
      </c>
      <c r="G36" s="239">
        <f>'24fev'!I15</f>
        <v>0</v>
      </c>
      <c r="H36" s="187"/>
      <c r="I36" s="196">
        <f t="shared" si="13"/>
        <v>45745</v>
      </c>
      <c r="J36" s="240">
        <f>'24mar'!H15</f>
        <v>0</v>
      </c>
      <c r="K36" s="240">
        <f>'24mar'!I15</f>
        <v>0</v>
      </c>
      <c r="L36" s="195"/>
      <c r="M36" s="196">
        <f t="shared" si="14"/>
        <v>45776</v>
      </c>
      <c r="N36" s="240">
        <f>'28abr'!H11</f>
        <v>322</v>
      </c>
      <c r="O36" s="240">
        <f>'28abr'!I11</f>
        <v>8.5</v>
      </c>
      <c r="P36" s="195"/>
      <c r="Q36" s="196">
        <f t="shared" si="15"/>
        <v>45806</v>
      </c>
      <c r="R36" s="240">
        <f>'26mai'!H13</f>
        <v>172</v>
      </c>
      <c r="S36" s="240">
        <f>'26mai'!I13</f>
        <v>7</v>
      </c>
      <c r="U36" s="194">
        <f t="shared" si="5"/>
        <v>45837</v>
      </c>
      <c r="V36" s="198"/>
      <c r="W36" s="198"/>
      <c r="X36" s="195"/>
      <c r="Y36" s="196">
        <f t="shared" si="6"/>
        <v>45867</v>
      </c>
      <c r="Z36" s="241">
        <f>'28jul'!H11</f>
        <v>188</v>
      </c>
      <c r="AA36" s="241">
        <f>'28jul'!I11</f>
        <v>7.5</v>
      </c>
      <c r="AB36" s="195"/>
      <c r="AC36" s="196">
        <f t="shared" si="7"/>
        <v>45898</v>
      </c>
      <c r="AD36" s="239">
        <f>'25ago'!H14</f>
        <v>141</v>
      </c>
      <c r="AE36" s="239">
        <f>'25ago'!I14</f>
        <v>7.25</v>
      </c>
      <c r="AF36" s="195"/>
      <c r="AG36" s="196">
        <f t="shared" si="8"/>
        <v>45564</v>
      </c>
      <c r="AH36" s="243">
        <f>'29set'!H10</f>
        <v>189</v>
      </c>
      <c r="AI36" s="243">
        <f>'29set'!I10</f>
        <v>8</v>
      </c>
      <c r="AJ36" s="195"/>
      <c r="AK36" s="196">
        <f t="shared" si="9"/>
        <v>45959</v>
      </c>
      <c r="AL36" s="244">
        <f>'27out'!H12</f>
        <v>231</v>
      </c>
      <c r="AM36" s="244">
        <f>'27out'!I12</f>
        <v>7</v>
      </c>
      <c r="AO36" s="194">
        <f t="shared" si="10"/>
        <v>45990</v>
      </c>
      <c r="AP36" s="244">
        <f>'24nov'!H15</f>
        <v>0</v>
      </c>
      <c r="AQ36" s="244">
        <f>'24nov'!I15</f>
        <v>0</v>
      </c>
      <c r="AR36" s="195"/>
      <c r="AS36" s="196">
        <f t="shared" si="11"/>
        <v>46020</v>
      </c>
      <c r="AT36" s="242">
        <f>'29dez'!H10</f>
        <v>0</v>
      </c>
      <c r="AU36" s="242">
        <f>'29dez'!I10</f>
        <v>0</v>
      </c>
    </row>
    <row r="37" spans="1:47">
      <c r="A37" s="194">
        <f t="shared" si="0"/>
        <v>45687</v>
      </c>
      <c r="B37" s="238">
        <f>'27jan'!H13</f>
        <v>174</v>
      </c>
      <c r="C37" s="238">
        <f>'27jan'!I13</f>
        <v>6</v>
      </c>
      <c r="D37" s="195"/>
      <c r="E37" s="204"/>
      <c r="F37" s="205"/>
      <c r="G37" s="206"/>
      <c r="H37" s="187"/>
      <c r="I37" s="196">
        <f t="shared" si="13"/>
        <v>45746</v>
      </c>
      <c r="J37" s="199"/>
      <c r="K37" s="199"/>
      <c r="L37" s="195"/>
      <c r="M37" s="196">
        <f t="shared" si="14"/>
        <v>45777</v>
      </c>
      <c r="N37" s="240">
        <f>'28abr'!H12</f>
        <v>215</v>
      </c>
      <c r="O37" s="240">
        <f>'28abr'!I12</f>
        <v>8</v>
      </c>
      <c r="P37" s="195"/>
      <c r="Q37" s="196">
        <f t="shared" si="15"/>
        <v>45807</v>
      </c>
      <c r="R37" s="240">
        <f>'26mai'!H14</f>
        <v>259</v>
      </c>
      <c r="S37" s="240">
        <f>'26mai'!I14</f>
        <v>8.5</v>
      </c>
      <c r="U37" s="194">
        <f t="shared" si="5"/>
        <v>45838</v>
      </c>
      <c r="V37" s="241">
        <f>'30jun'!H10</f>
        <v>169</v>
      </c>
      <c r="W37" s="241">
        <f>'30jun'!I10</f>
        <v>7.25</v>
      </c>
      <c r="X37" s="195"/>
      <c r="Y37" s="196">
        <f t="shared" si="6"/>
        <v>45868</v>
      </c>
      <c r="Z37" s="241">
        <f>'28jul'!H12</f>
        <v>160</v>
      </c>
      <c r="AA37" s="241">
        <f>'28jul'!I12</f>
        <v>7.75</v>
      </c>
      <c r="AB37" s="195"/>
      <c r="AC37" s="196">
        <f t="shared" si="7"/>
        <v>45899</v>
      </c>
      <c r="AD37" s="239">
        <f>'25ago'!H15</f>
        <v>0</v>
      </c>
      <c r="AE37" s="239">
        <f>'25ago'!I15</f>
        <v>0</v>
      </c>
      <c r="AF37" s="195"/>
      <c r="AG37" s="196">
        <f t="shared" si="8"/>
        <v>45565</v>
      </c>
      <c r="AH37" s="243">
        <f>'29set'!H11</f>
        <v>123</v>
      </c>
      <c r="AI37" s="243">
        <f>'29set'!I11</f>
        <v>5</v>
      </c>
      <c r="AJ37" s="195"/>
      <c r="AK37" s="196">
        <f t="shared" si="9"/>
        <v>45960</v>
      </c>
      <c r="AL37" s="244">
        <f>'27out'!H13</f>
        <v>231</v>
      </c>
      <c r="AM37" s="244">
        <f>'27out'!I13</f>
        <v>9</v>
      </c>
      <c r="AO37" s="194">
        <f t="shared" si="10"/>
        <v>45991</v>
      </c>
      <c r="AP37" s="200"/>
      <c r="AQ37" s="200"/>
      <c r="AR37" s="195"/>
      <c r="AS37" s="196">
        <f t="shared" si="11"/>
        <v>46021</v>
      </c>
      <c r="AT37" s="242">
        <f>'29dez'!H11</f>
        <v>0</v>
      </c>
      <c r="AU37" s="242">
        <f>'29dez'!I11</f>
        <v>0</v>
      </c>
    </row>
    <row r="38" spans="1:47">
      <c r="A38" s="194">
        <f t="shared" si="0"/>
        <v>45688</v>
      </c>
      <c r="B38" s="238">
        <f>'27jan'!H14</f>
        <v>185</v>
      </c>
      <c r="C38" s="238">
        <f>'27jan'!I14</f>
        <v>6</v>
      </c>
      <c r="D38" s="195"/>
      <c r="E38" s="204"/>
      <c r="F38" s="205"/>
      <c r="G38" s="206"/>
      <c r="H38" s="187"/>
      <c r="I38" s="196">
        <f t="shared" si="13"/>
        <v>45747</v>
      </c>
      <c r="J38" s="240">
        <f>'31mar'!H10</f>
        <v>113</v>
      </c>
      <c r="K38" s="240">
        <f>'31mar'!I10</f>
        <v>6.25</v>
      </c>
      <c r="L38" s="195"/>
      <c r="M38" s="207"/>
      <c r="N38" s="208"/>
      <c r="O38" s="209"/>
      <c r="P38" s="187"/>
      <c r="Q38" s="196">
        <f t="shared" si="15"/>
        <v>45808</v>
      </c>
      <c r="R38" s="240">
        <f>'26mai'!H15</f>
        <v>0</v>
      </c>
      <c r="S38" s="240">
        <f>'26mai'!I15</f>
        <v>0</v>
      </c>
      <c r="U38" s="204"/>
      <c r="V38" s="208"/>
      <c r="W38" s="209"/>
      <c r="X38" s="187"/>
      <c r="Y38" s="196">
        <f t="shared" si="6"/>
        <v>45869</v>
      </c>
      <c r="Z38" s="241">
        <f>'28jul'!H13</f>
        <v>155</v>
      </c>
      <c r="AA38" s="241">
        <f>'28jul'!I13</f>
        <v>8</v>
      </c>
      <c r="AB38" s="195"/>
      <c r="AC38" s="196">
        <f t="shared" si="7"/>
        <v>45900</v>
      </c>
      <c r="AD38" s="201"/>
      <c r="AE38" s="201"/>
      <c r="AF38" s="195"/>
      <c r="AG38" s="207"/>
      <c r="AH38" s="210"/>
      <c r="AI38" s="209"/>
      <c r="AJ38" s="187"/>
      <c r="AK38" s="196">
        <f t="shared" si="9"/>
        <v>45961</v>
      </c>
      <c r="AL38" s="244">
        <f>'27out'!H14</f>
        <v>177</v>
      </c>
      <c r="AM38" s="244">
        <f>'27out'!I14</f>
        <v>8.5</v>
      </c>
      <c r="AO38" s="204"/>
      <c r="AP38" s="207"/>
      <c r="AQ38" s="207"/>
      <c r="AR38" s="187"/>
      <c r="AS38" s="196">
        <f t="shared" si="11"/>
        <v>46022</v>
      </c>
      <c r="AT38" s="242">
        <f>'29dez'!H12</f>
        <v>0</v>
      </c>
      <c r="AU38" s="242">
        <f>'29dez'!I12</f>
        <v>0</v>
      </c>
    </row>
    <row r="39" spans="1:47">
      <c r="A39" s="211"/>
      <c r="B39" s="212"/>
      <c r="C39" s="213"/>
      <c r="D39" s="195"/>
      <c r="E39" s="211"/>
      <c r="F39" s="214"/>
      <c r="G39" s="213"/>
      <c r="H39" s="187"/>
      <c r="I39" s="215"/>
      <c r="J39" s="216"/>
      <c r="K39" s="217"/>
      <c r="L39" s="195"/>
      <c r="M39" s="215"/>
      <c r="N39" s="218"/>
      <c r="P39" s="187"/>
      <c r="Q39" s="215"/>
      <c r="R39" s="216"/>
      <c r="S39" s="217"/>
    </row>
    <row r="41" spans="1:47">
      <c r="A41" s="393" t="s">
        <v>36</v>
      </c>
      <c r="B41" s="393"/>
      <c r="C41" s="393"/>
      <c r="D41" s="187"/>
      <c r="E41" s="393" t="s">
        <v>37</v>
      </c>
      <c r="F41" s="393"/>
      <c r="G41" s="393"/>
      <c r="I41" s="393" t="s">
        <v>38</v>
      </c>
      <c r="J41" s="393"/>
      <c r="K41" s="393"/>
      <c r="M41" s="393" t="s">
        <v>39</v>
      </c>
      <c r="N41" s="393"/>
      <c r="O41" s="393"/>
      <c r="Q41" s="393" t="s">
        <v>40</v>
      </c>
      <c r="R41" s="393"/>
      <c r="S41" s="393"/>
      <c r="U41" s="393" t="s">
        <v>41</v>
      </c>
      <c r="V41" s="393"/>
      <c r="W41" s="393"/>
      <c r="X41" s="187"/>
      <c r="Y41" s="393" t="s">
        <v>42</v>
      </c>
      <c r="Z41" s="393"/>
      <c r="AA41" s="393"/>
      <c r="AC41" s="393" t="s">
        <v>43</v>
      </c>
      <c r="AD41" s="393"/>
      <c r="AE41" s="393"/>
      <c r="AG41" s="393" t="s">
        <v>44</v>
      </c>
      <c r="AH41" s="393"/>
      <c r="AI41" s="393"/>
      <c r="AK41" s="393" t="s">
        <v>45</v>
      </c>
      <c r="AL41" s="393"/>
      <c r="AM41" s="393"/>
      <c r="AO41" s="393" t="s">
        <v>46</v>
      </c>
      <c r="AP41" s="393"/>
      <c r="AQ41" s="393"/>
      <c r="AR41" s="187"/>
      <c r="AS41" s="393" t="s">
        <v>47</v>
      </c>
      <c r="AT41" s="393"/>
      <c r="AU41" s="393"/>
    </row>
    <row r="42" spans="1:47">
      <c r="A42" s="393"/>
      <c r="B42" s="393"/>
      <c r="C42" s="393"/>
      <c r="D42" s="187"/>
      <c r="E42" s="393"/>
      <c r="F42" s="393"/>
      <c r="G42" s="393"/>
      <c r="I42" s="393"/>
      <c r="J42" s="393"/>
      <c r="K42" s="393"/>
      <c r="M42" s="393"/>
      <c r="N42" s="393"/>
      <c r="O42" s="393"/>
      <c r="Q42" s="393"/>
      <c r="R42" s="393"/>
      <c r="S42" s="393"/>
      <c r="U42" s="393"/>
      <c r="V42" s="393"/>
      <c r="W42" s="393"/>
      <c r="X42" s="187"/>
      <c r="Y42" s="393"/>
      <c r="Z42" s="393"/>
      <c r="AA42" s="393"/>
      <c r="AC42" s="393"/>
      <c r="AD42" s="393"/>
      <c r="AE42" s="393"/>
      <c r="AG42" s="393"/>
      <c r="AH42" s="393"/>
      <c r="AI42" s="393"/>
      <c r="AK42" s="393"/>
      <c r="AL42" s="393"/>
      <c r="AM42" s="393"/>
      <c r="AO42" s="393"/>
      <c r="AP42" s="393"/>
      <c r="AQ42" s="393"/>
      <c r="AR42" s="188"/>
      <c r="AS42" s="393"/>
      <c r="AT42" s="393"/>
      <c r="AU42" s="393"/>
    </row>
    <row r="43" spans="1:47">
      <c r="A43" s="142" t="s">
        <v>48</v>
      </c>
      <c r="B43" s="190" t="s">
        <v>49</v>
      </c>
      <c r="C43" s="190" t="s">
        <v>50</v>
      </c>
      <c r="D43" s="187"/>
      <c r="E43" s="142" t="s">
        <v>51</v>
      </c>
      <c r="F43" s="191" t="s">
        <v>49</v>
      </c>
      <c r="G43" s="191" t="s">
        <v>50</v>
      </c>
      <c r="I43" s="152" t="s">
        <v>51</v>
      </c>
      <c r="J43" s="190" t="s">
        <v>49</v>
      </c>
      <c r="K43" s="190" t="s">
        <v>50</v>
      </c>
      <c r="M43" s="152" t="s">
        <v>51</v>
      </c>
      <c r="N43" s="190" t="s">
        <v>49</v>
      </c>
      <c r="O43" s="190" t="s">
        <v>50</v>
      </c>
      <c r="Q43" s="152" t="s">
        <v>51</v>
      </c>
      <c r="R43" s="190" t="s">
        <v>49</v>
      </c>
      <c r="S43" s="190" t="s">
        <v>50</v>
      </c>
      <c r="U43" s="142" t="s">
        <v>51</v>
      </c>
      <c r="V43" s="190" t="s">
        <v>49</v>
      </c>
      <c r="W43" s="190" t="s">
        <v>50</v>
      </c>
      <c r="X43" s="187"/>
      <c r="Y43" s="152" t="s">
        <v>51</v>
      </c>
      <c r="Z43" s="190" t="s">
        <v>49</v>
      </c>
      <c r="AA43" s="190" t="s">
        <v>50</v>
      </c>
      <c r="AC43" s="152" t="s">
        <v>51</v>
      </c>
      <c r="AD43" s="190" t="s">
        <v>49</v>
      </c>
      <c r="AE43" s="190" t="s">
        <v>50</v>
      </c>
      <c r="AG43" s="152" t="s">
        <v>51</v>
      </c>
      <c r="AH43" s="193" t="s">
        <v>49</v>
      </c>
      <c r="AI43" s="190" t="s">
        <v>50</v>
      </c>
      <c r="AK43" s="152" t="s">
        <v>51</v>
      </c>
      <c r="AL43" s="190" t="s">
        <v>49</v>
      </c>
      <c r="AM43" s="190" t="s">
        <v>50</v>
      </c>
      <c r="AO43" s="142" t="s">
        <v>51</v>
      </c>
      <c r="AP43" s="190" t="s">
        <v>49</v>
      </c>
      <c r="AQ43" s="190" t="s">
        <v>50</v>
      </c>
      <c r="AR43" s="187"/>
      <c r="AS43" s="152" t="s">
        <v>51</v>
      </c>
      <c r="AT43" s="190" t="s">
        <v>49</v>
      </c>
      <c r="AU43" s="190" t="s">
        <v>50</v>
      </c>
    </row>
    <row r="44" spans="1:47">
      <c r="A44" s="219">
        <f>A8</f>
        <v>45658</v>
      </c>
      <c r="B44" s="238">
        <f>'01jan'!H73</f>
        <v>0</v>
      </c>
      <c r="C44" s="238">
        <f>'01jan'!I73</f>
        <v>0</v>
      </c>
      <c r="D44" s="195"/>
      <c r="E44" s="219">
        <f>E8</f>
        <v>45689</v>
      </c>
      <c r="F44" s="239">
        <f>'27jan'!H76</f>
        <v>0</v>
      </c>
      <c r="G44" s="239">
        <f>'27jan'!I76</f>
        <v>0</v>
      </c>
      <c r="H44" s="195"/>
      <c r="I44" s="151">
        <f>I8</f>
        <v>45717</v>
      </c>
      <c r="J44" s="240">
        <f>'24fev'!H76</f>
        <v>0</v>
      </c>
      <c r="K44" s="240">
        <f>'24fev'!I76</f>
        <v>0</v>
      </c>
      <c r="L44" s="195"/>
      <c r="M44" s="151">
        <f>M8</f>
        <v>45748</v>
      </c>
      <c r="N44" s="240">
        <f>'31mar'!H72</f>
        <v>2</v>
      </c>
      <c r="O44" s="240">
        <f>'31mar'!I72</f>
        <v>0.125</v>
      </c>
      <c r="P44" s="195"/>
      <c r="Q44" s="151">
        <f>Q8</f>
        <v>45778</v>
      </c>
      <c r="R44" s="240">
        <f>'28abr'!H74</f>
        <v>0</v>
      </c>
      <c r="S44" s="240">
        <f>'28abr'!I74</f>
        <v>0</v>
      </c>
      <c r="U44" s="219">
        <f>U8</f>
        <v>45809</v>
      </c>
      <c r="V44" s="251"/>
      <c r="W44" s="251"/>
      <c r="X44" s="195"/>
      <c r="Y44" s="151">
        <f>Y8</f>
        <v>45839</v>
      </c>
      <c r="Z44" s="241">
        <f>'30jun'!H72</f>
        <v>0</v>
      </c>
      <c r="AA44" s="241">
        <f>'30jun'!I72</f>
        <v>0</v>
      </c>
      <c r="AB44" s="195"/>
      <c r="AC44" s="151">
        <f>AC8</f>
        <v>45870</v>
      </c>
      <c r="AD44" s="239">
        <f>'28jul'!H75</f>
        <v>13</v>
      </c>
      <c r="AE44" s="239">
        <f>'28jul'!I75</f>
        <v>2.5</v>
      </c>
      <c r="AF44" s="195"/>
      <c r="AG44" s="151">
        <f>AG8</f>
        <v>45536</v>
      </c>
      <c r="AH44" s="243">
        <f>'01set'!H71</f>
        <v>13</v>
      </c>
      <c r="AI44" s="243">
        <f>'01set'!I71</f>
        <v>2</v>
      </c>
      <c r="AJ44" s="195"/>
      <c r="AK44" s="151">
        <f>AK8</f>
        <v>45931</v>
      </c>
      <c r="AL44" s="244">
        <f>'29set'!H73</f>
        <v>0</v>
      </c>
      <c r="AM44" s="244">
        <f>'29set'!I73</f>
        <v>0</v>
      </c>
      <c r="AO44" s="219">
        <f>AO8</f>
        <v>45962</v>
      </c>
      <c r="AP44" s="244">
        <f>'27out'!H76</f>
        <v>0</v>
      </c>
      <c r="AQ44" s="244">
        <f>'27out'!I76</f>
        <v>0</v>
      </c>
      <c r="AR44" s="195"/>
      <c r="AS44" s="151">
        <f>AS8</f>
        <v>45992</v>
      </c>
      <c r="AT44" s="242">
        <f>'01dez'!H71</f>
        <v>9</v>
      </c>
      <c r="AU44" s="242">
        <f>'01dez'!I71</f>
        <v>1.5</v>
      </c>
    </row>
    <row r="45" spans="1:47">
      <c r="A45" s="219">
        <f>A44+1</f>
        <v>45659</v>
      </c>
      <c r="B45" s="238">
        <f>'01jan'!H74</f>
        <v>0</v>
      </c>
      <c r="C45" s="238">
        <f>'01jan'!I74</f>
        <v>0</v>
      </c>
      <c r="D45" s="195"/>
      <c r="E45" s="219">
        <f>E44+1</f>
        <v>45690</v>
      </c>
      <c r="F45" s="250"/>
      <c r="G45" s="250"/>
      <c r="H45" s="195"/>
      <c r="I45" s="151">
        <f>I44+1</f>
        <v>45718</v>
      </c>
      <c r="J45" s="247"/>
      <c r="K45" s="247"/>
      <c r="L45" s="195"/>
      <c r="M45" s="151">
        <f>M44+1</f>
        <v>45749</v>
      </c>
      <c r="N45" s="240">
        <f>'31mar'!H73</f>
        <v>6</v>
      </c>
      <c r="O45" s="240">
        <f>'31mar'!I73</f>
        <v>1.75</v>
      </c>
      <c r="P45" s="195"/>
      <c r="Q45" s="151">
        <f>Q44+1</f>
        <v>45779</v>
      </c>
      <c r="R45" s="240">
        <f>'28abr'!H75</f>
        <v>15</v>
      </c>
      <c r="S45" s="240">
        <f>'28abr'!I75</f>
        <v>1</v>
      </c>
      <c r="U45" s="219">
        <f>U44+1</f>
        <v>45810</v>
      </c>
      <c r="V45" s="241">
        <f>'02jun'!H71</f>
        <v>9</v>
      </c>
      <c r="W45" s="241">
        <f>'02jun'!I71</f>
        <v>2</v>
      </c>
      <c r="X45" s="195"/>
      <c r="Y45" s="151">
        <v>45109</v>
      </c>
      <c r="Z45" s="241">
        <f>'30jun'!H73</f>
        <v>4</v>
      </c>
      <c r="AA45" s="241">
        <f>'30jun'!I73</f>
        <v>2</v>
      </c>
      <c r="AB45" s="195"/>
      <c r="AC45" s="151">
        <f>AC44+1</f>
        <v>45871</v>
      </c>
      <c r="AD45" s="239">
        <f>'28jul'!H76</f>
        <v>0</v>
      </c>
      <c r="AE45" s="239">
        <f>'28jul'!I76</f>
        <v>0</v>
      </c>
      <c r="AF45" s="195"/>
      <c r="AG45" s="151">
        <f>AG44+1</f>
        <v>45537</v>
      </c>
      <c r="AH45" s="243">
        <f>'01set'!H72</f>
        <v>17</v>
      </c>
      <c r="AI45" s="243">
        <f>'01set'!I72</f>
        <v>2</v>
      </c>
      <c r="AJ45" s="195"/>
      <c r="AK45" s="151">
        <f>AK44+1</f>
        <v>45932</v>
      </c>
      <c r="AL45" s="244">
        <f>'29set'!H74</f>
        <v>10</v>
      </c>
      <c r="AM45" s="244">
        <f>'29set'!I74</f>
        <v>2</v>
      </c>
      <c r="AO45" s="219">
        <f>AO44+1</f>
        <v>45963</v>
      </c>
      <c r="AP45" s="248"/>
      <c r="AQ45" s="248"/>
      <c r="AR45" s="195"/>
      <c r="AS45" s="151">
        <f>AS44+1</f>
        <v>45993</v>
      </c>
      <c r="AT45" s="242">
        <f>'01dez'!H72</f>
        <v>11</v>
      </c>
      <c r="AU45" s="242">
        <f>'01dez'!I72</f>
        <v>2</v>
      </c>
    </row>
    <row r="46" spans="1:47">
      <c r="A46" s="219">
        <f t="shared" ref="A46:A74" si="16">A45+1</f>
        <v>45660</v>
      </c>
      <c r="B46" s="238">
        <f>'01jan'!H75</f>
        <v>0</v>
      </c>
      <c r="C46" s="238">
        <f>'01jan'!I75</f>
        <v>0</v>
      </c>
      <c r="D46" s="195"/>
      <c r="E46" s="219">
        <f t="shared" ref="E46:E64" si="17">E45+1</f>
        <v>45691</v>
      </c>
      <c r="F46" s="239">
        <f>'03fev'!H71</f>
        <v>6</v>
      </c>
      <c r="G46" s="239">
        <f>'03fev'!I71</f>
        <v>1</v>
      </c>
      <c r="H46" s="195"/>
      <c r="I46" s="151">
        <f t="shared" ref="I46:I64" si="18">I45+1</f>
        <v>45719</v>
      </c>
      <c r="J46" s="240">
        <f>'03mar'!H71</f>
        <v>0</v>
      </c>
      <c r="K46" s="240">
        <f>'03mar'!I71</f>
        <v>0</v>
      </c>
      <c r="L46" s="195"/>
      <c r="M46" s="151">
        <f t="shared" ref="M46:M64" si="19">M45+1</f>
        <v>45750</v>
      </c>
      <c r="N46" s="240">
        <f>'31mar'!H74</f>
        <v>4</v>
      </c>
      <c r="O46" s="240">
        <f>'31mar'!I74</f>
        <v>2</v>
      </c>
      <c r="P46" s="195"/>
      <c r="Q46" s="151">
        <f t="shared" ref="Q46:Q64" si="20">Q45+1</f>
        <v>45780</v>
      </c>
      <c r="R46" s="240">
        <f>'28abr'!H76</f>
        <v>0</v>
      </c>
      <c r="S46" s="240">
        <f>'28abr'!I76</f>
        <v>0</v>
      </c>
      <c r="U46" s="219">
        <f t="shared" ref="U46:U73" si="21">U45+1</f>
        <v>45811</v>
      </c>
      <c r="V46" s="241">
        <f>'02jun'!H72</f>
        <v>10</v>
      </c>
      <c r="W46" s="241">
        <f>'02jun'!I72</f>
        <v>1</v>
      </c>
      <c r="X46" s="195"/>
      <c r="Y46" s="151">
        <v>45110</v>
      </c>
      <c r="Z46" s="241">
        <f>'30jun'!H74</f>
        <v>23</v>
      </c>
      <c r="AA46" s="241">
        <f>'30jun'!I74</f>
        <v>2.5</v>
      </c>
      <c r="AB46" s="195"/>
      <c r="AC46" s="151">
        <f t="shared" ref="AC46:AC74" si="22">AC45+1</f>
        <v>45872</v>
      </c>
      <c r="AD46" s="250"/>
      <c r="AE46" s="250"/>
      <c r="AF46" s="195"/>
      <c r="AG46" s="151">
        <f t="shared" ref="AG46:AG73" si="23">AG45+1</f>
        <v>45538</v>
      </c>
      <c r="AH46" s="243">
        <f>'01set'!H73</f>
        <v>4</v>
      </c>
      <c r="AI46" s="243">
        <f>'01set'!I73</f>
        <v>1</v>
      </c>
      <c r="AJ46" s="195"/>
      <c r="AK46" s="151">
        <f t="shared" ref="AK46:AK74" si="24">AK45+1</f>
        <v>45933</v>
      </c>
      <c r="AL46" s="244">
        <f>'29set'!H75</f>
        <v>9</v>
      </c>
      <c r="AM46" s="244">
        <f>'29set'!I75</f>
        <v>2.25</v>
      </c>
      <c r="AO46" s="219">
        <f t="shared" ref="AO46:AO73" si="25">AO45+1</f>
        <v>45964</v>
      </c>
      <c r="AP46" s="244">
        <f>'03nov'!H71</f>
        <v>22</v>
      </c>
      <c r="AQ46" s="244">
        <f>'03nov'!I71</f>
        <v>3</v>
      </c>
      <c r="AR46" s="195"/>
      <c r="AS46" s="151">
        <f t="shared" ref="AS46:AS74" si="26">AS45+1</f>
        <v>45994</v>
      </c>
      <c r="AT46" s="242">
        <f>'01dez'!H73</f>
        <v>11</v>
      </c>
      <c r="AU46" s="242">
        <f>'01dez'!I73</f>
        <v>1</v>
      </c>
    </row>
    <row r="47" spans="1:47">
      <c r="A47" s="219">
        <f t="shared" si="16"/>
        <v>45661</v>
      </c>
      <c r="B47" s="238">
        <f>'01jan'!H76</f>
        <v>0</v>
      </c>
      <c r="C47" s="238">
        <f>'01jan'!I76</f>
        <v>0</v>
      </c>
      <c r="D47" s="195"/>
      <c r="E47" s="219">
        <f t="shared" si="17"/>
        <v>45692</v>
      </c>
      <c r="F47" s="239">
        <f>'03fev'!H72</f>
        <v>5</v>
      </c>
      <c r="G47" s="239">
        <f>'03fev'!I72</f>
        <v>1</v>
      </c>
      <c r="H47" s="195"/>
      <c r="I47" s="151">
        <f t="shared" si="18"/>
        <v>45720</v>
      </c>
      <c r="J47" s="240">
        <f>'03mar'!H72</f>
        <v>0</v>
      </c>
      <c r="K47" s="240">
        <f>'03mar'!I72</f>
        <v>0</v>
      </c>
      <c r="L47" s="195"/>
      <c r="M47" s="151">
        <f t="shared" si="19"/>
        <v>45751</v>
      </c>
      <c r="N47" s="240">
        <f>'31mar'!H75</f>
        <v>12</v>
      </c>
      <c r="O47" s="240">
        <f>'31mar'!I75</f>
        <v>2</v>
      </c>
      <c r="P47" s="195"/>
      <c r="Q47" s="151">
        <f t="shared" si="20"/>
        <v>45781</v>
      </c>
      <c r="R47" s="247"/>
      <c r="S47" s="247"/>
      <c r="U47" s="219">
        <f t="shared" si="21"/>
        <v>45812</v>
      </c>
      <c r="V47" s="241">
        <f>'02jun'!H73</f>
        <v>5</v>
      </c>
      <c r="W47" s="241">
        <f>'02jun'!I73</f>
        <v>1</v>
      </c>
      <c r="X47" s="195"/>
      <c r="Y47" s="151">
        <v>45111</v>
      </c>
      <c r="Z47" s="241">
        <f>'30jun'!H75</f>
        <v>16</v>
      </c>
      <c r="AA47" s="241">
        <f>'30jun'!I75</f>
        <v>2.25</v>
      </c>
      <c r="AB47" s="195"/>
      <c r="AC47" s="151">
        <f t="shared" si="22"/>
        <v>45873</v>
      </c>
      <c r="AD47" s="239">
        <f>'04ago'!H71</f>
        <v>1</v>
      </c>
      <c r="AE47" s="239">
        <f>'04ago'!I71</f>
        <v>0.5</v>
      </c>
      <c r="AF47" s="195"/>
      <c r="AG47" s="151">
        <f t="shared" si="23"/>
        <v>45539</v>
      </c>
      <c r="AH47" s="243">
        <f>'01set'!H74</f>
        <v>0</v>
      </c>
      <c r="AI47" s="243">
        <f>'01set'!I74</f>
        <v>0</v>
      </c>
      <c r="AJ47" s="195"/>
      <c r="AK47" s="151">
        <f t="shared" si="24"/>
        <v>45934</v>
      </c>
      <c r="AL47" s="244">
        <f>'29set'!H76</f>
        <v>0</v>
      </c>
      <c r="AM47" s="244">
        <f>'29set'!I76</f>
        <v>0</v>
      </c>
      <c r="AO47" s="219">
        <f t="shared" si="25"/>
        <v>45965</v>
      </c>
      <c r="AP47" s="244">
        <f>'03nov'!H72</f>
        <v>16</v>
      </c>
      <c r="AQ47" s="244">
        <f>'03nov'!I72</f>
        <v>3</v>
      </c>
      <c r="AR47" s="195"/>
      <c r="AS47" s="151">
        <f t="shared" si="26"/>
        <v>45995</v>
      </c>
      <c r="AT47" s="242">
        <f>'01dez'!H74</f>
        <v>12</v>
      </c>
      <c r="AU47" s="242">
        <f>'01dez'!I74</f>
        <v>1.5</v>
      </c>
    </row>
    <row r="48" spans="1:47">
      <c r="A48" s="219">
        <f t="shared" si="16"/>
        <v>45662</v>
      </c>
      <c r="B48" s="249"/>
      <c r="C48" s="249"/>
      <c r="D48" s="195"/>
      <c r="E48" s="219">
        <f t="shared" si="17"/>
        <v>45693</v>
      </c>
      <c r="F48" s="239">
        <f>'03fev'!H73</f>
        <v>8</v>
      </c>
      <c r="G48" s="239">
        <f>'03fev'!I73</f>
        <v>1</v>
      </c>
      <c r="H48" s="195"/>
      <c r="I48" s="151">
        <f t="shared" si="18"/>
        <v>45721</v>
      </c>
      <c r="J48" s="240">
        <f>'03mar'!H73</f>
        <v>19</v>
      </c>
      <c r="K48" s="240">
        <f>'03mar'!I73</f>
        <v>2</v>
      </c>
      <c r="L48" s="195"/>
      <c r="M48" s="151">
        <f t="shared" si="19"/>
        <v>45752</v>
      </c>
      <c r="N48" s="240">
        <f>'31mar'!H76</f>
        <v>0</v>
      </c>
      <c r="O48" s="240">
        <f>'31mar'!I76</f>
        <v>0</v>
      </c>
      <c r="P48" s="195"/>
      <c r="Q48" s="151">
        <f t="shared" si="20"/>
        <v>45782</v>
      </c>
      <c r="R48" s="240">
        <f>'05mai'!H71</f>
        <v>7</v>
      </c>
      <c r="S48" s="240">
        <f>'05mai'!I71</f>
        <v>1</v>
      </c>
      <c r="U48" s="219">
        <f t="shared" si="21"/>
        <v>45813</v>
      </c>
      <c r="V48" s="241">
        <f>'02jun'!H74</f>
        <v>2</v>
      </c>
      <c r="W48" s="241">
        <f>'02jun'!I74</f>
        <v>0.5</v>
      </c>
      <c r="X48" s="195"/>
      <c r="Y48" s="151">
        <v>45112</v>
      </c>
      <c r="Z48" s="241">
        <f>'30jun'!H76</f>
        <v>0</v>
      </c>
      <c r="AA48" s="241">
        <f>'30jun'!I76</f>
        <v>0</v>
      </c>
      <c r="AB48" s="195"/>
      <c r="AC48" s="151">
        <f t="shared" si="22"/>
        <v>45874</v>
      </c>
      <c r="AD48" s="239">
        <f>'04ago'!H72</f>
        <v>16</v>
      </c>
      <c r="AE48" s="239">
        <f>'04ago'!I72</f>
        <v>2</v>
      </c>
      <c r="AF48" s="195"/>
      <c r="AG48" s="151">
        <f t="shared" si="23"/>
        <v>45540</v>
      </c>
      <c r="AH48" s="243">
        <f>'01set'!H75</f>
        <v>12</v>
      </c>
      <c r="AI48" s="243">
        <f>'01set'!I75</f>
        <v>2</v>
      </c>
      <c r="AJ48" s="195"/>
      <c r="AK48" s="151">
        <f t="shared" si="24"/>
        <v>45935</v>
      </c>
      <c r="AL48" s="248"/>
      <c r="AM48" s="248"/>
      <c r="AO48" s="219">
        <f t="shared" si="25"/>
        <v>45966</v>
      </c>
      <c r="AP48" s="244">
        <f>'03nov'!H73</f>
        <v>23</v>
      </c>
      <c r="AQ48" s="244">
        <f>'03nov'!I73</f>
        <v>2.5</v>
      </c>
      <c r="AR48" s="195"/>
      <c r="AS48" s="151">
        <f t="shared" si="26"/>
        <v>45996</v>
      </c>
      <c r="AT48" s="242">
        <f>'01dez'!H75</f>
        <v>12</v>
      </c>
      <c r="AU48" s="242">
        <f>'01dez'!I75</f>
        <v>2</v>
      </c>
    </row>
    <row r="49" spans="1:47">
      <c r="A49" s="219">
        <f t="shared" si="16"/>
        <v>45663</v>
      </c>
      <c r="B49" s="238">
        <f>'06jan'!H71</f>
        <v>10</v>
      </c>
      <c r="C49" s="238">
        <f>'06jan'!I71</f>
        <v>1</v>
      </c>
      <c r="D49" s="195"/>
      <c r="E49" s="219">
        <f t="shared" si="17"/>
        <v>45694</v>
      </c>
      <c r="F49" s="239">
        <f>'03fev'!H74</f>
        <v>7</v>
      </c>
      <c r="G49" s="239">
        <f>'03fev'!I74</f>
        <v>0.5</v>
      </c>
      <c r="H49" s="195"/>
      <c r="I49" s="151">
        <f t="shared" si="18"/>
        <v>45722</v>
      </c>
      <c r="J49" s="240">
        <f>'03mar'!H74</f>
        <v>9</v>
      </c>
      <c r="K49" s="240">
        <f>'03mar'!I74</f>
        <v>2</v>
      </c>
      <c r="L49" s="195"/>
      <c r="M49" s="151">
        <f t="shared" si="19"/>
        <v>45753</v>
      </c>
      <c r="N49" s="247"/>
      <c r="O49" s="247"/>
      <c r="P49" s="195"/>
      <c r="Q49" s="151">
        <f t="shared" si="20"/>
        <v>45783</v>
      </c>
      <c r="R49" s="240">
        <f>'05mai'!H72</f>
        <v>2</v>
      </c>
      <c r="S49" s="240">
        <f>'05mai'!I72</f>
        <v>1</v>
      </c>
      <c r="U49" s="219">
        <f t="shared" si="21"/>
        <v>45814</v>
      </c>
      <c r="V49" s="241">
        <f>'02jun'!H75</f>
        <v>20</v>
      </c>
      <c r="W49" s="241">
        <f>'02jun'!I75</f>
        <v>2</v>
      </c>
      <c r="X49" s="195"/>
      <c r="Y49" s="151">
        <v>45113</v>
      </c>
      <c r="Z49" s="251"/>
      <c r="AA49" s="251"/>
      <c r="AB49" s="195"/>
      <c r="AC49" s="151">
        <f t="shared" si="22"/>
        <v>45875</v>
      </c>
      <c r="AD49" s="239">
        <f>'04ago'!H73</f>
        <v>16</v>
      </c>
      <c r="AE49" s="239">
        <f>'04ago'!I73</f>
        <v>2.5</v>
      </c>
      <c r="AF49" s="195"/>
      <c r="AG49" s="151">
        <f t="shared" si="23"/>
        <v>45541</v>
      </c>
      <c r="AH49" s="243">
        <f>'01set'!H76</f>
        <v>0</v>
      </c>
      <c r="AI49" s="243">
        <f>'01set'!I76</f>
        <v>0</v>
      </c>
      <c r="AJ49" s="195"/>
      <c r="AK49" s="151">
        <f t="shared" si="24"/>
        <v>45936</v>
      </c>
      <c r="AL49" s="244">
        <f>'06out'!H71</f>
        <v>10</v>
      </c>
      <c r="AM49" s="244">
        <f>'06out'!I71</f>
        <v>2</v>
      </c>
      <c r="AO49" s="219">
        <f t="shared" si="25"/>
        <v>45967</v>
      </c>
      <c r="AP49" s="244">
        <f>'03nov'!H74</f>
        <v>12</v>
      </c>
      <c r="AQ49" s="244">
        <f>'03nov'!I74</f>
        <v>2</v>
      </c>
      <c r="AR49" s="195"/>
      <c r="AS49" s="151">
        <f t="shared" si="26"/>
        <v>45997</v>
      </c>
      <c r="AT49" s="242">
        <f>'01dez'!H76</f>
        <v>0</v>
      </c>
      <c r="AU49" s="242">
        <f>'01dez'!I76</f>
        <v>0</v>
      </c>
    </row>
    <row r="50" spans="1:47">
      <c r="A50" s="219">
        <f t="shared" si="16"/>
        <v>45664</v>
      </c>
      <c r="B50" s="238">
        <f>'06jan'!H72</f>
        <v>10</v>
      </c>
      <c r="C50" s="238">
        <f>'06jan'!I72</f>
        <v>1.5</v>
      </c>
      <c r="D50" s="195"/>
      <c r="E50" s="219">
        <f t="shared" si="17"/>
        <v>45695</v>
      </c>
      <c r="F50" s="239">
        <f>'03fev'!H75</f>
        <v>8</v>
      </c>
      <c r="G50" s="239">
        <f>'03fev'!I75</f>
        <v>1</v>
      </c>
      <c r="H50" s="195"/>
      <c r="I50" s="151">
        <f t="shared" si="18"/>
        <v>45723</v>
      </c>
      <c r="J50" s="240">
        <f>'03mar'!H75</f>
        <v>9</v>
      </c>
      <c r="K50" s="240">
        <f>'03mar'!I75</f>
        <v>2</v>
      </c>
      <c r="L50" s="195"/>
      <c r="M50" s="151">
        <f t="shared" si="19"/>
        <v>45754</v>
      </c>
      <c r="N50" s="240">
        <f>'7abr'!H71</f>
        <v>6</v>
      </c>
      <c r="O50" s="240">
        <f>'7abr'!I71</f>
        <v>1</v>
      </c>
      <c r="P50" s="195"/>
      <c r="Q50" s="151">
        <f t="shared" si="20"/>
        <v>45784</v>
      </c>
      <c r="R50" s="240">
        <f>'05mai'!H73</f>
        <v>7</v>
      </c>
      <c r="S50" s="240">
        <f>'05mai'!I73</f>
        <v>1</v>
      </c>
      <c r="U50" s="219">
        <f t="shared" si="21"/>
        <v>45815</v>
      </c>
      <c r="V50" s="241">
        <f>'02jun'!H76</f>
        <v>0</v>
      </c>
      <c r="W50" s="241">
        <f>'02jun'!I76</f>
        <v>0</v>
      </c>
      <c r="X50" s="195"/>
      <c r="Y50" s="151">
        <v>45114</v>
      </c>
      <c r="Z50" s="241">
        <f>'07jul'!H71</f>
        <v>25</v>
      </c>
      <c r="AA50" s="241">
        <f>'07jul'!I71</f>
        <v>3</v>
      </c>
      <c r="AB50" s="195"/>
      <c r="AC50" s="151">
        <f t="shared" si="22"/>
        <v>45876</v>
      </c>
      <c r="AD50" s="239">
        <f>'04ago'!H74</f>
        <v>20</v>
      </c>
      <c r="AE50" s="239">
        <f>'04ago'!I74</f>
        <v>3</v>
      </c>
      <c r="AF50" s="195"/>
      <c r="AG50" s="151">
        <f t="shared" si="23"/>
        <v>45542</v>
      </c>
      <c r="AH50" s="252"/>
      <c r="AI50" s="252"/>
      <c r="AJ50" s="195"/>
      <c r="AK50" s="151">
        <f t="shared" si="24"/>
        <v>45937</v>
      </c>
      <c r="AL50" s="244">
        <f>'06out'!H72</f>
        <v>20</v>
      </c>
      <c r="AM50" s="244">
        <f>'06out'!I72</f>
        <v>2</v>
      </c>
      <c r="AO50" s="219">
        <f t="shared" si="25"/>
        <v>45968</v>
      </c>
      <c r="AP50" s="244">
        <f>'03nov'!H75</f>
        <v>9</v>
      </c>
      <c r="AQ50" s="244">
        <f>'03nov'!I75</f>
        <v>2</v>
      </c>
      <c r="AR50" s="195"/>
      <c r="AS50" s="151">
        <f t="shared" si="26"/>
        <v>45998</v>
      </c>
      <c r="AT50" s="153"/>
      <c r="AU50" s="153"/>
    </row>
    <row r="51" spans="1:47">
      <c r="A51" s="219">
        <f t="shared" si="16"/>
        <v>45665</v>
      </c>
      <c r="B51" s="238">
        <f>'06jan'!H73</f>
        <v>8</v>
      </c>
      <c r="C51" s="238">
        <f>'06jan'!I73</f>
        <v>2</v>
      </c>
      <c r="D51" s="195"/>
      <c r="E51" s="219">
        <f t="shared" si="17"/>
        <v>45696</v>
      </c>
      <c r="F51" s="239">
        <f>'03fev'!H76</f>
        <v>0</v>
      </c>
      <c r="G51" s="239">
        <f>'03fev'!I76</f>
        <v>0</v>
      </c>
      <c r="H51" s="195"/>
      <c r="I51" s="151">
        <f t="shared" si="18"/>
        <v>45724</v>
      </c>
      <c r="J51" s="240">
        <f>'03mar'!H76</f>
        <v>0</v>
      </c>
      <c r="K51" s="240">
        <f>'03mar'!I76</f>
        <v>0</v>
      </c>
      <c r="L51" s="195"/>
      <c r="M51" s="151">
        <f t="shared" si="19"/>
        <v>45755</v>
      </c>
      <c r="N51" s="240">
        <f>'7abr'!H72</f>
        <v>1</v>
      </c>
      <c r="O51" s="240">
        <f>'7abr'!I72</f>
        <v>0.5</v>
      </c>
      <c r="P51" s="195"/>
      <c r="Q51" s="151">
        <f t="shared" si="20"/>
        <v>45785</v>
      </c>
      <c r="R51" s="240">
        <f>'05mai'!H74</f>
        <v>12</v>
      </c>
      <c r="S51" s="240">
        <f>'05mai'!I74</f>
        <v>1</v>
      </c>
      <c r="U51" s="219">
        <f t="shared" si="21"/>
        <v>45816</v>
      </c>
      <c r="V51" s="251"/>
      <c r="W51" s="251"/>
      <c r="X51" s="195"/>
      <c r="Y51" s="151">
        <v>45115</v>
      </c>
      <c r="Z51" s="241">
        <f>'07jul'!H72</f>
        <v>11</v>
      </c>
      <c r="AA51" s="241">
        <f>'07jul'!I72</f>
        <v>2</v>
      </c>
      <c r="AB51" s="195"/>
      <c r="AC51" s="151">
        <f t="shared" si="22"/>
        <v>45877</v>
      </c>
      <c r="AD51" s="239">
        <f>'04ago'!H75</f>
        <v>9</v>
      </c>
      <c r="AE51" s="239">
        <f>'04ago'!I75</f>
        <v>2</v>
      </c>
      <c r="AF51" s="195"/>
      <c r="AG51" s="151">
        <f t="shared" si="23"/>
        <v>45543</v>
      </c>
      <c r="AH51" s="243">
        <f>'08set'!H71</f>
        <v>7</v>
      </c>
      <c r="AI51" s="243">
        <f>'08set'!I71</f>
        <v>1.5</v>
      </c>
      <c r="AJ51" s="195"/>
      <c r="AK51" s="151">
        <f t="shared" si="24"/>
        <v>45938</v>
      </c>
      <c r="AL51" s="244">
        <f>'06out'!H73</f>
        <v>7</v>
      </c>
      <c r="AM51" s="244">
        <f>'06out'!I73</f>
        <v>2</v>
      </c>
      <c r="AO51" s="219">
        <f t="shared" si="25"/>
        <v>45969</v>
      </c>
      <c r="AP51" s="244">
        <f>'03nov'!H76</f>
        <v>0</v>
      </c>
      <c r="AQ51" s="244">
        <f>'03nov'!I76</f>
        <v>0</v>
      </c>
      <c r="AR51" s="195"/>
      <c r="AS51" s="151">
        <f t="shared" si="26"/>
        <v>45999</v>
      </c>
      <c r="AT51" s="242">
        <f>'08dez'!H71</f>
        <v>13</v>
      </c>
      <c r="AU51" s="242">
        <f>'08dez'!I71</f>
        <v>2</v>
      </c>
    </row>
    <row r="52" spans="1:47">
      <c r="A52" s="219">
        <f t="shared" si="16"/>
        <v>45666</v>
      </c>
      <c r="B52" s="238">
        <f>'06jan'!H74</f>
        <v>12</v>
      </c>
      <c r="C52" s="238">
        <f>'06jan'!I74</f>
        <v>2</v>
      </c>
      <c r="D52" s="195"/>
      <c r="E52" s="219">
        <f t="shared" si="17"/>
        <v>45697</v>
      </c>
      <c r="F52" s="250"/>
      <c r="G52" s="250"/>
      <c r="H52" s="195"/>
      <c r="I52" s="151">
        <f t="shared" si="18"/>
        <v>45725</v>
      </c>
      <c r="J52" s="247"/>
      <c r="K52" s="247"/>
      <c r="L52" s="195"/>
      <c r="M52" s="151">
        <f t="shared" si="19"/>
        <v>45756</v>
      </c>
      <c r="N52" s="240">
        <f>'7abr'!H73</f>
        <v>3</v>
      </c>
      <c r="O52" s="240">
        <f>'7abr'!I73</f>
        <v>1</v>
      </c>
      <c r="P52" s="195"/>
      <c r="Q52" s="151">
        <f t="shared" si="20"/>
        <v>45786</v>
      </c>
      <c r="R52" s="240">
        <f>'05mai'!H75</f>
        <v>2</v>
      </c>
      <c r="S52" s="240">
        <f>'05mai'!I75</f>
        <v>1</v>
      </c>
      <c r="U52" s="219">
        <f t="shared" si="21"/>
        <v>45817</v>
      </c>
      <c r="V52" s="241">
        <f>'09jun'!H71</f>
        <v>6</v>
      </c>
      <c r="W52" s="241">
        <f>'09jun'!I71</f>
        <v>1</v>
      </c>
      <c r="X52" s="195"/>
      <c r="Y52" s="151">
        <v>45116</v>
      </c>
      <c r="Z52" s="241">
        <f>'07jul'!H73</f>
        <v>0</v>
      </c>
      <c r="AA52" s="241">
        <f>'07jul'!I73</f>
        <v>0</v>
      </c>
      <c r="AB52" s="195"/>
      <c r="AC52" s="151">
        <f t="shared" si="22"/>
        <v>45878</v>
      </c>
      <c r="AD52" s="239">
        <f>'04ago'!H76</f>
        <v>0</v>
      </c>
      <c r="AE52" s="239">
        <f>'04ago'!I76</f>
        <v>0</v>
      </c>
      <c r="AF52" s="195"/>
      <c r="AG52" s="151">
        <f t="shared" si="23"/>
        <v>45544</v>
      </c>
      <c r="AH52" s="243">
        <f>'08set'!H72</f>
        <v>7</v>
      </c>
      <c r="AI52" s="243">
        <f>'08set'!I72</f>
        <v>0.5</v>
      </c>
      <c r="AJ52" s="195"/>
      <c r="AK52" s="151">
        <f t="shared" si="24"/>
        <v>45939</v>
      </c>
      <c r="AL52" s="244">
        <f>'06out'!H74</f>
        <v>12</v>
      </c>
      <c r="AM52" s="244">
        <f>'06out'!I74</f>
        <v>2</v>
      </c>
      <c r="AO52" s="219">
        <f t="shared" si="25"/>
        <v>45970</v>
      </c>
      <c r="AP52" s="248"/>
      <c r="AQ52" s="248"/>
      <c r="AR52" s="195"/>
      <c r="AS52" s="151">
        <f t="shared" si="26"/>
        <v>46000</v>
      </c>
      <c r="AT52" s="242">
        <f>'08dez'!H72</f>
        <v>21</v>
      </c>
      <c r="AU52" s="242">
        <f>'08dez'!I72</f>
        <v>2</v>
      </c>
    </row>
    <row r="53" spans="1:47">
      <c r="A53" s="219">
        <f t="shared" si="16"/>
        <v>45667</v>
      </c>
      <c r="B53" s="238">
        <f>'06jan'!H75</f>
        <v>16</v>
      </c>
      <c r="C53" s="238">
        <f>'06jan'!I75</f>
        <v>2</v>
      </c>
      <c r="D53" s="195"/>
      <c r="E53" s="219">
        <f t="shared" si="17"/>
        <v>45698</v>
      </c>
      <c r="F53" s="239">
        <f>'10fev'!D71</f>
        <v>3</v>
      </c>
      <c r="G53" s="239">
        <f>'10fev'!E71</f>
        <v>1</v>
      </c>
      <c r="H53" s="195"/>
      <c r="I53" s="151">
        <f t="shared" si="18"/>
        <v>45726</v>
      </c>
      <c r="J53" s="240">
        <f>'10mar'!H71</f>
        <v>14</v>
      </c>
      <c r="K53" s="240">
        <f>'10mar'!I71</f>
        <v>2</v>
      </c>
      <c r="L53" s="195"/>
      <c r="M53" s="151">
        <f t="shared" si="19"/>
        <v>45757</v>
      </c>
      <c r="N53" s="240">
        <f>'7abr'!H74</f>
        <v>11</v>
      </c>
      <c r="O53" s="240">
        <f>'7abr'!I74</f>
        <v>1.5</v>
      </c>
      <c r="P53" s="195"/>
      <c r="Q53" s="151">
        <f t="shared" si="20"/>
        <v>45787</v>
      </c>
      <c r="R53" s="240">
        <f>'05mai'!H76</f>
        <v>0</v>
      </c>
      <c r="S53" s="240">
        <f>'05mai'!I76</f>
        <v>0</v>
      </c>
      <c r="U53" s="219">
        <f t="shared" si="21"/>
        <v>45818</v>
      </c>
      <c r="V53" s="241">
        <f>'09jun'!H72</f>
        <v>13</v>
      </c>
      <c r="W53" s="241">
        <f>'09jun'!I72</f>
        <v>2</v>
      </c>
      <c r="X53" s="195"/>
      <c r="Y53" s="151">
        <v>45117</v>
      </c>
      <c r="Z53" s="241">
        <f>'07jul'!H74</f>
        <v>11</v>
      </c>
      <c r="AA53" s="241">
        <f>'07jul'!I74</f>
        <v>2</v>
      </c>
      <c r="AB53" s="195"/>
      <c r="AC53" s="151">
        <f t="shared" si="22"/>
        <v>45879</v>
      </c>
      <c r="AD53" s="250"/>
      <c r="AE53" s="250"/>
      <c r="AF53" s="195"/>
      <c r="AG53" s="151">
        <f t="shared" si="23"/>
        <v>45545</v>
      </c>
      <c r="AH53" s="243">
        <f>'08set'!H73</f>
        <v>10</v>
      </c>
      <c r="AI53" s="243">
        <f>'08set'!I73</f>
        <v>1</v>
      </c>
      <c r="AJ53" s="195"/>
      <c r="AK53" s="151">
        <f t="shared" si="24"/>
        <v>45940</v>
      </c>
      <c r="AL53" s="244">
        <f>'06out'!H75</f>
        <v>8</v>
      </c>
      <c r="AM53" s="244">
        <f>'06out'!I75</f>
        <v>1.5</v>
      </c>
      <c r="AO53" s="219">
        <f t="shared" si="25"/>
        <v>45971</v>
      </c>
      <c r="AP53" s="244">
        <f>'10nov'!H71</f>
        <v>14</v>
      </c>
      <c r="AQ53" s="244">
        <f>'10nov'!I71</f>
        <v>1.5</v>
      </c>
      <c r="AR53" s="195"/>
      <c r="AS53" s="151">
        <f t="shared" si="26"/>
        <v>46001</v>
      </c>
      <c r="AT53" s="242">
        <f>'08dez'!H73</f>
        <v>10</v>
      </c>
      <c r="AU53" s="242">
        <f>'08dez'!I73</f>
        <v>2</v>
      </c>
    </row>
    <row r="54" spans="1:47">
      <c r="A54" s="219">
        <f t="shared" si="16"/>
        <v>45668</v>
      </c>
      <c r="B54" s="238">
        <f>'06jan'!H76</f>
        <v>0</v>
      </c>
      <c r="C54" s="238">
        <f>'06jan'!I76</f>
        <v>0</v>
      </c>
      <c r="D54" s="195"/>
      <c r="E54" s="219">
        <f t="shared" si="17"/>
        <v>45699</v>
      </c>
      <c r="F54" s="239">
        <f>'10fev'!D72</f>
        <v>10</v>
      </c>
      <c r="G54" s="239">
        <f>'10fev'!E72</f>
        <v>2</v>
      </c>
      <c r="H54" s="195"/>
      <c r="I54" s="151">
        <f t="shared" si="18"/>
        <v>45727</v>
      </c>
      <c r="J54" s="240">
        <f>'10mar'!H72</f>
        <v>10</v>
      </c>
      <c r="K54" s="240">
        <f>'10mar'!I72</f>
        <v>2</v>
      </c>
      <c r="L54" s="195"/>
      <c r="M54" s="151">
        <f t="shared" si="19"/>
        <v>45758</v>
      </c>
      <c r="N54" s="240">
        <f>'7abr'!H75</f>
        <v>11</v>
      </c>
      <c r="O54" s="240">
        <f>'7abr'!I75</f>
        <v>1</v>
      </c>
      <c r="P54" s="195"/>
      <c r="Q54" s="151">
        <f t="shared" si="20"/>
        <v>45788</v>
      </c>
      <c r="R54" s="247"/>
      <c r="S54" s="247"/>
      <c r="U54" s="219">
        <f t="shared" si="21"/>
        <v>45819</v>
      </c>
      <c r="V54" s="241">
        <f>'09jun'!H73</f>
        <v>8</v>
      </c>
      <c r="W54" s="241">
        <f>'09jun'!I73</f>
        <v>1</v>
      </c>
      <c r="X54" s="195"/>
      <c r="Y54" s="151">
        <v>45118</v>
      </c>
      <c r="Z54" s="241">
        <f>'07jul'!H75</f>
        <v>12</v>
      </c>
      <c r="AA54" s="241">
        <f>'07jul'!I75</f>
        <v>3</v>
      </c>
      <c r="AB54" s="195"/>
      <c r="AC54" s="151">
        <f t="shared" si="22"/>
        <v>45880</v>
      </c>
      <c r="AD54" s="239">
        <f>'11ago'!H71</f>
        <v>6</v>
      </c>
      <c r="AE54" s="239">
        <f>'11ago'!I71</f>
        <v>2</v>
      </c>
      <c r="AF54" s="195"/>
      <c r="AG54" s="151">
        <f t="shared" si="23"/>
        <v>45546</v>
      </c>
      <c r="AH54" s="243">
        <f>'08set'!H74</f>
        <v>7</v>
      </c>
      <c r="AI54" s="243">
        <f>'08set'!I74</f>
        <v>1</v>
      </c>
      <c r="AJ54" s="195"/>
      <c r="AK54" s="151">
        <f t="shared" si="24"/>
        <v>45941</v>
      </c>
      <c r="AL54" s="244">
        <f>'06out'!H76</f>
        <v>0</v>
      </c>
      <c r="AM54" s="244">
        <f>'06out'!I76</f>
        <v>0</v>
      </c>
      <c r="AO54" s="219">
        <f t="shared" si="25"/>
        <v>45972</v>
      </c>
      <c r="AP54" s="244">
        <f>'10nov'!H72</f>
        <v>1</v>
      </c>
      <c r="AQ54" s="244">
        <f>'10nov'!I72</f>
        <v>0.5</v>
      </c>
      <c r="AR54" s="195"/>
      <c r="AS54" s="151">
        <f t="shared" si="26"/>
        <v>46002</v>
      </c>
      <c r="AT54" s="242">
        <f>'08dez'!H74</f>
        <v>25</v>
      </c>
      <c r="AU54" s="242">
        <f>'08dez'!I74</f>
        <v>3</v>
      </c>
    </row>
    <row r="55" spans="1:47">
      <c r="A55" s="219">
        <f t="shared" si="16"/>
        <v>45669</v>
      </c>
      <c r="B55" s="249"/>
      <c r="C55" s="249"/>
      <c r="D55" s="195"/>
      <c r="E55" s="219">
        <f t="shared" si="17"/>
        <v>45700</v>
      </c>
      <c r="F55" s="239">
        <f>'10fev'!D73</f>
        <v>18</v>
      </c>
      <c r="G55" s="239">
        <f>'10fev'!E73</f>
        <v>2</v>
      </c>
      <c r="H55" s="195"/>
      <c r="I55" s="151">
        <f t="shared" si="18"/>
        <v>45728</v>
      </c>
      <c r="J55" s="240">
        <f>'10mar'!H73</f>
        <v>6</v>
      </c>
      <c r="K55" s="240">
        <f>'10mar'!I73</f>
        <v>1</v>
      </c>
      <c r="L55" s="195"/>
      <c r="M55" s="151">
        <f t="shared" si="19"/>
        <v>45759</v>
      </c>
      <c r="N55" s="240">
        <f>'7abr'!H76</f>
        <v>0</v>
      </c>
      <c r="O55" s="240">
        <f>'7abr'!I76</f>
        <v>0</v>
      </c>
      <c r="P55" s="195"/>
      <c r="Q55" s="151">
        <f t="shared" si="20"/>
        <v>45789</v>
      </c>
      <c r="R55" s="240">
        <f>'12mai'!H71</f>
        <v>19</v>
      </c>
      <c r="S55" s="240">
        <f>'12mai'!I71</f>
        <v>1.75</v>
      </c>
      <c r="U55" s="219">
        <f t="shared" si="21"/>
        <v>45820</v>
      </c>
      <c r="V55" s="241">
        <f>'09jun'!H74</f>
        <v>6</v>
      </c>
      <c r="W55" s="241">
        <f>'09jun'!I74</f>
        <v>0.5</v>
      </c>
      <c r="X55" s="195"/>
      <c r="Y55" s="151">
        <v>45119</v>
      </c>
      <c r="Z55" s="241">
        <f>'07jul'!H76</f>
        <v>0</v>
      </c>
      <c r="AA55" s="241">
        <f>'07jul'!I76</f>
        <v>0</v>
      </c>
      <c r="AB55" s="195"/>
      <c r="AC55" s="151">
        <f t="shared" si="22"/>
        <v>45881</v>
      </c>
      <c r="AD55" s="239">
        <f>'11ago'!H72</f>
        <v>25</v>
      </c>
      <c r="AE55" s="239">
        <f>'11ago'!I72</f>
        <v>2</v>
      </c>
      <c r="AF55" s="195"/>
      <c r="AG55" s="151">
        <f t="shared" si="23"/>
        <v>45547</v>
      </c>
      <c r="AH55" s="243">
        <f>'08set'!H75</f>
        <v>12</v>
      </c>
      <c r="AI55" s="243">
        <f>'08set'!I75</f>
        <v>1.75</v>
      </c>
      <c r="AJ55" s="195"/>
      <c r="AK55" s="151">
        <f t="shared" si="24"/>
        <v>45942</v>
      </c>
      <c r="AL55" s="248"/>
      <c r="AM55" s="248"/>
      <c r="AO55" s="219">
        <f t="shared" si="25"/>
        <v>45973</v>
      </c>
      <c r="AP55" s="244">
        <f>'10nov'!H73</f>
        <v>6</v>
      </c>
      <c r="AQ55" s="244">
        <f>'10nov'!I73</f>
        <v>1.125</v>
      </c>
      <c r="AR55" s="195"/>
      <c r="AS55" s="151">
        <f t="shared" si="26"/>
        <v>46003</v>
      </c>
      <c r="AT55" s="242">
        <f>'08dez'!H75</f>
        <v>22</v>
      </c>
      <c r="AU55" s="242">
        <f>'08dez'!I75</f>
        <v>3</v>
      </c>
    </row>
    <row r="56" spans="1:47">
      <c r="A56" s="219">
        <f t="shared" si="16"/>
        <v>45670</v>
      </c>
      <c r="B56" s="238">
        <f>'13jan'!H71</f>
        <v>10</v>
      </c>
      <c r="C56" s="238">
        <f>'13jan'!I71</f>
        <v>1.75</v>
      </c>
      <c r="D56" s="195"/>
      <c r="E56" s="219">
        <f t="shared" si="17"/>
        <v>45701</v>
      </c>
      <c r="F56" s="239">
        <f>'10fev'!D74</f>
        <v>1</v>
      </c>
      <c r="G56" s="239">
        <f>'10fev'!E74</f>
        <v>1</v>
      </c>
      <c r="H56" s="195"/>
      <c r="I56" s="151">
        <f t="shared" si="18"/>
        <v>45729</v>
      </c>
      <c r="J56" s="240">
        <f>'10mar'!H74</f>
        <v>9</v>
      </c>
      <c r="K56" s="240">
        <f>'10mar'!I74</f>
        <v>1.5</v>
      </c>
      <c r="L56" s="195"/>
      <c r="M56" s="151">
        <f t="shared" si="19"/>
        <v>45760</v>
      </c>
      <c r="N56" s="247"/>
      <c r="O56" s="247"/>
      <c r="P56" s="195"/>
      <c r="Q56" s="151">
        <f t="shared" si="20"/>
        <v>45790</v>
      </c>
      <c r="R56" s="240">
        <f>'12mai'!H72</f>
        <v>14</v>
      </c>
      <c r="S56" s="240">
        <f>'12mai'!I72</f>
        <v>1.5</v>
      </c>
      <c r="U56" s="219">
        <f t="shared" si="21"/>
        <v>45821</v>
      </c>
      <c r="V56" s="241">
        <f>'09jun'!H75</f>
        <v>7</v>
      </c>
      <c r="W56" s="241">
        <f>'09jun'!I75</f>
        <v>1.5</v>
      </c>
      <c r="X56" s="195"/>
      <c r="Y56" s="151">
        <v>45120</v>
      </c>
      <c r="Z56" s="251"/>
      <c r="AA56" s="251"/>
      <c r="AB56" s="195"/>
      <c r="AC56" s="151">
        <f t="shared" si="22"/>
        <v>45882</v>
      </c>
      <c r="AD56" s="239">
        <f>'11ago'!H73</f>
        <v>18</v>
      </c>
      <c r="AE56" s="239">
        <f>'11ago'!I73</f>
        <v>2</v>
      </c>
      <c r="AF56" s="195"/>
      <c r="AG56" s="151">
        <f t="shared" si="23"/>
        <v>45548</v>
      </c>
      <c r="AH56" s="243">
        <f>'08set'!H76</f>
        <v>0</v>
      </c>
      <c r="AI56" s="243">
        <f>'08set'!I76</f>
        <v>0</v>
      </c>
      <c r="AJ56" s="195"/>
      <c r="AK56" s="151">
        <f t="shared" si="24"/>
        <v>45943</v>
      </c>
      <c r="AL56" s="244">
        <f>'13out'!H71</f>
        <v>14</v>
      </c>
      <c r="AM56" s="244">
        <f>'13out'!I71</f>
        <v>2</v>
      </c>
      <c r="AO56" s="219">
        <f t="shared" si="25"/>
        <v>45974</v>
      </c>
      <c r="AP56" s="244">
        <f>'10nov'!H74</f>
        <v>13</v>
      </c>
      <c r="AQ56" s="244">
        <f>'10nov'!I74</f>
        <v>1</v>
      </c>
      <c r="AR56" s="195"/>
      <c r="AS56" s="151">
        <f t="shared" si="26"/>
        <v>46004</v>
      </c>
      <c r="AT56" s="242">
        <f>'08dez'!H76</f>
        <v>6</v>
      </c>
      <c r="AU56" s="242">
        <f>'08dez'!I76</f>
        <v>3</v>
      </c>
    </row>
    <row r="57" spans="1:47">
      <c r="A57" s="219">
        <f t="shared" si="16"/>
        <v>45671</v>
      </c>
      <c r="B57" s="238">
        <f>'13jan'!H72</f>
        <v>9</v>
      </c>
      <c r="C57" s="238">
        <f>'13jan'!I72</f>
        <v>2</v>
      </c>
      <c r="D57" s="195"/>
      <c r="E57" s="219">
        <f t="shared" si="17"/>
        <v>45702</v>
      </c>
      <c r="F57" s="239">
        <f>'10fev'!D75</f>
        <v>2</v>
      </c>
      <c r="G57" s="239">
        <f>'10fev'!E75</f>
        <v>2</v>
      </c>
      <c r="H57" s="195"/>
      <c r="I57" s="151">
        <f t="shared" si="18"/>
        <v>45730</v>
      </c>
      <c r="J57" s="240">
        <f>'10mar'!H75</f>
        <v>15</v>
      </c>
      <c r="K57" s="240">
        <f>'10mar'!I75</f>
        <v>3</v>
      </c>
      <c r="L57" s="195"/>
      <c r="M57" s="151">
        <f t="shared" si="19"/>
        <v>45761</v>
      </c>
      <c r="N57" s="240">
        <f>'14abr'!H71</f>
        <v>17</v>
      </c>
      <c r="O57" s="240">
        <f>'14abr'!I71</f>
        <v>2</v>
      </c>
      <c r="P57" s="195"/>
      <c r="Q57" s="151">
        <f t="shared" si="20"/>
        <v>45791</v>
      </c>
      <c r="R57" s="240">
        <f>'12mai'!H73</f>
        <v>8</v>
      </c>
      <c r="S57" s="240">
        <f>'12mai'!I73</f>
        <v>1</v>
      </c>
      <c r="U57" s="219">
        <f t="shared" si="21"/>
        <v>45822</v>
      </c>
      <c r="V57" s="241">
        <f>'09jun'!H76</f>
        <v>0</v>
      </c>
      <c r="W57" s="241">
        <f>'09jun'!I76</f>
        <v>0</v>
      </c>
      <c r="X57" s="195"/>
      <c r="Y57" s="151">
        <v>45121</v>
      </c>
      <c r="Z57" s="241">
        <f>'14jul'!H71</f>
        <v>14</v>
      </c>
      <c r="AA57" s="241">
        <f>'14jul'!I71</f>
        <v>2</v>
      </c>
      <c r="AB57" s="195"/>
      <c r="AC57" s="151">
        <f t="shared" si="22"/>
        <v>45883</v>
      </c>
      <c r="AD57" s="239">
        <f>'11ago'!H74</f>
        <v>11</v>
      </c>
      <c r="AE57" s="239">
        <f>'11ago'!I74</f>
        <v>2</v>
      </c>
      <c r="AF57" s="195"/>
      <c r="AG57" s="151">
        <f t="shared" si="23"/>
        <v>45549</v>
      </c>
      <c r="AH57" s="252"/>
      <c r="AI57" s="252"/>
      <c r="AJ57" s="195"/>
      <c r="AK57" s="151">
        <f t="shared" si="24"/>
        <v>45944</v>
      </c>
      <c r="AL57" s="244">
        <f>'13out'!H72</f>
        <v>1</v>
      </c>
      <c r="AM57" s="244">
        <f>'13out'!I72</f>
        <v>0.5</v>
      </c>
      <c r="AO57" s="219">
        <f t="shared" si="25"/>
        <v>45975</v>
      </c>
      <c r="AP57" s="244">
        <f>'10nov'!H75</f>
        <v>11</v>
      </c>
      <c r="AQ57" s="244">
        <f>'10nov'!I75</f>
        <v>2</v>
      </c>
      <c r="AR57" s="195"/>
      <c r="AS57" s="151">
        <f t="shared" si="26"/>
        <v>46005</v>
      </c>
      <c r="AT57" s="153"/>
      <c r="AU57" s="153"/>
    </row>
    <row r="58" spans="1:47">
      <c r="A58" s="219">
        <f t="shared" si="16"/>
        <v>45672</v>
      </c>
      <c r="B58" s="238">
        <f>'13jan'!H73</f>
        <v>14</v>
      </c>
      <c r="C58" s="238">
        <f>'13jan'!I73</f>
        <v>1.5</v>
      </c>
      <c r="D58" s="195"/>
      <c r="E58" s="219">
        <f t="shared" si="17"/>
        <v>45703</v>
      </c>
      <c r="F58" s="239">
        <f>'10fev'!D76</f>
        <v>0</v>
      </c>
      <c r="G58" s="239">
        <f>'10fev'!E76</f>
        <v>0</v>
      </c>
      <c r="H58" s="195"/>
      <c r="I58" s="151">
        <f t="shared" si="18"/>
        <v>45731</v>
      </c>
      <c r="J58" s="240">
        <f>'10mar'!H76</f>
        <v>0</v>
      </c>
      <c r="K58" s="240">
        <f>'10mar'!I76</f>
        <v>0</v>
      </c>
      <c r="L58" s="195"/>
      <c r="M58" s="151">
        <f t="shared" si="19"/>
        <v>45762</v>
      </c>
      <c r="N58" s="240">
        <f>'14abr'!H72</f>
        <v>10</v>
      </c>
      <c r="O58" s="240">
        <f>'14abr'!I72</f>
        <v>2</v>
      </c>
      <c r="P58" s="195"/>
      <c r="Q58" s="151">
        <f t="shared" si="20"/>
        <v>45792</v>
      </c>
      <c r="R58" s="240">
        <f>'12mai'!H74</f>
        <v>6</v>
      </c>
      <c r="S58" s="240">
        <f>'12mai'!I74</f>
        <v>1</v>
      </c>
      <c r="U58" s="219">
        <f t="shared" si="21"/>
        <v>45823</v>
      </c>
      <c r="V58" s="251"/>
      <c r="W58" s="251"/>
      <c r="X58" s="195"/>
      <c r="Y58" s="151">
        <v>45122</v>
      </c>
      <c r="Z58" s="241">
        <f>'14jul'!H72</f>
        <v>24</v>
      </c>
      <c r="AA58" s="241">
        <f>'14jul'!I72</f>
        <v>2.5</v>
      </c>
      <c r="AB58" s="195"/>
      <c r="AC58" s="151">
        <f t="shared" si="22"/>
        <v>45884</v>
      </c>
      <c r="AD58" s="239">
        <f>'11ago'!H75</f>
        <v>11</v>
      </c>
      <c r="AE58" s="239">
        <f>'11ago'!I75</f>
        <v>2</v>
      </c>
      <c r="AF58" s="195"/>
      <c r="AG58" s="151">
        <f t="shared" si="23"/>
        <v>45550</v>
      </c>
      <c r="AH58" s="243">
        <f>'15set'!H71</f>
        <v>8</v>
      </c>
      <c r="AI58" s="243">
        <f>'15set'!I71</f>
        <v>2</v>
      </c>
      <c r="AJ58" s="195"/>
      <c r="AK58" s="151">
        <f t="shared" si="24"/>
        <v>45945</v>
      </c>
      <c r="AL58" s="244">
        <f>'13out'!H73</f>
        <v>13</v>
      </c>
      <c r="AM58" s="244">
        <f>'13out'!I73</f>
        <v>2</v>
      </c>
      <c r="AO58" s="219">
        <f t="shared" si="25"/>
        <v>45976</v>
      </c>
      <c r="AP58" s="244">
        <f>'10nov'!H76</f>
        <v>0</v>
      </c>
      <c r="AQ58" s="244">
        <f>'10nov'!I76</f>
        <v>0</v>
      </c>
      <c r="AR58" s="195"/>
      <c r="AS58" s="151">
        <f t="shared" si="26"/>
        <v>46006</v>
      </c>
      <c r="AT58" s="242">
        <f>'15dez'!H71</f>
        <v>37</v>
      </c>
      <c r="AU58" s="242">
        <f>'15dez'!I71</f>
        <v>3</v>
      </c>
    </row>
    <row r="59" spans="1:47">
      <c r="A59" s="219">
        <f t="shared" si="16"/>
        <v>45673</v>
      </c>
      <c r="B59" s="238">
        <f>'13jan'!H74</f>
        <v>5</v>
      </c>
      <c r="C59" s="238">
        <f>'13jan'!I74</f>
        <v>2</v>
      </c>
      <c r="D59" s="195"/>
      <c r="E59" s="219">
        <f t="shared" si="17"/>
        <v>45704</v>
      </c>
      <c r="F59" s="250"/>
      <c r="G59" s="250"/>
      <c r="H59" s="195"/>
      <c r="I59" s="151">
        <f t="shared" si="18"/>
        <v>45732</v>
      </c>
      <c r="J59" s="247"/>
      <c r="K59" s="247"/>
      <c r="L59" s="195"/>
      <c r="M59" s="151">
        <f t="shared" si="19"/>
        <v>45763</v>
      </c>
      <c r="N59" s="240">
        <f>'14abr'!H73</f>
        <v>9</v>
      </c>
      <c r="O59" s="240">
        <f>'14abr'!I73</f>
        <v>1.5</v>
      </c>
      <c r="P59" s="195"/>
      <c r="Q59" s="151">
        <f t="shared" si="20"/>
        <v>45793</v>
      </c>
      <c r="R59" s="240">
        <f>'12mai'!H75</f>
        <v>12</v>
      </c>
      <c r="S59" s="240">
        <f>'12mai'!I75</f>
        <v>1.5</v>
      </c>
      <c r="U59" s="219">
        <f t="shared" si="21"/>
        <v>45824</v>
      </c>
      <c r="V59" s="241">
        <f>'16jun'!H71</f>
        <v>10</v>
      </c>
      <c r="W59" s="241">
        <f>'16jun'!I71</f>
        <v>1</v>
      </c>
      <c r="X59" s="195"/>
      <c r="Y59" s="151">
        <v>45123</v>
      </c>
      <c r="Z59" s="241">
        <f>'14jul'!H73</f>
        <v>10</v>
      </c>
      <c r="AA59" s="241">
        <f>'14jul'!I73</f>
        <v>2</v>
      </c>
      <c r="AB59" s="195"/>
      <c r="AC59" s="151">
        <f t="shared" si="22"/>
        <v>45885</v>
      </c>
      <c r="AD59" s="239">
        <f>'11ago'!H76</f>
        <v>0</v>
      </c>
      <c r="AE59" s="239">
        <f>'11ago'!I76</f>
        <v>0</v>
      </c>
      <c r="AF59" s="195"/>
      <c r="AG59" s="151">
        <f t="shared" si="23"/>
        <v>45551</v>
      </c>
      <c r="AH59" s="243">
        <f>'15set'!H72</f>
        <v>9</v>
      </c>
      <c r="AI59" s="243">
        <f>'15set'!I72</f>
        <v>2</v>
      </c>
      <c r="AJ59" s="195"/>
      <c r="AK59" s="151">
        <f t="shared" si="24"/>
        <v>45946</v>
      </c>
      <c r="AL59" s="244">
        <f>'13out'!H74</f>
        <v>10</v>
      </c>
      <c r="AM59" s="244">
        <f>'13out'!I74</f>
        <v>2.25</v>
      </c>
      <c r="AO59" s="219">
        <f t="shared" si="25"/>
        <v>45977</v>
      </c>
      <c r="AP59" s="248"/>
      <c r="AQ59" s="248"/>
      <c r="AR59" s="195"/>
      <c r="AS59" s="151">
        <f t="shared" si="26"/>
        <v>46007</v>
      </c>
      <c r="AT59" s="242">
        <f>'15dez'!H72</f>
        <v>6</v>
      </c>
      <c r="AU59" s="242">
        <f>'15dez'!I72</f>
        <v>2</v>
      </c>
    </row>
    <row r="60" spans="1:47">
      <c r="A60" s="219">
        <f t="shared" si="16"/>
        <v>45674</v>
      </c>
      <c r="B60" s="238">
        <f>'13jan'!H75</f>
        <v>15</v>
      </c>
      <c r="C60" s="238">
        <f>'13jan'!I75</f>
        <v>2</v>
      </c>
      <c r="D60" s="195"/>
      <c r="E60" s="219">
        <f t="shared" si="17"/>
        <v>45705</v>
      </c>
      <c r="F60" s="239">
        <f>'17fev'!H71</f>
        <v>13</v>
      </c>
      <c r="G60" s="239">
        <f>'17fev'!I71</f>
        <v>2</v>
      </c>
      <c r="H60" s="195"/>
      <c r="I60" s="151">
        <f t="shared" si="18"/>
        <v>45733</v>
      </c>
      <c r="J60" s="240">
        <f>'17mar'!H71</f>
        <v>5</v>
      </c>
      <c r="K60" s="240">
        <f>'17mar'!I71</f>
        <v>2</v>
      </c>
      <c r="L60" s="195"/>
      <c r="M60" s="151">
        <f t="shared" si="19"/>
        <v>45764</v>
      </c>
      <c r="N60" s="240">
        <f>'14abr'!H74</f>
        <v>2</v>
      </c>
      <c r="O60" s="240">
        <f>'14abr'!I74</f>
        <v>0.5</v>
      </c>
      <c r="P60" s="195"/>
      <c r="Q60" s="151">
        <f t="shared" si="20"/>
        <v>45794</v>
      </c>
      <c r="R60" s="240">
        <f>'12mai'!H76</f>
        <v>0</v>
      </c>
      <c r="S60" s="240">
        <f>'12mai'!I76</f>
        <v>0</v>
      </c>
      <c r="U60" s="219">
        <f t="shared" si="21"/>
        <v>45825</v>
      </c>
      <c r="V60" s="241">
        <f>'16jun'!H72</f>
        <v>5</v>
      </c>
      <c r="W60" s="241">
        <f>'16jun'!I72</f>
        <v>1</v>
      </c>
      <c r="X60" s="195"/>
      <c r="Y60" s="151">
        <v>45124</v>
      </c>
      <c r="Z60" s="241">
        <f>'14jul'!H74</f>
        <v>12</v>
      </c>
      <c r="AA60" s="241">
        <f>'14jul'!I74</f>
        <v>2</v>
      </c>
      <c r="AB60" s="195"/>
      <c r="AC60" s="151">
        <f t="shared" si="22"/>
        <v>45886</v>
      </c>
      <c r="AD60" s="250"/>
      <c r="AE60" s="250"/>
      <c r="AF60" s="195"/>
      <c r="AG60" s="151">
        <f t="shared" si="23"/>
        <v>45552</v>
      </c>
      <c r="AH60" s="243">
        <f>'15set'!H73</f>
        <v>16</v>
      </c>
      <c r="AI60" s="243">
        <f>'15set'!I73</f>
        <v>2</v>
      </c>
      <c r="AJ60" s="195"/>
      <c r="AK60" s="151">
        <f t="shared" si="24"/>
        <v>45947</v>
      </c>
      <c r="AL60" s="244">
        <f>'13out'!H75</f>
        <v>13</v>
      </c>
      <c r="AM60" s="244">
        <f>'13out'!I75</f>
        <v>2</v>
      </c>
      <c r="AO60" s="219">
        <f t="shared" si="25"/>
        <v>45978</v>
      </c>
      <c r="AP60" s="244">
        <f>'17nov'!H71</f>
        <v>17</v>
      </c>
      <c r="AQ60" s="244">
        <f>'17nov'!I71</f>
        <v>2</v>
      </c>
      <c r="AR60" s="195"/>
      <c r="AS60" s="151">
        <f t="shared" si="26"/>
        <v>46008</v>
      </c>
      <c r="AT60" s="242">
        <f>'15dez'!H73</f>
        <v>9</v>
      </c>
      <c r="AU60" s="242">
        <f>'15dez'!I73</f>
        <v>2</v>
      </c>
    </row>
    <row r="61" spans="1:47">
      <c r="A61" s="219">
        <f t="shared" si="16"/>
        <v>45675</v>
      </c>
      <c r="B61" s="238">
        <f>'13jan'!H76</f>
        <v>0</v>
      </c>
      <c r="C61" s="238">
        <f>'13jan'!I76</f>
        <v>0</v>
      </c>
      <c r="D61" s="195"/>
      <c r="E61" s="219">
        <f t="shared" si="17"/>
        <v>45706</v>
      </c>
      <c r="F61" s="239">
        <f>'17fev'!H72</f>
        <v>12</v>
      </c>
      <c r="G61" s="239">
        <f>'17fev'!I72</f>
        <v>2</v>
      </c>
      <c r="H61" s="195"/>
      <c r="I61" s="151">
        <f t="shared" si="18"/>
        <v>45734</v>
      </c>
      <c r="J61" s="240">
        <f>'17mar'!H72</f>
        <v>8</v>
      </c>
      <c r="K61" s="240">
        <f>'17mar'!I72</f>
        <v>1</v>
      </c>
      <c r="L61" s="195"/>
      <c r="M61" s="151">
        <f t="shared" si="19"/>
        <v>45765</v>
      </c>
      <c r="N61" s="240">
        <f>'14abr'!H75</f>
        <v>0</v>
      </c>
      <c r="O61" s="240">
        <f>'14abr'!I75</f>
        <v>0</v>
      </c>
      <c r="P61" s="195"/>
      <c r="Q61" s="151">
        <f t="shared" si="20"/>
        <v>45795</v>
      </c>
      <c r="R61" s="247"/>
      <c r="S61" s="247"/>
      <c r="U61" s="219">
        <f t="shared" si="21"/>
        <v>45826</v>
      </c>
      <c r="V61" s="241">
        <f>'16jun'!H73</f>
        <v>14</v>
      </c>
      <c r="W61" s="241">
        <f>'16jun'!I73</f>
        <v>2</v>
      </c>
      <c r="X61" s="195"/>
      <c r="Y61" s="151">
        <v>45125</v>
      </c>
      <c r="Z61" s="241">
        <f>'14jul'!H75</f>
        <v>10</v>
      </c>
      <c r="AA61" s="241">
        <f>'14jul'!I75</f>
        <v>2</v>
      </c>
      <c r="AB61" s="195"/>
      <c r="AC61" s="151">
        <f t="shared" si="22"/>
        <v>45887</v>
      </c>
      <c r="AD61" s="239">
        <f>'18ago'!H71</f>
        <v>11</v>
      </c>
      <c r="AE61" s="239">
        <f>'18ago'!I71</f>
        <v>2</v>
      </c>
      <c r="AF61" s="195"/>
      <c r="AG61" s="151">
        <f t="shared" si="23"/>
        <v>45553</v>
      </c>
      <c r="AH61" s="243">
        <f>'15set'!H74</f>
        <v>14</v>
      </c>
      <c r="AI61" s="243">
        <f>'15set'!I74</f>
        <v>1.5</v>
      </c>
      <c r="AJ61" s="195"/>
      <c r="AK61" s="151">
        <f t="shared" si="24"/>
        <v>45948</v>
      </c>
      <c r="AL61" s="244">
        <f>'13out'!H76</f>
        <v>0</v>
      </c>
      <c r="AM61" s="244">
        <f>'13out'!I76</f>
        <v>0</v>
      </c>
      <c r="AO61" s="219">
        <f t="shared" si="25"/>
        <v>45979</v>
      </c>
      <c r="AP61" s="244">
        <f>'17nov'!H72</f>
        <v>4</v>
      </c>
      <c r="AQ61" s="244">
        <f>'17nov'!I72</f>
        <v>1</v>
      </c>
      <c r="AR61" s="195"/>
      <c r="AS61" s="151">
        <f t="shared" si="26"/>
        <v>46009</v>
      </c>
      <c r="AT61" s="242">
        <f>'15dez'!H74</f>
        <v>14</v>
      </c>
      <c r="AU61" s="242">
        <f>'15dez'!I74</f>
        <v>2.5</v>
      </c>
    </row>
    <row r="62" spans="1:47">
      <c r="A62" s="219">
        <f t="shared" si="16"/>
        <v>45676</v>
      </c>
      <c r="B62" s="249"/>
      <c r="C62" s="249"/>
      <c r="D62" s="195"/>
      <c r="E62" s="219">
        <f t="shared" si="17"/>
        <v>45707</v>
      </c>
      <c r="F62" s="239">
        <f>'17fev'!H73</f>
        <v>5</v>
      </c>
      <c r="G62" s="239">
        <f>'17fev'!I73</f>
        <v>1.5</v>
      </c>
      <c r="H62" s="195"/>
      <c r="I62" s="151">
        <f t="shared" si="18"/>
        <v>45735</v>
      </c>
      <c r="J62" s="240">
        <f>'17mar'!H73</f>
        <v>9</v>
      </c>
      <c r="K62" s="240">
        <f>'17mar'!I73</f>
        <v>1</v>
      </c>
      <c r="L62" s="195"/>
      <c r="M62" s="151">
        <f t="shared" si="19"/>
        <v>45766</v>
      </c>
      <c r="N62" s="240">
        <f>'14abr'!H76</f>
        <v>0</v>
      </c>
      <c r="O62" s="240">
        <f>'14abr'!I76</f>
        <v>0</v>
      </c>
      <c r="P62" s="195"/>
      <c r="Q62" s="151">
        <f t="shared" si="20"/>
        <v>45796</v>
      </c>
      <c r="R62" s="240">
        <f>'19mai'!H71</f>
        <v>21</v>
      </c>
      <c r="S62" s="240">
        <f>'19mai'!I71</f>
        <v>1.5</v>
      </c>
      <c r="U62" s="219">
        <f t="shared" si="21"/>
        <v>45827</v>
      </c>
      <c r="V62" s="241">
        <f>'16jun'!H74</f>
        <v>0</v>
      </c>
      <c r="W62" s="241">
        <f>'16jun'!I74</f>
        <v>0</v>
      </c>
      <c r="X62" s="195"/>
      <c r="Y62" s="151">
        <v>45126</v>
      </c>
      <c r="Z62" s="241">
        <f>'14jul'!H76</f>
        <v>0</v>
      </c>
      <c r="AA62" s="241">
        <f>'14jul'!I76</f>
        <v>0</v>
      </c>
      <c r="AB62" s="195"/>
      <c r="AC62" s="151">
        <f t="shared" si="22"/>
        <v>45888</v>
      </c>
      <c r="AD62" s="239">
        <f>'18ago'!H72</f>
        <v>13</v>
      </c>
      <c r="AE62" s="239">
        <f>'18ago'!I72</f>
        <v>2</v>
      </c>
      <c r="AF62" s="195"/>
      <c r="AG62" s="151">
        <f t="shared" si="23"/>
        <v>45554</v>
      </c>
      <c r="AH62" s="243">
        <f>'15set'!H75</f>
        <v>14</v>
      </c>
      <c r="AI62" s="243">
        <f>'15set'!I75</f>
        <v>2</v>
      </c>
      <c r="AJ62" s="195"/>
      <c r="AK62" s="151">
        <f t="shared" si="24"/>
        <v>45949</v>
      </c>
      <c r="AL62" s="248"/>
      <c r="AM62" s="248"/>
      <c r="AO62" s="219">
        <f t="shared" si="25"/>
        <v>45980</v>
      </c>
      <c r="AP62" s="244">
        <f>'17nov'!H73</f>
        <v>16</v>
      </c>
      <c r="AQ62" s="244">
        <f>'17nov'!I73</f>
        <v>1.75</v>
      </c>
      <c r="AR62" s="195"/>
      <c r="AS62" s="151">
        <f t="shared" si="26"/>
        <v>46010</v>
      </c>
      <c r="AT62" s="242">
        <f>'15dez'!H75</f>
        <v>0</v>
      </c>
      <c r="AU62" s="242">
        <f>'15dez'!I75</f>
        <v>0</v>
      </c>
    </row>
    <row r="63" spans="1:47">
      <c r="A63" s="219">
        <f t="shared" si="16"/>
        <v>45677</v>
      </c>
      <c r="B63" s="238">
        <f>'20jan'!H71</f>
        <v>9</v>
      </c>
      <c r="C63" s="238">
        <f>'20jan'!I71</f>
        <v>1</v>
      </c>
      <c r="D63" s="195"/>
      <c r="E63" s="219">
        <f t="shared" si="17"/>
        <v>45708</v>
      </c>
      <c r="F63" s="239">
        <f>'17fev'!H74</f>
        <v>3</v>
      </c>
      <c r="G63" s="239">
        <f>'17fev'!I74</f>
        <v>1</v>
      </c>
      <c r="H63" s="195"/>
      <c r="I63" s="151">
        <f t="shared" si="18"/>
        <v>45736</v>
      </c>
      <c r="J63" s="240">
        <f>'17mar'!H74</f>
        <v>9</v>
      </c>
      <c r="K63" s="240">
        <f>'17mar'!I74</f>
        <v>2</v>
      </c>
      <c r="L63" s="195"/>
      <c r="M63" s="151">
        <f t="shared" si="19"/>
        <v>45767</v>
      </c>
      <c r="N63" s="247"/>
      <c r="O63" s="247"/>
      <c r="P63" s="195"/>
      <c r="Q63" s="151">
        <f t="shared" si="20"/>
        <v>45797</v>
      </c>
      <c r="R63" s="240">
        <f>'19mai'!H72</f>
        <v>3</v>
      </c>
      <c r="S63" s="240">
        <f>'19mai'!I72</f>
        <v>1</v>
      </c>
      <c r="U63" s="219">
        <f t="shared" si="21"/>
        <v>45828</v>
      </c>
      <c r="V63" s="241">
        <f>'16jun'!H75</f>
        <v>23</v>
      </c>
      <c r="W63" s="241">
        <f>'16jun'!I75</f>
        <v>3</v>
      </c>
      <c r="X63" s="195"/>
      <c r="Y63" s="151">
        <v>45127</v>
      </c>
      <c r="Z63" s="251"/>
      <c r="AA63" s="251"/>
      <c r="AB63" s="195"/>
      <c r="AC63" s="151">
        <f t="shared" si="22"/>
        <v>45889</v>
      </c>
      <c r="AD63" s="239">
        <f>'18ago'!H73</f>
        <v>5</v>
      </c>
      <c r="AE63" s="239">
        <f>'18ago'!I73</f>
        <v>1.5</v>
      </c>
      <c r="AF63" s="195"/>
      <c r="AG63" s="151">
        <f t="shared" si="23"/>
        <v>45555</v>
      </c>
      <c r="AH63" s="243">
        <f>'15set'!H76</f>
        <v>0</v>
      </c>
      <c r="AI63" s="243">
        <f>'15set'!I76</f>
        <v>0</v>
      </c>
      <c r="AJ63" s="195"/>
      <c r="AK63" s="151">
        <f t="shared" si="24"/>
        <v>45950</v>
      </c>
      <c r="AL63" s="244">
        <f>'20out'!H71</f>
        <v>7</v>
      </c>
      <c r="AM63" s="244">
        <f>'20out'!I71</f>
        <v>1</v>
      </c>
      <c r="AO63" s="219">
        <f t="shared" si="25"/>
        <v>45981</v>
      </c>
      <c r="AP63" s="244">
        <f>'17nov'!H74</f>
        <v>6</v>
      </c>
      <c r="AQ63" s="244">
        <f>'17nov'!I74</f>
        <v>1</v>
      </c>
      <c r="AR63" s="195"/>
      <c r="AS63" s="151">
        <f t="shared" si="26"/>
        <v>46011</v>
      </c>
      <c r="AT63" s="242">
        <f>'15dez'!H76</f>
        <v>0</v>
      </c>
      <c r="AU63" s="242">
        <f>'15dez'!I76</f>
        <v>0</v>
      </c>
    </row>
    <row r="64" spans="1:47">
      <c r="A64" s="219">
        <f t="shared" si="16"/>
        <v>45678</v>
      </c>
      <c r="B64" s="238">
        <f>'20jan'!H72</f>
        <v>9</v>
      </c>
      <c r="C64" s="238">
        <f>'20jan'!I72</f>
        <v>1.75</v>
      </c>
      <c r="D64" s="195"/>
      <c r="E64" s="219">
        <f t="shared" si="17"/>
        <v>45709</v>
      </c>
      <c r="F64" s="239">
        <f>'17fev'!H75</f>
        <v>13</v>
      </c>
      <c r="G64" s="239">
        <f>'17fev'!I75</f>
        <v>1</v>
      </c>
      <c r="H64" s="195"/>
      <c r="I64" s="151">
        <f t="shared" si="18"/>
        <v>45737</v>
      </c>
      <c r="J64" s="240">
        <f>'17mar'!H75</f>
        <v>8</v>
      </c>
      <c r="K64" s="240">
        <f>'17mar'!I75</f>
        <v>1</v>
      </c>
      <c r="L64" s="195"/>
      <c r="M64" s="151">
        <f t="shared" si="19"/>
        <v>45768</v>
      </c>
      <c r="N64" s="240">
        <f>'21abr'!H71</f>
        <v>0</v>
      </c>
      <c r="O64" s="240">
        <f>'21abr'!I71</f>
        <v>0</v>
      </c>
      <c r="P64" s="195"/>
      <c r="Q64" s="151">
        <f t="shared" si="20"/>
        <v>45798</v>
      </c>
      <c r="R64" s="240">
        <f>'19mai'!H73</f>
        <v>5</v>
      </c>
      <c r="S64" s="240">
        <f>'19mai'!I73</f>
        <v>1</v>
      </c>
      <c r="U64" s="219">
        <f t="shared" si="21"/>
        <v>45829</v>
      </c>
      <c r="V64" s="241">
        <f>'16jun'!H76</f>
        <v>0</v>
      </c>
      <c r="W64" s="241">
        <f>'16jun'!I76</f>
        <v>0</v>
      </c>
      <c r="X64" s="195"/>
      <c r="Y64" s="151">
        <v>45128</v>
      </c>
      <c r="Z64" s="241">
        <f>'21jul'!H71</f>
        <v>9</v>
      </c>
      <c r="AA64" s="241">
        <f>'21jul'!I71</f>
        <v>2</v>
      </c>
      <c r="AB64" s="195"/>
      <c r="AC64" s="151">
        <f t="shared" si="22"/>
        <v>45890</v>
      </c>
      <c r="AD64" s="239">
        <f>'18ago'!H74</f>
        <v>5</v>
      </c>
      <c r="AE64" s="239">
        <f>'18ago'!I74</f>
        <v>1</v>
      </c>
      <c r="AF64" s="195"/>
      <c r="AG64" s="151">
        <f t="shared" si="23"/>
        <v>45556</v>
      </c>
      <c r="AH64" s="252"/>
      <c r="AI64" s="252"/>
      <c r="AJ64" s="195"/>
      <c r="AK64" s="151">
        <f>AK63+1</f>
        <v>45951</v>
      </c>
      <c r="AL64" s="244">
        <f>'20out'!H72</f>
        <v>10</v>
      </c>
      <c r="AM64" s="244">
        <f>'20out'!I72</f>
        <v>1</v>
      </c>
      <c r="AO64" s="219">
        <f t="shared" si="25"/>
        <v>45982</v>
      </c>
      <c r="AP64" s="244">
        <f>'17nov'!H75</f>
        <v>1</v>
      </c>
      <c r="AQ64" s="244">
        <f>'17nov'!I75</f>
        <v>1</v>
      </c>
      <c r="AR64" s="195"/>
      <c r="AS64" s="151">
        <f t="shared" si="26"/>
        <v>46012</v>
      </c>
      <c r="AT64" s="153"/>
      <c r="AU64" s="153"/>
    </row>
    <row r="65" spans="1:47">
      <c r="A65" s="219">
        <f>A64+1</f>
        <v>45679</v>
      </c>
      <c r="B65" s="238">
        <f>'20jan'!H73</f>
        <v>5</v>
      </c>
      <c r="C65" s="238">
        <f>'20jan'!I73</f>
        <v>1.5</v>
      </c>
      <c r="D65" s="195"/>
      <c r="E65" s="219">
        <f>E64+1</f>
        <v>45710</v>
      </c>
      <c r="F65" s="239">
        <f>'17fev'!H76</f>
        <v>0</v>
      </c>
      <c r="G65" s="239">
        <f>'17fev'!I76</f>
        <v>0</v>
      </c>
      <c r="H65" s="195"/>
      <c r="I65" s="151">
        <f>I64+1</f>
        <v>45738</v>
      </c>
      <c r="J65" s="240">
        <f>'17mar'!H76</f>
        <v>0</v>
      </c>
      <c r="K65" s="240">
        <f>'17mar'!I76</f>
        <v>0</v>
      </c>
      <c r="L65" s="195"/>
      <c r="M65" s="151">
        <f>M64+1</f>
        <v>45769</v>
      </c>
      <c r="N65" s="240">
        <f>'21abr'!H72</f>
        <v>14</v>
      </c>
      <c r="O65" s="240">
        <f>'21abr'!I72</f>
        <v>1</v>
      </c>
      <c r="P65" s="195"/>
      <c r="Q65" s="151">
        <f>Q64+1</f>
        <v>45799</v>
      </c>
      <c r="R65" s="240">
        <f>'19mai'!H74</f>
        <v>9</v>
      </c>
      <c r="S65" s="240">
        <f>'19mai'!I74</f>
        <v>1</v>
      </c>
      <c r="U65" s="219">
        <f>U64+1</f>
        <v>45830</v>
      </c>
      <c r="V65" s="251"/>
      <c r="W65" s="251"/>
      <c r="X65" s="195"/>
      <c r="Y65" s="151">
        <v>45129</v>
      </c>
      <c r="Z65" s="241">
        <f>'21jul'!H72</f>
        <v>10</v>
      </c>
      <c r="AA65" s="241">
        <f>'21jul'!I72</f>
        <v>2</v>
      </c>
      <c r="AB65" s="195"/>
      <c r="AC65" s="151">
        <f t="shared" si="22"/>
        <v>45891</v>
      </c>
      <c r="AD65" s="239">
        <f>'18ago'!H75</f>
        <v>18</v>
      </c>
      <c r="AE65" s="239">
        <f>'18ago'!I75</f>
        <v>2</v>
      </c>
      <c r="AF65" s="195"/>
      <c r="AG65" s="151">
        <f t="shared" si="23"/>
        <v>45557</v>
      </c>
      <c r="AH65" s="243">
        <f>'22set'!H71</f>
        <v>23</v>
      </c>
      <c r="AI65" s="243">
        <f>'22set'!I71</f>
        <v>2.75</v>
      </c>
      <c r="AJ65" s="195"/>
      <c r="AK65" s="151">
        <f t="shared" si="24"/>
        <v>45952</v>
      </c>
      <c r="AL65" s="244">
        <f>'20out'!H73</f>
        <v>6</v>
      </c>
      <c r="AM65" s="244">
        <f>'20out'!I73</f>
        <v>1.5</v>
      </c>
      <c r="AO65" s="219">
        <f t="shared" si="25"/>
        <v>45983</v>
      </c>
      <c r="AP65" s="244">
        <f>'17nov'!H76</f>
        <v>0</v>
      </c>
      <c r="AQ65" s="244">
        <f>'17nov'!I76</f>
        <v>0</v>
      </c>
      <c r="AR65" s="195"/>
      <c r="AS65" s="151">
        <f t="shared" si="26"/>
        <v>46013</v>
      </c>
      <c r="AT65" s="242">
        <f>'22dez'!H71</f>
        <v>11</v>
      </c>
      <c r="AU65" s="242">
        <f>'22dez'!I71</f>
        <v>2</v>
      </c>
    </row>
    <row r="66" spans="1:47">
      <c r="A66" s="219">
        <f t="shared" si="16"/>
        <v>45680</v>
      </c>
      <c r="B66" s="238">
        <f>'20jan'!H74</f>
        <v>6</v>
      </c>
      <c r="C66" s="238">
        <f>'20jan'!I74</f>
        <v>1</v>
      </c>
      <c r="D66" s="195"/>
      <c r="E66" s="219">
        <f t="shared" ref="E66:E72" si="27">E65+1</f>
        <v>45711</v>
      </c>
      <c r="F66" s="250"/>
      <c r="G66" s="250"/>
      <c r="H66" s="195"/>
      <c r="I66" s="151">
        <f t="shared" ref="I66:I74" si="28">I65+1</f>
        <v>45739</v>
      </c>
      <c r="J66" s="247"/>
      <c r="K66" s="247"/>
      <c r="L66" s="195"/>
      <c r="M66" s="151">
        <f t="shared" ref="M66:M73" si="29">M65+1</f>
        <v>45770</v>
      </c>
      <c r="N66" s="240">
        <f>'21abr'!H73</f>
        <v>9</v>
      </c>
      <c r="O66" s="240">
        <f>'21abr'!I73</f>
        <v>1</v>
      </c>
      <c r="P66" s="195"/>
      <c r="Q66" s="151">
        <f t="shared" ref="Q66:Q74" si="30">Q65+1</f>
        <v>45800</v>
      </c>
      <c r="R66" s="240">
        <f>'19mai'!H75</f>
        <v>11</v>
      </c>
      <c r="S66" s="240">
        <f>'19mai'!I75</f>
        <v>1.5</v>
      </c>
      <c r="U66" s="219">
        <f t="shared" si="21"/>
        <v>45831</v>
      </c>
      <c r="V66" s="241">
        <f>'23jun'!H71</f>
        <v>9</v>
      </c>
      <c r="W66" s="241">
        <f>'23jun'!I71</f>
        <v>1</v>
      </c>
      <c r="X66" s="195"/>
      <c r="Y66" s="151">
        <v>45130</v>
      </c>
      <c r="Z66" s="241">
        <f>'21jul'!H73</f>
        <v>10</v>
      </c>
      <c r="AA66" s="241">
        <f>'21jul'!I73</f>
        <v>2</v>
      </c>
      <c r="AB66" s="195"/>
      <c r="AC66" s="151">
        <f t="shared" si="22"/>
        <v>45892</v>
      </c>
      <c r="AD66" s="239">
        <f>'18ago'!H76</f>
        <v>0</v>
      </c>
      <c r="AE66" s="239">
        <f>'18ago'!I76</f>
        <v>0</v>
      </c>
      <c r="AF66" s="195"/>
      <c r="AG66" s="151">
        <f t="shared" si="23"/>
        <v>45558</v>
      </c>
      <c r="AH66" s="243">
        <f>'22set'!H72</f>
        <v>28</v>
      </c>
      <c r="AI66" s="243">
        <f>'22set'!I72</f>
        <v>3</v>
      </c>
      <c r="AJ66" s="195"/>
      <c r="AK66" s="151">
        <f t="shared" si="24"/>
        <v>45953</v>
      </c>
      <c r="AL66" s="244">
        <f>'20out'!H74</f>
        <v>24</v>
      </c>
      <c r="AM66" s="244">
        <f>'20out'!I74</f>
        <v>0.75</v>
      </c>
      <c r="AO66" s="219">
        <f>AO65+1</f>
        <v>45984</v>
      </c>
      <c r="AP66" s="248"/>
      <c r="AQ66" s="248"/>
      <c r="AR66" s="195"/>
      <c r="AS66" s="151">
        <f t="shared" si="26"/>
        <v>46014</v>
      </c>
      <c r="AT66" s="242">
        <f>'22dez'!H72</f>
        <v>14</v>
      </c>
      <c r="AU66" s="242">
        <f>'22dez'!I72</f>
        <v>1.5</v>
      </c>
    </row>
    <row r="67" spans="1:47">
      <c r="A67" s="219">
        <f t="shared" si="16"/>
        <v>45681</v>
      </c>
      <c r="B67" s="238">
        <f>'20jan'!H75</f>
        <v>10</v>
      </c>
      <c r="C67" s="238">
        <f>'20jan'!I75</f>
        <v>1</v>
      </c>
      <c r="D67" s="195"/>
      <c r="E67" s="219">
        <f t="shared" si="27"/>
        <v>45712</v>
      </c>
      <c r="F67" s="239">
        <f>'24fev'!H71</f>
        <v>19</v>
      </c>
      <c r="G67" s="239">
        <f>'24fev'!I71</f>
        <v>2</v>
      </c>
      <c r="H67" s="195"/>
      <c r="I67" s="151">
        <f t="shared" si="28"/>
        <v>45740</v>
      </c>
      <c r="J67" s="240">
        <f>'24mar'!H71</f>
        <v>15</v>
      </c>
      <c r="K67" s="240">
        <f>'24mar'!I71</f>
        <v>2</v>
      </c>
      <c r="L67" s="195"/>
      <c r="M67" s="151">
        <f t="shared" si="29"/>
        <v>45771</v>
      </c>
      <c r="N67" s="240">
        <f>'21abr'!H74</f>
        <v>8</v>
      </c>
      <c r="O67" s="240">
        <f>'21abr'!I74</f>
        <v>1.5</v>
      </c>
      <c r="P67" s="195"/>
      <c r="Q67" s="151">
        <f t="shared" si="30"/>
        <v>45801</v>
      </c>
      <c r="R67" s="240">
        <f>'19mai'!H76</f>
        <v>3</v>
      </c>
      <c r="S67" s="240">
        <f>'19mai'!I76</f>
        <v>0.5</v>
      </c>
      <c r="U67" s="219">
        <f t="shared" si="21"/>
        <v>45832</v>
      </c>
      <c r="V67" s="241">
        <f>'23jun'!H72</f>
        <v>13</v>
      </c>
      <c r="W67" s="241">
        <f>'23jun'!I72</f>
        <v>1.25</v>
      </c>
      <c r="X67" s="195"/>
      <c r="Y67" s="151">
        <v>45131</v>
      </c>
      <c r="Z67" s="241">
        <f>'21jul'!H74</f>
        <v>10</v>
      </c>
      <c r="AA67" s="241">
        <f>'21jul'!I74</f>
        <v>2</v>
      </c>
      <c r="AB67" s="195"/>
      <c r="AC67" s="151">
        <f t="shared" si="22"/>
        <v>45893</v>
      </c>
      <c r="AD67" s="250"/>
      <c r="AE67" s="250"/>
      <c r="AF67" s="195"/>
      <c r="AG67" s="151">
        <f t="shared" si="23"/>
        <v>45559</v>
      </c>
      <c r="AH67" s="243">
        <f>'22set'!H73</f>
        <v>5</v>
      </c>
      <c r="AI67" s="243">
        <f>'22set'!I73</f>
        <v>2</v>
      </c>
      <c r="AJ67" s="195"/>
      <c r="AK67" s="151">
        <f t="shared" si="24"/>
        <v>45954</v>
      </c>
      <c r="AL67" s="244">
        <f>'20out'!H75</f>
        <v>11</v>
      </c>
      <c r="AM67" s="244">
        <f>'20out'!I75</f>
        <v>1.375</v>
      </c>
      <c r="AO67" s="219">
        <f t="shared" si="25"/>
        <v>45985</v>
      </c>
      <c r="AP67" s="244">
        <f>'24nov'!H71</f>
        <v>15</v>
      </c>
      <c r="AQ67" s="244">
        <f>'24nov'!I71</f>
        <v>2</v>
      </c>
      <c r="AR67" s="195"/>
      <c r="AS67" s="151">
        <f t="shared" si="26"/>
        <v>46015</v>
      </c>
      <c r="AT67" s="242">
        <f>'22dez'!H73</f>
        <v>0</v>
      </c>
      <c r="AU67" s="242">
        <f>'22dez'!I73</f>
        <v>0</v>
      </c>
    </row>
    <row r="68" spans="1:47">
      <c r="A68" s="219">
        <f t="shared" si="16"/>
        <v>45682</v>
      </c>
      <c r="B68" s="238">
        <f>'20jan'!H76</f>
        <v>0</v>
      </c>
      <c r="C68" s="238">
        <f>'20jan'!I76</f>
        <v>0</v>
      </c>
      <c r="D68" s="195"/>
      <c r="E68" s="219">
        <f t="shared" si="27"/>
        <v>45713</v>
      </c>
      <c r="F68" s="239">
        <f>'24fev'!H72</f>
        <v>9</v>
      </c>
      <c r="G68" s="239">
        <f>'24fev'!I72</f>
        <v>2</v>
      </c>
      <c r="H68" s="195"/>
      <c r="I68" s="151">
        <f t="shared" si="28"/>
        <v>45741</v>
      </c>
      <c r="J68" s="240">
        <f>'24mar'!H72</f>
        <v>13</v>
      </c>
      <c r="K68" s="240">
        <f>'24mar'!I72</f>
        <v>2</v>
      </c>
      <c r="L68" s="195"/>
      <c r="M68" s="151">
        <f t="shared" si="29"/>
        <v>45772</v>
      </c>
      <c r="N68" s="240">
        <f>'21abr'!H75</f>
        <v>4</v>
      </c>
      <c r="O68" s="240">
        <f>'21abr'!I75</f>
        <v>1</v>
      </c>
      <c r="P68" s="195"/>
      <c r="Q68" s="151">
        <f t="shared" si="30"/>
        <v>45802</v>
      </c>
      <c r="R68" s="247"/>
      <c r="S68" s="247"/>
      <c r="U68" s="219">
        <f t="shared" si="21"/>
        <v>45833</v>
      </c>
      <c r="V68" s="241">
        <f>'23jun'!H73</f>
        <v>10</v>
      </c>
      <c r="W68" s="241">
        <f>'23jun'!I73</f>
        <v>0.5</v>
      </c>
      <c r="X68" s="195"/>
      <c r="Y68" s="151">
        <v>45132</v>
      </c>
      <c r="Z68" s="241">
        <f>'21jul'!H75</f>
        <v>10</v>
      </c>
      <c r="AA68" s="241">
        <f>'21jul'!I75</f>
        <v>2</v>
      </c>
      <c r="AB68" s="195"/>
      <c r="AC68" s="151">
        <f t="shared" si="22"/>
        <v>45894</v>
      </c>
      <c r="AD68" s="239">
        <f>'25ago'!H71</f>
        <v>5</v>
      </c>
      <c r="AE68" s="239">
        <f>'25ago'!I71</f>
        <v>2</v>
      </c>
      <c r="AF68" s="195"/>
      <c r="AG68" s="151">
        <f t="shared" si="23"/>
        <v>45560</v>
      </c>
      <c r="AH68" s="243">
        <f>'22set'!H74</f>
        <v>22</v>
      </c>
      <c r="AI68" s="243">
        <f>'22set'!I74</f>
        <v>3</v>
      </c>
      <c r="AJ68" s="195"/>
      <c r="AK68" s="151">
        <f t="shared" si="24"/>
        <v>45955</v>
      </c>
      <c r="AL68" s="244">
        <f>'20out'!H76</f>
        <v>0</v>
      </c>
      <c r="AM68" s="244">
        <f>'20out'!I76</f>
        <v>0</v>
      </c>
      <c r="AO68" s="219">
        <f t="shared" si="25"/>
        <v>45986</v>
      </c>
      <c r="AP68" s="244">
        <f>'24nov'!H72</f>
        <v>4</v>
      </c>
      <c r="AQ68" s="244">
        <f>'24nov'!I72</f>
        <v>1</v>
      </c>
      <c r="AR68" s="195"/>
      <c r="AS68" s="151">
        <f t="shared" si="26"/>
        <v>46016</v>
      </c>
      <c r="AT68" s="242">
        <f>'22dez'!H74</f>
        <v>0</v>
      </c>
      <c r="AU68" s="242">
        <f>'22dez'!I74</f>
        <v>0</v>
      </c>
    </row>
    <row r="69" spans="1:47">
      <c r="A69" s="219">
        <f t="shared" si="16"/>
        <v>45683</v>
      </c>
      <c r="B69" s="249"/>
      <c r="C69" s="249"/>
      <c r="D69" s="195"/>
      <c r="E69" s="219">
        <f t="shared" si="27"/>
        <v>45714</v>
      </c>
      <c r="F69" s="239">
        <f>'24fev'!H73</f>
        <v>14</v>
      </c>
      <c r="G69" s="239">
        <f>'24fev'!I73</f>
        <v>2</v>
      </c>
      <c r="H69" s="195"/>
      <c r="I69" s="151">
        <f t="shared" si="28"/>
        <v>45742</v>
      </c>
      <c r="J69" s="240">
        <f>'24mar'!H73</f>
        <v>3</v>
      </c>
      <c r="K69" s="240">
        <f>'24mar'!I73</f>
        <v>0.5</v>
      </c>
      <c r="L69" s="195"/>
      <c r="M69" s="151">
        <f t="shared" si="29"/>
        <v>45773</v>
      </c>
      <c r="N69" s="240">
        <f>'21abr'!H76</f>
        <v>0</v>
      </c>
      <c r="O69" s="240">
        <f>'21abr'!I76</f>
        <v>0</v>
      </c>
      <c r="P69" s="195"/>
      <c r="Q69" s="151">
        <f t="shared" si="30"/>
        <v>45803</v>
      </c>
      <c r="R69" s="240">
        <f>'26mai'!H71</f>
        <v>6</v>
      </c>
      <c r="S69" s="240">
        <f>'26mai'!I71</f>
        <v>1</v>
      </c>
      <c r="U69" s="219">
        <f t="shared" si="21"/>
        <v>45834</v>
      </c>
      <c r="V69" s="241">
        <f>'23jun'!H74</f>
        <v>2</v>
      </c>
      <c r="W69" s="241">
        <f>'23jun'!I74</f>
        <v>2</v>
      </c>
      <c r="X69" s="195"/>
      <c r="Y69" s="151">
        <v>45133</v>
      </c>
      <c r="Z69" s="241">
        <f>'21jul'!H76</f>
        <v>0</v>
      </c>
      <c r="AA69" s="241">
        <f>'21jul'!I76</f>
        <v>0</v>
      </c>
      <c r="AB69" s="195"/>
      <c r="AC69" s="151">
        <f t="shared" si="22"/>
        <v>45895</v>
      </c>
      <c r="AD69" s="239">
        <f>'25ago'!H72</f>
        <v>11</v>
      </c>
      <c r="AE69" s="239">
        <f>'25ago'!I72</f>
        <v>2</v>
      </c>
      <c r="AF69" s="195"/>
      <c r="AG69" s="151">
        <f t="shared" si="23"/>
        <v>45561</v>
      </c>
      <c r="AH69" s="243">
        <f>'22set'!H75</f>
        <v>7</v>
      </c>
      <c r="AI69" s="243">
        <f>'22set'!I75</f>
        <v>2.5</v>
      </c>
      <c r="AJ69" s="195"/>
      <c r="AK69" s="151">
        <f t="shared" si="24"/>
        <v>45956</v>
      </c>
      <c r="AL69" s="248"/>
      <c r="AM69" s="248"/>
      <c r="AO69" s="219">
        <f t="shared" si="25"/>
        <v>45987</v>
      </c>
      <c r="AP69" s="244">
        <f>'24nov'!H73</f>
        <v>12</v>
      </c>
      <c r="AQ69" s="244">
        <f>'24nov'!I73</f>
        <v>2</v>
      </c>
      <c r="AR69" s="195"/>
      <c r="AS69" s="151">
        <f t="shared" si="26"/>
        <v>46017</v>
      </c>
      <c r="AT69" s="242">
        <f>'22dez'!H75</f>
        <v>0</v>
      </c>
      <c r="AU69" s="242">
        <f>'22dez'!I75</f>
        <v>0</v>
      </c>
    </row>
    <row r="70" spans="1:47">
      <c r="A70" s="219">
        <f t="shared" si="16"/>
        <v>45684</v>
      </c>
      <c r="B70" s="238">
        <f>'27jan'!H71</f>
        <v>6</v>
      </c>
      <c r="C70" s="238">
        <f>'27jan'!I71</f>
        <v>1</v>
      </c>
      <c r="D70" s="195"/>
      <c r="E70" s="219">
        <f t="shared" si="27"/>
        <v>45715</v>
      </c>
      <c r="F70" s="239">
        <f>'24fev'!H74</f>
        <v>9</v>
      </c>
      <c r="G70" s="239">
        <f>'24fev'!I74</f>
        <v>1.5</v>
      </c>
      <c r="H70" s="195"/>
      <c r="I70" s="151">
        <f t="shared" si="28"/>
        <v>45743</v>
      </c>
      <c r="J70" s="240">
        <f>'24mar'!H74</f>
        <v>11</v>
      </c>
      <c r="K70" s="240">
        <f>'24mar'!I74</f>
        <v>2</v>
      </c>
      <c r="L70" s="195"/>
      <c r="M70" s="151">
        <f t="shared" si="29"/>
        <v>45774</v>
      </c>
      <c r="N70" s="247"/>
      <c r="O70" s="247"/>
      <c r="P70" s="195"/>
      <c r="Q70" s="151">
        <f t="shared" si="30"/>
        <v>45804</v>
      </c>
      <c r="R70" s="240">
        <f>'26mai'!H72</f>
        <v>6</v>
      </c>
      <c r="S70" s="240">
        <f>'26mai'!I72</f>
        <v>1</v>
      </c>
      <c r="U70" s="219">
        <f t="shared" si="21"/>
        <v>45835</v>
      </c>
      <c r="V70" s="241">
        <f>'23jun'!H75</f>
        <v>21</v>
      </c>
      <c r="W70" s="241">
        <f>'23jun'!I75</f>
        <v>2</v>
      </c>
      <c r="X70" s="195"/>
      <c r="Y70" s="151">
        <v>45134</v>
      </c>
      <c r="Z70" s="251"/>
      <c r="AA70" s="251"/>
      <c r="AB70" s="195"/>
      <c r="AC70" s="151">
        <f t="shared" si="22"/>
        <v>45896</v>
      </c>
      <c r="AD70" s="239">
        <f>'25ago'!H73</f>
        <v>14</v>
      </c>
      <c r="AE70" s="239">
        <f>'25ago'!I73</f>
        <v>2</v>
      </c>
      <c r="AF70" s="195"/>
      <c r="AG70" s="151">
        <f t="shared" si="23"/>
        <v>45562</v>
      </c>
      <c r="AH70" s="243">
        <f>'22set'!H76</f>
        <v>0</v>
      </c>
      <c r="AI70" s="243">
        <f>'22set'!I76</f>
        <v>0</v>
      </c>
      <c r="AJ70" s="195"/>
      <c r="AK70" s="151">
        <f t="shared" si="24"/>
        <v>45957</v>
      </c>
      <c r="AL70" s="244">
        <f>'27out'!H71</f>
        <v>25</v>
      </c>
      <c r="AM70" s="244">
        <f>'27out'!I71</f>
        <v>2.5</v>
      </c>
      <c r="AO70" s="219">
        <f t="shared" si="25"/>
        <v>45988</v>
      </c>
      <c r="AP70" s="244">
        <f>'24nov'!H74</f>
        <v>24</v>
      </c>
      <c r="AQ70" s="244">
        <f>'24nov'!I74</f>
        <v>2</v>
      </c>
      <c r="AR70" s="195"/>
      <c r="AS70" s="151">
        <f t="shared" si="26"/>
        <v>46018</v>
      </c>
      <c r="AT70" s="242">
        <f>'22dez'!H76</f>
        <v>0</v>
      </c>
      <c r="AU70" s="242">
        <f>'22dez'!I76</f>
        <v>0</v>
      </c>
    </row>
    <row r="71" spans="1:47">
      <c r="A71" s="219">
        <f t="shared" si="16"/>
        <v>45685</v>
      </c>
      <c r="B71" s="238">
        <f>'27jan'!H72</f>
        <v>14</v>
      </c>
      <c r="C71" s="238">
        <f>'27jan'!I72</f>
        <v>1</v>
      </c>
      <c r="D71" s="195"/>
      <c r="E71" s="219">
        <f t="shared" si="27"/>
        <v>45716</v>
      </c>
      <c r="F71" s="239">
        <f>'24fev'!H75</f>
        <v>3</v>
      </c>
      <c r="G71" s="239">
        <f>'24fev'!I75</f>
        <v>0.5</v>
      </c>
      <c r="H71" s="195"/>
      <c r="I71" s="151">
        <f t="shared" si="28"/>
        <v>45744</v>
      </c>
      <c r="J71" s="240">
        <f>'24mar'!H75</f>
        <v>14</v>
      </c>
      <c r="K71" s="240">
        <f>'24mar'!I75</f>
        <v>2.25</v>
      </c>
      <c r="L71" s="195"/>
      <c r="M71" s="151">
        <f t="shared" si="29"/>
        <v>45775</v>
      </c>
      <c r="N71" s="240">
        <f>'28abr'!H71</f>
        <v>11</v>
      </c>
      <c r="O71" s="240">
        <f>'28abr'!I71</f>
        <v>1.5</v>
      </c>
      <c r="P71" s="195"/>
      <c r="Q71" s="151">
        <f t="shared" si="30"/>
        <v>45805</v>
      </c>
      <c r="R71" s="240">
        <f>'26mai'!H73</f>
        <v>10</v>
      </c>
      <c r="S71" s="240">
        <f>'26mai'!I73</f>
        <v>1.5</v>
      </c>
      <c r="U71" s="219">
        <f t="shared" si="21"/>
        <v>45836</v>
      </c>
      <c r="V71" s="241">
        <f>'23jun'!H76</f>
        <v>0</v>
      </c>
      <c r="W71" s="241">
        <f>'23jun'!I76</f>
        <v>0</v>
      </c>
      <c r="X71" s="195"/>
      <c r="Y71" s="151">
        <v>45135</v>
      </c>
      <c r="Z71" s="241">
        <f>'28jul'!H71</f>
        <v>5</v>
      </c>
      <c r="AA71" s="241">
        <f>'28jul'!I71</f>
        <v>1.5</v>
      </c>
      <c r="AB71" s="195"/>
      <c r="AC71" s="151">
        <f t="shared" si="22"/>
        <v>45897</v>
      </c>
      <c r="AD71" s="239">
        <f>'25ago'!H74</f>
        <v>3</v>
      </c>
      <c r="AE71" s="239">
        <f>'25ago'!I74</f>
        <v>1</v>
      </c>
      <c r="AF71" s="195"/>
      <c r="AG71" s="151">
        <f t="shared" si="23"/>
        <v>45563</v>
      </c>
      <c r="AH71" s="252"/>
      <c r="AI71" s="252"/>
      <c r="AJ71" s="195"/>
      <c r="AK71" s="151">
        <f t="shared" si="24"/>
        <v>45958</v>
      </c>
      <c r="AL71" s="244">
        <f>'27out'!H72</f>
        <v>11</v>
      </c>
      <c r="AM71" s="244">
        <f>'27out'!I72</f>
        <v>2</v>
      </c>
      <c r="AO71" s="219">
        <f t="shared" si="25"/>
        <v>45989</v>
      </c>
      <c r="AP71" s="244">
        <f>'24nov'!H75</f>
        <v>16</v>
      </c>
      <c r="AQ71" s="244">
        <f>'24nov'!I75</f>
        <v>2</v>
      </c>
      <c r="AR71" s="195"/>
      <c r="AS71" s="151">
        <f t="shared" si="26"/>
        <v>46019</v>
      </c>
      <c r="AT71" s="153"/>
      <c r="AU71" s="153"/>
    </row>
    <row r="72" spans="1:47">
      <c r="A72" s="219">
        <f t="shared" si="16"/>
        <v>45686</v>
      </c>
      <c r="B72" s="238">
        <f>'27jan'!H73</f>
        <v>6</v>
      </c>
      <c r="C72" s="238">
        <f>'27jan'!I73</f>
        <v>1</v>
      </c>
      <c r="D72" s="195"/>
      <c r="E72" s="219">
        <f t="shared" si="27"/>
        <v>45717</v>
      </c>
      <c r="F72" s="239">
        <f>'24fev'!H76</f>
        <v>0</v>
      </c>
      <c r="G72" s="239">
        <f>'24fev'!I76</f>
        <v>0</v>
      </c>
      <c r="H72" s="187"/>
      <c r="I72" s="151">
        <f t="shared" si="28"/>
        <v>45745</v>
      </c>
      <c r="J72" s="240">
        <f>'24mar'!H76</f>
        <v>0</v>
      </c>
      <c r="K72" s="240">
        <f>'24mar'!I76</f>
        <v>0</v>
      </c>
      <c r="L72" s="195"/>
      <c r="M72" s="151">
        <f t="shared" si="29"/>
        <v>45776</v>
      </c>
      <c r="N72" s="240">
        <f>'28abr'!H72</f>
        <v>8</v>
      </c>
      <c r="O72" s="240">
        <f>'28abr'!I72</f>
        <v>1.5</v>
      </c>
      <c r="P72" s="195"/>
      <c r="Q72" s="151">
        <f t="shared" si="30"/>
        <v>45806</v>
      </c>
      <c r="R72" s="240">
        <f>'26mai'!H74</f>
        <v>6</v>
      </c>
      <c r="S72" s="240">
        <f>'26mai'!I74</f>
        <v>1</v>
      </c>
      <c r="U72" s="219">
        <f t="shared" si="21"/>
        <v>45837</v>
      </c>
      <c r="V72" s="251"/>
      <c r="W72" s="251"/>
      <c r="X72" s="195"/>
      <c r="Y72" s="151">
        <v>45136</v>
      </c>
      <c r="Z72" s="241">
        <f>'28jul'!H72</f>
        <v>14</v>
      </c>
      <c r="AA72" s="241">
        <f>'28jul'!I72</f>
        <v>2</v>
      </c>
      <c r="AB72" s="195"/>
      <c r="AC72" s="151">
        <f t="shared" si="22"/>
        <v>45898</v>
      </c>
      <c r="AD72" s="239">
        <f>'25ago'!H75</f>
        <v>12</v>
      </c>
      <c r="AE72" s="239">
        <f>'25ago'!I75</f>
        <v>2</v>
      </c>
      <c r="AF72" s="195"/>
      <c r="AG72" s="151">
        <f t="shared" si="23"/>
        <v>45564</v>
      </c>
      <c r="AH72" s="243">
        <f>'29set'!H71</f>
        <v>15</v>
      </c>
      <c r="AI72" s="243">
        <f>'29set'!I71</f>
        <v>2</v>
      </c>
      <c r="AJ72" s="195"/>
      <c r="AK72" s="151">
        <f t="shared" si="24"/>
        <v>45959</v>
      </c>
      <c r="AL72" s="244">
        <f>'27out'!H73</f>
        <v>16</v>
      </c>
      <c r="AM72" s="244">
        <f>'27out'!I73</f>
        <v>1</v>
      </c>
      <c r="AO72" s="219">
        <f t="shared" si="25"/>
        <v>45990</v>
      </c>
      <c r="AP72" s="244">
        <f>'24nov'!H76</f>
        <v>0</v>
      </c>
      <c r="AQ72" s="244">
        <f>'24nov'!I76</f>
        <v>0</v>
      </c>
      <c r="AR72" s="195"/>
      <c r="AS72" s="151">
        <f t="shared" si="26"/>
        <v>46020</v>
      </c>
      <c r="AT72" s="242">
        <f>'29dez'!H71</f>
        <v>0</v>
      </c>
      <c r="AU72" s="242">
        <f>'29dez'!I71</f>
        <v>0</v>
      </c>
    </row>
    <row r="73" spans="1:47">
      <c r="A73" s="219">
        <f t="shared" si="16"/>
        <v>45687</v>
      </c>
      <c r="B73" s="238">
        <f>'27jan'!H74</f>
        <v>14</v>
      </c>
      <c r="C73" s="238">
        <f>'27jan'!I74</f>
        <v>1</v>
      </c>
      <c r="D73" s="195"/>
      <c r="E73" s="211"/>
      <c r="F73" s="214"/>
      <c r="G73" s="213"/>
      <c r="H73" s="187"/>
      <c r="I73" s="151">
        <f t="shared" si="28"/>
        <v>45746</v>
      </c>
      <c r="J73" s="281"/>
      <c r="K73" s="281"/>
      <c r="L73" s="195"/>
      <c r="M73" s="151">
        <f t="shared" si="29"/>
        <v>45777</v>
      </c>
      <c r="N73" s="240">
        <f>'28abr'!H73</f>
        <v>10</v>
      </c>
      <c r="O73" s="240">
        <f>'28abr'!I73</f>
        <v>1</v>
      </c>
      <c r="P73" s="195"/>
      <c r="Q73" s="151">
        <f t="shared" si="30"/>
        <v>45807</v>
      </c>
      <c r="R73" s="240">
        <f>'26mai'!H75</f>
        <v>19</v>
      </c>
      <c r="S73" s="240">
        <f>'26mai'!I75</f>
        <v>1</v>
      </c>
      <c r="U73" s="219">
        <f t="shared" si="21"/>
        <v>45838</v>
      </c>
      <c r="V73" s="241">
        <f>'30jun'!H71</f>
        <v>17</v>
      </c>
      <c r="W73" s="241">
        <f>'30jun'!I71</f>
        <v>2</v>
      </c>
      <c r="X73" s="195"/>
      <c r="Y73" s="151">
        <v>45137</v>
      </c>
      <c r="Z73" s="241">
        <f>'28jul'!H73</f>
        <v>19</v>
      </c>
      <c r="AA73" s="241">
        <f>'28jul'!I73</f>
        <v>2.5</v>
      </c>
      <c r="AB73" s="195"/>
      <c r="AC73" s="151">
        <f t="shared" si="22"/>
        <v>45899</v>
      </c>
      <c r="AD73" s="239">
        <f>'25ago'!H76</f>
        <v>0</v>
      </c>
      <c r="AE73" s="239">
        <f>'25ago'!I76</f>
        <v>0</v>
      </c>
      <c r="AF73" s="195"/>
      <c r="AG73" s="151">
        <f t="shared" si="23"/>
        <v>45565</v>
      </c>
      <c r="AH73" s="243">
        <f>'29set'!H72</f>
        <v>0</v>
      </c>
      <c r="AI73" s="243">
        <f>'29set'!I72</f>
        <v>0</v>
      </c>
      <c r="AJ73" s="195"/>
      <c r="AK73" s="151">
        <f t="shared" si="24"/>
        <v>45960</v>
      </c>
      <c r="AL73" s="244">
        <f>'27out'!H74</f>
        <v>11</v>
      </c>
      <c r="AM73" s="244">
        <f>'27out'!I74</f>
        <v>2</v>
      </c>
      <c r="AO73" s="219">
        <f t="shared" si="25"/>
        <v>45991</v>
      </c>
      <c r="AP73" s="248"/>
      <c r="AQ73" s="248"/>
      <c r="AR73" s="195"/>
      <c r="AS73" s="151">
        <f t="shared" si="26"/>
        <v>46021</v>
      </c>
      <c r="AT73" s="242">
        <f>'29dez'!H72</f>
        <v>0</v>
      </c>
      <c r="AU73" s="242">
        <f>'29dez'!I72</f>
        <v>0</v>
      </c>
    </row>
    <row r="74" spans="1:47">
      <c r="A74" s="219">
        <f t="shared" si="16"/>
        <v>45688</v>
      </c>
      <c r="B74" s="238">
        <f>'27jan'!H75</f>
        <v>2</v>
      </c>
      <c r="C74" s="238">
        <f>'27jan'!I75</f>
        <v>1</v>
      </c>
      <c r="D74" s="195"/>
      <c r="E74" s="211"/>
      <c r="F74" s="214"/>
      <c r="G74" s="213"/>
      <c r="H74" s="187"/>
      <c r="I74" s="151">
        <f t="shared" si="28"/>
        <v>45747</v>
      </c>
      <c r="J74" s="240">
        <f>'31mar'!H71</f>
        <v>1</v>
      </c>
      <c r="K74" s="240">
        <f>'31mar'!I71</f>
        <v>0.125</v>
      </c>
      <c r="L74" s="195"/>
      <c r="M74" s="215"/>
      <c r="N74" s="218"/>
      <c r="P74" s="187"/>
      <c r="Q74" s="151">
        <f t="shared" si="30"/>
        <v>45808</v>
      </c>
      <c r="R74" s="240">
        <f>'26mai'!H76</f>
        <v>0</v>
      </c>
      <c r="S74" s="240">
        <f>'26mai'!I76</f>
        <v>0</v>
      </c>
      <c r="U74" s="211"/>
      <c r="V74" s="218"/>
      <c r="X74" s="187"/>
      <c r="Y74" s="151">
        <v>45138</v>
      </c>
      <c r="Z74" s="241">
        <f>'28jul'!H74</f>
        <v>16</v>
      </c>
      <c r="AA74" s="241">
        <f>'28jul'!I74</f>
        <v>2.25</v>
      </c>
      <c r="AB74" s="195"/>
      <c r="AC74" s="151">
        <f t="shared" si="22"/>
        <v>45900</v>
      </c>
      <c r="AD74" s="250"/>
      <c r="AE74" s="250"/>
      <c r="AF74" s="195"/>
      <c r="AG74" s="215"/>
      <c r="AJ74" s="187"/>
      <c r="AK74" s="151">
        <f t="shared" si="24"/>
        <v>45961</v>
      </c>
      <c r="AL74" s="244">
        <f>'27out'!H75</f>
        <v>6</v>
      </c>
      <c r="AM74" s="244">
        <f>'27out'!I75</f>
        <v>2</v>
      </c>
      <c r="AO74" s="211"/>
      <c r="AP74" s="215"/>
      <c r="AQ74" s="215"/>
      <c r="AR74" s="187"/>
      <c r="AS74" s="151">
        <f t="shared" si="26"/>
        <v>46022</v>
      </c>
      <c r="AT74" s="242">
        <f>'29dez'!H73</f>
        <v>0</v>
      </c>
      <c r="AU74" s="242">
        <f>'29dez'!I73</f>
        <v>0</v>
      </c>
    </row>
    <row r="77" spans="1:47">
      <c r="A77" s="394" t="s">
        <v>36</v>
      </c>
      <c r="B77" s="394"/>
      <c r="C77" s="394"/>
      <c r="D77" s="187"/>
      <c r="E77" s="394" t="s">
        <v>37</v>
      </c>
      <c r="F77" s="394"/>
      <c r="G77" s="394"/>
      <c r="I77" s="394" t="s">
        <v>38</v>
      </c>
      <c r="J77" s="394"/>
      <c r="K77" s="394"/>
      <c r="M77" s="394" t="s">
        <v>39</v>
      </c>
      <c r="N77" s="394"/>
      <c r="O77" s="394"/>
      <c r="Q77" s="394" t="s">
        <v>40</v>
      </c>
      <c r="R77" s="394"/>
      <c r="S77" s="394"/>
      <c r="U77" s="394" t="s">
        <v>41</v>
      </c>
      <c r="V77" s="394"/>
      <c r="W77" s="394"/>
      <c r="X77" s="187"/>
      <c r="Y77" s="394" t="s">
        <v>42</v>
      </c>
      <c r="Z77" s="394"/>
      <c r="AA77" s="394"/>
      <c r="AC77" s="394" t="s">
        <v>43</v>
      </c>
      <c r="AD77" s="394"/>
      <c r="AE77" s="394"/>
      <c r="AG77" s="394" t="s">
        <v>44</v>
      </c>
      <c r="AH77" s="394"/>
      <c r="AI77" s="394"/>
      <c r="AK77" s="394" t="s">
        <v>45</v>
      </c>
      <c r="AL77" s="394"/>
      <c r="AM77" s="394"/>
      <c r="AO77" s="394" t="s">
        <v>46</v>
      </c>
      <c r="AP77" s="394"/>
      <c r="AQ77" s="394"/>
      <c r="AR77" s="187"/>
      <c r="AS77" s="394" t="s">
        <v>47</v>
      </c>
      <c r="AT77" s="394"/>
      <c r="AU77" s="394"/>
    </row>
    <row r="78" spans="1:47">
      <c r="A78" s="394"/>
      <c r="B78" s="394"/>
      <c r="C78" s="394"/>
      <c r="D78" s="187"/>
      <c r="E78" s="394"/>
      <c r="F78" s="394"/>
      <c r="G78" s="394"/>
      <c r="I78" s="394"/>
      <c r="J78" s="394"/>
      <c r="K78" s="394"/>
      <c r="M78" s="394"/>
      <c r="N78" s="394"/>
      <c r="O78" s="394"/>
      <c r="Q78" s="394"/>
      <c r="R78" s="394"/>
      <c r="S78" s="394"/>
      <c r="U78" s="394"/>
      <c r="V78" s="394"/>
      <c r="W78" s="394"/>
      <c r="X78" s="187"/>
      <c r="Y78" s="394"/>
      <c r="Z78" s="394"/>
      <c r="AA78" s="394"/>
      <c r="AC78" s="394"/>
      <c r="AD78" s="394"/>
      <c r="AE78" s="394"/>
      <c r="AG78" s="394"/>
      <c r="AH78" s="394"/>
      <c r="AI78" s="394"/>
      <c r="AK78" s="394"/>
      <c r="AL78" s="394"/>
      <c r="AM78" s="394"/>
      <c r="AO78" s="394"/>
      <c r="AP78" s="394"/>
      <c r="AQ78" s="394"/>
      <c r="AR78" s="188"/>
      <c r="AS78" s="394"/>
      <c r="AT78" s="394"/>
      <c r="AU78" s="394"/>
    </row>
    <row r="79" spans="1:47">
      <c r="A79" s="63" t="s">
        <v>48</v>
      </c>
      <c r="B79" s="190" t="s">
        <v>49</v>
      </c>
      <c r="C79" s="190" t="s">
        <v>50</v>
      </c>
      <c r="D79" s="187"/>
      <c r="E79" s="63" t="s">
        <v>51</v>
      </c>
      <c r="F79" s="191" t="s">
        <v>49</v>
      </c>
      <c r="G79" s="191" t="s">
        <v>50</v>
      </c>
      <c r="I79" s="220" t="s">
        <v>51</v>
      </c>
      <c r="J79" s="190" t="s">
        <v>49</v>
      </c>
      <c r="K79" s="190" t="s">
        <v>50</v>
      </c>
      <c r="M79" s="220" t="s">
        <v>51</v>
      </c>
      <c r="N79" s="190" t="s">
        <v>49</v>
      </c>
      <c r="O79" s="190" t="s">
        <v>50</v>
      </c>
      <c r="Q79" s="220" t="s">
        <v>51</v>
      </c>
      <c r="R79" s="190" t="s">
        <v>49</v>
      </c>
      <c r="S79" s="190" t="s">
        <v>50</v>
      </c>
      <c r="U79" s="63" t="s">
        <v>51</v>
      </c>
      <c r="V79" s="190" t="s">
        <v>49</v>
      </c>
      <c r="W79" s="190" t="s">
        <v>50</v>
      </c>
      <c r="X79" s="187"/>
      <c r="Y79" s="220" t="s">
        <v>51</v>
      </c>
      <c r="Z79" s="190" t="s">
        <v>49</v>
      </c>
      <c r="AA79" s="190" t="s">
        <v>50</v>
      </c>
      <c r="AC79" s="220" t="s">
        <v>51</v>
      </c>
      <c r="AD79" s="190" t="s">
        <v>49</v>
      </c>
      <c r="AE79" s="190" t="s">
        <v>50</v>
      </c>
      <c r="AG79" s="220" t="s">
        <v>51</v>
      </c>
      <c r="AH79" s="193" t="s">
        <v>49</v>
      </c>
      <c r="AI79" s="190" t="s">
        <v>50</v>
      </c>
      <c r="AK79" s="220" t="s">
        <v>51</v>
      </c>
      <c r="AL79" s="190" t="s">
        <v>49</v>
      </c>
      <c r="AM79" s="190" t="s">
        <v>50</v>
      </c>
      <c r="AO79" s="63" t="s">
        <v>51</v>
      </c>
      <c r="AP79" s="190" t="s">
        <v>49</v>
      </c>
      <c r="AQ79" s="190" t="s">
        <v>50</v>
      </c>
      <c r="AR79" s="187"/>
      <c r="AS79" s="220" t="s">
        <v>51</v>
      </c>
      <c r="AT79" s="190" t="s">
        <v>49</v>
      </c>
      <c r="AU79" s="190" t="s">
        <v>50</v>
      </c>
    </row>
    <row r="80" spans="1:47">
      <c r="A80" s="70">
        <f>A44</f>
        <v>45658</v>
      </c>
      <c r="B80" s="238">
        <f>'01jan'!H36</f>
        <v>0</v>
      </c>
      <c r="C80" s="238">
        <f>'01jan'!I36</f>
        <v>0</v>
      </c>
      <c r="D80" s="195"/>
      <c r="E80" s="70">
        <f>E44</f>
        <v>45689</v>
      </c>
      <c r="F80" s="239">
        <f>'27jan'!H39</f>
        <v>0</v>
      </c>
      <c r="G80" s="239">
        <f>'27jan'!I39</f>
        <v>0</v>
      </c>
      <c r="H80" s="195"/>
      <c r="I80" s="221">
        <f>I44</f>
        <v>45717</v>
      </c>
      <c r="J80" s="240">
        <f>'24fev'!H39</f>
        <v>0</v>
      </c>
      <c r="K80" s="240">
        <f>'24fev'!I39</f>
        <v>0</v>
      </c>
      <c r="L80" s="195"/>
      <c r="M80" s="221">
        <v>45017</v>
      </c>
      <c r="N80" s="240">
        <f>'31mar'!H35</f>
        <v>0</v>
      </c>
      <c r="O80" s="240">
        <f>'31mar'!I35</f>
        <v>0</v>
      </c>
      <c r="P80" s="195"/>
      <c r="Q80" s="221">
        <f>Q44</f>
        <v>45778</v>
      </c>
      <c r="R80" s="240">
        <f>'28abr'!H37</f>
        <v>0</v>
      </c>
      <c r="S80" s="240">
        <f>'28abr'!I37</f>
        <v>0</v>
      </c>
      <c r="U80" s="70">
        <f>U8</f>
        <v>45809</v>
      </c>
      <c r="V80" s="256"/>
      <c r="W80" s="256"/>
      <c r="X80" s="195"/>
      <c r="Y80" s="221">
        <f>Y8</f>
        <v>45839</v>
      </c>
      <c r="Z80" s="241">
        <f>'30jun'!H35</f>
        <v>14</v>
      </c>
      <c r="AA80" s="241">
        <f>'30jun'!I35</f>
        <v>0.75</v>
      </c>
      <c r="AB80" s="195"/>
      <c r="AC80" s="221">
        <f>AC8</f>
        <v>45870</v>
      </c>
      <c r="AD80" s="239">
        <f>'28jul'!H38</f>
        <v>11</v>
      </c>
      <c r="AE80" s="239">
        <f>'28jul'!I38</f>
        <v>0.25</v>
      </c>
      <c r="AF80" s="195"/>
      <c r="AG80" s="221">
        <f>AG8</f>
        <v>45536</v>
      </c>
      <c r="AH80" s="243">
        <f>'01set'!H34</f>
        <v>24</v>
      </c>
      <c r="AI80" s="243">
        <f>'01set'!I34</f>
        <v>0.875</v>
      </c>
      <c r="AJ80" s="195"/>
      <c r="AK80" s="221">
        <f>AK8</f>
        <v>45931</v>
      </c>
      <c r="AL80" s="244">
        <f>'29set'!H34</f>
        <v>14</v>
      </c>
      <c r="AM80" s="244">
        <f>'29set'!I34</f>
        <v>0.375</v>
      </c>
      <c r="AO80" s="70">
        <f>AO8</f>
        <v>45962</v>
      </c>
      <c r="AP80" s="244">
        <f>'27out'!H39</f>
        <v>0</v>
      </c>
      <c r="AQ80" s="244">
        <f>'27out'!I39</f>
        <v>0</v>
      </c>
      <c r="AR80" s="195"/>
      <c r="AS80" s="221">
        <f>AS8</f>
        <v>45992</v>
      </c>
      <c r="AT80" s="242">
        <f>'01dez'!H34</f>
        <v>49</v>
      </c>
      <c r="AU80" s="242">
        <f>'01dez'!I34</f>
        <v>1</v>
      </c>
    </row>
    <row r="81" spans="1:47">
      <c r="A81" s="70">
        <f>A80+1</f>
        <v>45659</v>
      </c>
      <c r="B81" s="238">
        <f>'01jan'!H37</f>
        <v>0</v>
      </c>
      <c r="C81" s="238">
        <f>'01jan'!I37</f>
        <v>0</v>
      </c>
      <c r="D81" s="195"/>
      <c r="E81" s="70">
        <f>E80+1</f>
        <v>45690</v>
      </c>
      <c r="F81" s="254"/>
      <c r="G81" s="254"/>
      <c r="H81" s="195"/>
      <c r="I81" s="221">
        <f>I80+1</f>
        <v>45718</v>
      </c>
      <c r="J81" s="255"/>
      <c r="K81" s="255"/>
      <c r="L81" s="195"/>
      <c r="M81" s="221">
        <f>M80+1</f>
        <v>45018</v>
      </c>
      <c r="N81" s="240">
        <f>'31mar'!H36</f>
        <v>8</v>
      </c>
      <c r="O81" s="240">
        <f>'31mar'!I36</f>
        <v>0.125</v>
      </c>
      <c r="P81" s="195"/>
      <c r="Q81" s="221">
        <f>Q80+1</f>
        <v>45779</v>
      </c>
      <c r="R81" s="240">
        <f>'28abr'!H38</f>
        <v>32</v>
      </c>
      <c r="S81" s="240">
        <f>'28abr'!I38</f>
        <v>0.875</v>
      </c>
      <c r="U81" s="70">
        <f>U80+1</f>
        <v>45810</v>
      </c>
      <c r="V81" s="241">
        <f>'02jun'!H34</f>
        <v>58</v>
      </c>
      <c r="W81" s="241">
        <f>'02jun'!I34</f>
        <v>2.5249999999999999</v>
      </c>
      <c r="X81" s="195"/>
      <c r="Y81" s="221">
        <v>45109</v>
      </c>
      <c r="Z81" s="241">
        <f>'30jun'!H36</f>
        <v>21</v>
      </c>
      <c r="AA81" s="241">
        <f>'30jun'!I36</f>
        <v>1</v>
      </c>
      <c r="AB81" s="195"/>
      <c r="AC81" s="221">
        <f>AC80+1</f>
        <v>45871</v>
      </c>
      <c r="AD81" s="239">
        <f>'28jul'!H39</f>
        <v>0</v>
      </c>
      <c r="AE81" s="239">
        <f>'28jul'!I39</f>
        <v>0</v>
      </c>
      <c r="AF81" s="195"/>
      <c r="AG81" s="221">
        <f>AG80+1</f>
        <v>45537</v>
      </c>
      <c r="AH81" s="243">
        <f>'01set'!H35</f>
        <v>32</v>
      </c>
      <c r="AI81" s="243">
        <f>'01set'!I35</f>
        <v>0.75</v>
      </c>
      <c r="AJ81" s="195"/>
      <c r="AK81" s="221">
        <f>AK80+1</f>
        <v>45932</v>
      </c>
      <c r="AL81" s="244">
        <f>'29set'!H35</f>
        <v>12</v>
      </c>
      <c r="AM81" s="244">
        <f>'29set'!I35</f>
        <v>0.25</v>
      </c>
      <c r="AO81" s="70">
        <f>AO80+1</f>
        <v>45963</v>
      </c>
      <c r="AP81" s="258"/>
      <c r="AQ81" s="258"/>
      <c r="AR81" s="195"/>
      <c r="AS81" s="221">
        <f>AS80+1</f>
        <v>45993</v>
      </c>
      <c r="AT81" s="242">
        <f>'01dez'!H35</f>
        <v>52</v>
      </c>
      <c r="AU81" s="242">
        <f>'01dez'!I35</f>
        <v>1</v>
      </c>
    </row>
    <row r="82" spans="1:47">
      <c r="A82" s="70">
        <f t="shared" ref="A82:A110" si="31">A81+1</f>
        <v>45660</v>
      </c>
      <c r="B82" s="238">
        <f>'01jan'!H38</f>
        <v>0</v>
      </c>
      <c r="C82" s="238">
        <f>'01jan'!I38</f>
        <v>0</v>
      </c>
      <c r="D82" s="195"/>
      <c r="E82" s="70">
        <f t="shared" ref="E82:E100" si="32">E81+1</f>
        <v>45691</v>
      </c>
      <c r="F82" s="239">
        <f>'03fev'!H34</f>
        <v>10</v>
      </c>
      <c r="G82" s="239">
        <f>'03fev'!I34</f>
        <v>0.125</v>
      </c>
      <c r="H82" s="195"/>
      <c r="I82" s="221">
        <f t="shared" ref="I82:I100" si="33">I81+1</f>
        <v>45719</v>
      </c>
      <c r="J82" s="240">
        <f>'03mar'!H34</f>
        <v>0</v>
      </c>
      <c r="K82" s="240">
        <f>'03mar'!I34</f>
        <v>0</v>
      </c>
      <c r="L82" s="195"/>
      <c r="M82" s="221">
        <f t="shared" ref="M82:M100" si="34">M81+1</f>
        <v>45019</v>
      </c>
      <c r="N82" s="240">
        <f>'31mar'!H37</f>
        <v>21</v>
      </c>
      <c r="O82" s="240">
        <f>'31mar'!I37</f>
        <v>0.75</v>
      </c>
      <c r="P82" s="195"/>
      <c r="Q82" s="221">
        <f t="shared" ref="Q82:Q100" si="35">Q81+1</f>
        <v>45780</v>
      </c>
      <c r="R82" s="240">
        <f>'28abr'!H39</f>
        <v>0</v>
      </c>
      <c r="S82" s="240">
        <f>'28abr'!I39</f>
        <v>0</v>
      </c>
      <c r="U82" s="70">
        <f t="shared" ref="U82:U109" si="36">U81+1</f>
        <v>45811</v>
      </c>
      <c r="V82" s="241">
        <f>'02jun'!H35</f>
        <v>39</v>
      </c>
      <c r="W82" s="241">
        <f>'02jun'!I35</f>
        <v>1</v>
      </c>
      <c r="X82" s="195"/>
      <c r="Y82" s="221">
        <v>45110</v>
      </c>
      <c r="Z82" s="241">
        <f>'30jun'!H37</f>
        <v>48</v>
      </c>
      <c r="AA82" s="241">
        <f>'30jun'!I37</f>
        <v>1</v>
      </c>
      <c r="AB82" s="195"/>
      <c r="AC82" s="221">
        <f t="shared" ref="AC82:AC110" si="37">AC81+1</f>
        <v>45872</v>
      </c>
      <c r="AD82" s="254"/>
      <c r="AE82" s="254"/>
      <c r="AF82" s="195"/>
      <c r="AG82" s="221">
        <f t="shared" ref="AG82:AG109" si="38">AG81+1</f>
        <v>45538</v>
      </c>
      <c r="AH82" s="243">
        <f>'01set'!H36</f>
        <v>14</v>
      </c>
      <c r="AI82" s="243">
        <f>'01set'!I36</f>
        <v>0.375</v>
      </c>
      <c r="AJ82" s="195"/>
      <c r="AK82" s="221">
        <f t="shared" ref="AK82:AK110" si="39">AK81+1</f>
        <v>45933</v>
      </c>
      <c r="AL82" s="244">
        <f>'29set'!H36</f>
        <v>0</v>
      </c>
      <c r="AM82" s="244">
        <f>'29set'!I36</f>
        <v>0</v>
      </c>
      <c r="AO82" s="70">
        <f t="shared" ref="AO82:AO109" si="40">AO81+1</f>
        <v>45964</v>
      </c>
      <c r="AP82" s="244">
        <f>'03nov'!H34</f>
        <v>39</v>
      </c>
      <c r="AQ82" s="244">
        <f>'03nov'!I34</f>
        <v>0.875</v>
      </c>
      <c r="AR82" s="195"/>
      <c r="AS82" s="221">
        <f t="shared" ref="AS82:AS110" si="41">AS81+1</f>
        <v>45994</v>
      </c>
      <c r="AT82" s="242">
        <f>'01dez'!H36</f>
        <v>21</v>
      </c>
      <c r="AU82" s="242">
        <f>'01dez'!I36</f>
        <v>0.375</v>
      </c>
    </row>
    <row r="83" spans="1:47">
      <c r="A83" s="70">
        <f t="shared" si="31"/>
        <v>45661</v>
      </c>
      <c r="B83" s="238">
        <f>'01jan'!H39</f>
        <v>0</v>
      </c>
      <c r="C83" s="238">
        <f>'01jan'!I39</f>
        <v>0</v>
      </c>
      <c r="D83" s="195"/>
      <c r="E83" s="70">
        <f t="shared" si="32"/>
        <v>45692</v>
      </c>
      <c r="F83" s="239">
        <f>'03fev'!H35</f>
        <v>0</v>
      </c>
      <c r="G83" s="239">
        <f>'03fev'!I35</f>
        <v>0</v>
      </c>
      <c r="H83" s="195"/>
      <c r="I83" s="221">
        <f t="shared" si="33"/>
        <v>45720</v>
      </c>
      <c r="J83" s="240">
        <f>'03mar'!H35</f>
        <v>0</v>
      </c>
      <c r="K83" s="240">
        <f>'03mar'!I35</f>
        <v>0</v>
      </c>
      <c r="L83" s="195"/>
      <c r="M83" s="221">
        <f t="shared" si="34"/>
        <v>45020</v>
      </c>
      <c r="N83" s="240">
        <f>'31mar'!H38</f>
        <v>25</v>
      </c>
      <c r="O83" s="240">
        <f>'31mar'!I38</f>
        <v>0.75</v>
      </c>
      <c r="P83" s="195"/>
      <c r="Q83" s="221">
        <f t="shared" si="35"/>
        <v>45781</v>
      </c>
      <c r="R83" s="255"/>
      <c r="S83" s="255"/>
      <c r="U83" s="70">
        <f t="shared" si="36"/>
        <v>45812</v>
      </c>
      <c r="V83" s="241">
        <f>'02jun'!H36</f>
        <v>29</v>
      </c>
      <c r="W83" s="241">
        <f>'02jun'!I36</f>
        <v>0.9</v>
      </c>
      <c r="X83" s="195"/>
      <c r="Y83" s="221">
        <v>45111</v>
      </c>
      <c r="Z83" s="241">
        <f>'30jun'!H38</f>
        <v>20</v>
      </c>
      <c r="AA83" s="241">
        <f>'30jun'!I38</f>
        <v>0.5</v>
      </c>
      <c r="AB83" s="195"/>
      <c r="AC83" s="221">
        <f t="shared" si="37"/>
        <v>45873</v>
      </c>
      <c r="AD83" s="239">
        <f>'04ago'!H34</f>
        <v>42</v>
      </c>
      <c r="AE83" s="239">
        <f>'04ago'!I34</f>
        <v>1</v>
      </c>
      <c r="AF83" s="195"/>
      <c r="AG83" s="221">
        <f t="shared" si="38"/>
        <v>45539</v>
      </c>
      <c r="AH83" s="243">
        <f>'01set'!H37</f>
        <v>29</v>
      </c>
      <c r="AI83" s="243">
        <f>'01set'!I37</f>
        <v>0.625</v>
      </c>
      <c r="AJ83" s="195"/>
      <c r="AK83" s="221">
        <f t="shared" si="39"/>
        <v>45934</v>
      </c>
      <c r="AL83" s="244">
        <f>'29set'!H37</f>
        <v>38</v>
      </c>
      <c r="AM83" s="244">
        <f>'29set'!I37</f>
        <v>0.75</v>
      </c>
      <c r="AO83" s="70">
        <f t="shared" si="40"/>
        <v>45965</v>
      </c>
      <c r="AP83" s="244">
        <f>'03nov'!H35</f>
        <v>40</v>
      </c>
      <c r="AQ83" s="244">
        <f>'03nov'!I35</f>
        <v>0.75</v>
      </c>
      <c r="AR83" s="195"/>
      <c r="AS83" s="221">
        <f t="shared" si="41"/>
        <v>45995</v>
      </c>
      <c r="AT83" s="242">
        <f>'01dez'!H37</f>
        <v>37</v>
      </c>
      <c r="AU83" s="242">
        <f>'01dez'!I37</f>
        <v>0.75</v>
      </c>
    </row>
    <row r="84" spans="1:47">
      <c r="A84" s="70">
        <f t="shared" si="31"/>
        <v>45662</v>
      </c>
      <c r="B84" s="253"/>
      <c r="C84" s="253"/>
      <c r="D84" s="195"/>
      <c r="E84" s="70">
        <f t="shared" si="32"/>
        <v>45693</v>
      </c>
      <c r="F84" s="239">
        <f>'03fev'!H36</f>
        <v>16</v>
      </c>
      <c r="G84" s="239">
        <f>'03fev'!I36</f>
        <v>0.625</v>
      </c>
      <c r="H84" s="195"/>
      <c r="I84" s="221">
        <f t="shared" si="33"/>
        <v>45721</v>
      </c>
      <c r="J84" s="240">
        <f>'03mar'!H36</f>
        <v>23</v>
      </c>
      <c r="K84" s="240">
        <f>'03mar'!I36</f>
        <v>0.75</v>
      </c>
      <c r="L84" s="195"/>
      <c r="M84" s="221">
        <f t="shared" si="34"/>
        <v>45021</v>
      </c>
      <c r="N84" s="240">
        <f>'31mar'!H39</f>
        <v>0</v>
      </c>
      <c r="O84" s="240">
        <f>'31mar'!I39</f>
        <v>0</v>
      </c>
      <c r="P84" s="195"/>
      <c r="Q84" s="221">
        <f t="shared" si="35"/>
        <v>45782</v>
      </c>
      <c r="R84" s="240">
        <f>'05mai'!H34</f>
        <v>24</v>
      </c>
      <c r="S84" s="240">
        <f>'05mai'!I34</f>
        <v>0.75</v>
      </c>
      <c r="U84" s="70">
        <f t="shared" si="36"/>
        <v>45813</v>
      </c>
      <c r="V84" s="241">
        <f>'02jun'!H37</f>
        <v>32</v>
      </c>
      <c r="W84" s="241">
        <f>'02jun'!I37</f>
        <v>1.0249999999999999</v>
      </c>
      <c r="X84" s="195"/>
      <c r="Y84" s="221">
        <v>45112</v>
      </c>
      <c r="Z84" s="241">
        <f>'30jun'!H39</f>
        <v>0</v>
      </c>
      <c r="AA84" s="241">
        <f>'30jun'!I39</f>
        <v>0</v>
      </c>
      <c r="AB84" s="195"/>
      <c r="AC84" s="221">
        <f t="shared" si="37"/>
        <v>45874</v>
      </c>
      <c r="AD84" s="239">
        <f>'04ago'!H35</f>
        <v>23</v>
      </c>
      <c r="AE84" s="239">
        <f>'04ago'!I35</f>
        <v>0.625</v>
      </c>
      <c r="AF84" s="195"/>
      <c r="AG84" s="221">
        <f t="shared" si="38"/>
        <v>45540</v>
      </c>
      <c r="AH84" s="243">
        <f>'01set'!H38</f>
        <v>32</v>
      </c>
      <c r="AI84" s="243">
        <f>'01set'!I38</f>
        <v>0.75</v>
      </c>
      <c r="AJ84" s="195"/>
      <c r="AK84" s="221">
        <f t="shared" si="39"/>
        <v>45935</v>
      </c>
      <c r="AL84" s="258"/>
      <c r="AM84" s="258"/>
      <c r="AO84" s="70">
        <f t="shared" si="40"/>
        <v>45966</v>
      </c>
      <c r="AP84" s="244">
        <f>'03nov'!H36</f>
        <v>43</v>
      </c>
      <c r="AQ84" s="244">
        <f>'03nov'!I36</f>
        <v>0.875</v>
      </c>
      <c r="AR84" s="195"/>
      <c r="AS84" s="221">
        <f t="shared" si="41"/>
        <v>45996</v>
      </c>
      <c r="AT84" s="242">
        <f>'01dez'!H38</f>
        <v>50</v>
      </c>
      <c r="AU84" s="242">
        <f>'01dez'!I38</f>
        <v>0.875</v>
      </c>
    </row>
    <row r="85" spans="1:47">
      <c r="A85" s="70">
        <f t="shared" si="31"/>
        <v>45663</v>
      </c>
      <c r="B85" s="238">
        <f>'06jan'!H34</f>
        <v>0</v>
      </c>
      <c r="C85" s="238">
        <f>'06jan'!I34</f>
        <v>0</v>
      </c>
      <c r="D85" s="195"/>
      <c r="E85" s="70">
        <f t="shared" si="32"/>
        <v>45694</v>
      </c>
      <c r="F85" s="239">
        <f>'03fev'!H37</f>
        <v>42</v>
      </c>
      <c r="G85" s="239">
        <f>'03fev'!I37</f>
        <v>0.875</v>
      </c>
      <c r="H85" s="195"/>
      <c r="I85" s="221">
        <f t="shared" si="33"/>
        <v>45722</v>
      </c>
      <c r="J85" s="240">
        <f>'03mar'!H37</f>
        <v>36</v>
      </c>
      <c r="K85" s="240">
        <f>'03mar'!I37</f>
        <v>0.875</v>
      </c>
      <c r="L85" s="195"/>
      <c r="M85" s="221">
        <f t="shared" si="34"/>
        <v>45022</v>
      </c>
      <c r="N85" s="255"/>
      <c r="O85" s="255"/>
      <c r="P85" s="195"/>
      <c r="Q85" s="221">
        <f t="shared" si="35"/>
        <v>45783</v>
      </c>
      <c r="R85" s="240">
        <f>'05mai'!H35</f>
        <v>30</v>
      </c>
      <c r="S85" s="240">
        <f>'05mai'!I35</f>
        <v>0.75</v>
      </c>
      <c r="U85" s="70">
        <f t="shared" si="36"/>
        <v>45814</v>
      </c>
      <c r="V85" s="241">
        <f>'02jun'!H38</f>
        <v>32</v>
      </c>
      <c r="W85" s="241">
        <f>'02jun'!I38</f>
        <v>0.75</v>
      </c>
      <c r="X85" s="195"/>
      <c r="Y85" s="221">
        <v>45113</v>
      </c>
      <c r="Z85" s="256"/>
      <c r="AA85" s="256"/>
      <c r="AB85" s="195"/>
      <c r="AC85" s="221">
        <f t="shared" si="37"/>
        <v>45875</v>
      </c>
      <c r="AD85" s="239">
        <f>'04ago'!H36</f>
        <v>16</v>
      </c>
      <c r="AE85" s="239">
        <f>'04ago'!I36</f>
        <v>0.875</v>
      </c>
      <c r="AF85" s="195"/>
      <c r="AG85" s="221">
        <f t="shared" si="38"/>
        <v>45541</v>
      </c>
      <c r="AH85" s="243">
        <f>'01set'!H39</f>
        <v>0</v>
      </c>
      <c r="AI85" s="243">
        <f>'01set'!I39</f>
        <v>0</v>
      </c>
      <c r="AJ85" s="195"/>
      <c r="AK85" s="221">
        <f t="shared" si="39"/>
        <v>45936</v>
      </c>
      <c r="AL85" s="244">
        <f>'06out'!H34</f>
        <v>34</v>
      </c>
      <c r="AM85" s="244">
        <f>'06out'!I34</f>
        <v>0.75</v>
      </c>
      <c r="AO85" s="70">
        <f t="shared" si="40"/>
        <v>45967</v>
      </c>
      <c r="AP85" s="244">
        <f>'03nov'!H37</f>
        <v>48</v>
      </c>
      <c r="AQ85" s="244">
        <f>'03nov'!I37</f>
        <v>1</v>
      </c>
      <c r="AR85" s="195"/>
      <c r="AS85" s="221">
        <f t="shared" si="41"/>
        <v>45997</v>
      </c>
      <c r="AT85" s="242">
        <f>'01dez'!H39</f>
        <v>0</v>
      </c>
      <c r="AU85" s="242">
        <f>'01dez'!I39</f>
        <v>0</v>
      </c>
    </row>
    <row r="86" spans="1:47">
      <c r="A86" s="70">
        <f t="shared" si="31"/>
        <v>45664</v>
      </c>
      <c r="B86" s="238">
        <f>'06jan'!H35</f>
        <v>41</v>
      </c>
      <c r="C86" s="238">
        <f>'06jan'!I35</f>
        <v>0.625</v>
      </c>
      <c r="D86" s="195"/>
      <c r="E86" s="70">
        <f t="shared" si="32"/>
        <v>45695</v>
      </c>
      <c r="F86" s="239">
        <f>'03fev'!H38</f>
        <v>4</v>
      </c>
      <c r="G86" s="239">
        <f>'03fev'!I38</f>
        <v>0.125</v>
      </c>
      <c r="H86" s="195"/>
      <c r="I86" s="221">
        <f t="shared" si="33"/>
        <v>45723</v>
      </c>
      <c r="J86" s="240">
        <f>'03mar'!H38</f>
        <v>23</v>
      </c>
      <c r="K86" s="240">
        <f>'03mar'!I38</f>
        <v>1</v>
      </c>
      <c r="L86" s="195"/>
      <c r="M86" s="221">
        <f t="shared" si="34"/>
        <v>45023</v>
      </c>
      <c r="N86" s="240">
        <f>'7abr'!H34</f>
        <v>9</v>
      </c>
      <c r="O86" s="240">
        <f>'7abr'!I34</f>
        <v>0.25</v>
      </c>
      <c r="P86" s="195"/>
      <c r="Q86" s="221">
        <f t="shared" si="35"/>
        <v>45784</v>
      </c>
      <c r="R86" s="240">
        <f>'05mai'!H36</f>
        <v>30</v>
      </c>
      <c r="S86" s="240">
        <f>'05mai'!I36</f>
        <v>0.75</v>
      </c>
      <c r="U86" s="70">
        <f t="shared" si="36"/>
        <v>45815</v>
      </c>
      <c r="V86" s="241">
        <f>'02jun'!H39</f>
        <v>0</v>
      </c>
      <c r="W86" s="241">
        <f>'02jun'!I39</f>
        <v>0</v>
      </c>
      <c r="X86" s="195"/>
      <c r="Y86" s="221">
        <v>45114</v>
      </c>
      <c r="Z86" s="241">
        <f>'07jul'!H34</f>
        <v>38</v>
      </c>
      <c r="AA86" s="241">
        <f>'07jul'!I34</f>
        <v>1</v>
      </c>
      <c r="AB86" s="195"/>
      <c r="AC86" s="221">
        <f t="shared" si="37"/>
        <v>45876</v>
      </c>
      <c r="AD86" s="239">
        <f>'04ago'!H37</f>
        <v>29</v>
      </c>
      <c r="AE86" s="239">
        <f>'04ago'!I37</f>
        <v>1</v>
      </c>
      <c r="AF86" s="195"/>
      <c r="AG86" s="221">
        <f t="shared" si="38"/>
        <v>45542</v>
      </c>
      <c r="AH86" s="257"/>
      <c r="AI86" s="257"/>
      <c r="AJ86" s="195"/>
      <c r="AK86" s="221">
        <f t="shared" si="39"/>
        <v>45937</v>
      </c>
      <c r="AL86" s="244">
        <f>'06out'!H35</f>
        <v>15</v>
      </c>
      <c r="AM86" s="244">
        <f>'06out'!I35</f>
        <v>0.375</v>
      </c>
      <c r="AO86" s="70">
        <f t="shared" si="40"/>
        <v>45968</v>
      </c>
      <c r="AP86" s="244">
        <f>'03nov'!H38</f>
        <v>4</v>
      </c>
      <c r="AQ86" s="244">
        <f>'03nov'!I38</f>
        <v>0.125</v>
      </c>
      <c r="AR86" s="195"/>
      <c r="AS86" s="221">
        <f t="shared" si="41"/>
        <v>45998</v>
      </c>
      <c r="AT86" s="259"/>
      <c r="AU86" s="259"/>
    </row>
    <row r="87" spans="1:47">
      <c r="A87" s="70">
        <f t="shared" si="31"/>
        <v>45665</v>
      </c>
      <c r="B87" s="238">
        <f>'06jan'!H36</f>
        <v>43</v>
      </c>
      <c r="C87" s="238">
        <f>'06jan'!I36</f>
        <v>0.75</v>
      </c>
      <c r="D87" s="195"/>
      <c r="E87" s="70">
        <f t="shared" si="32"/>
        <v>45696</v>
      </c>
      <c r="F87" s="239">
        <f>'03fev'!H39</f>
        <v>0</v>
      </c>
      <c r="G87" s="239">
        <f>'03fev'!I39</f>
        <v>0</v>
      </c>
      <c r="H87" s="195"/>
      <c r="I87" s="221">
        <f t="shared" si="33"/>
        <v>45724</v>
      </c>
      <c r="J87" s="240">
        <f>'03mar'!H39</f>
        <v>0</v>
      </c>
      <c r="K87" s="240">
        <f>'03mar'!I39</f>
        <v>0</v>
      </c>
      <c r="L87" s="195"/>
      <c r="M87" s="221">
        <f t="shared" si="34"/>
        <v>45024</v>
      </c>
      <c r="N87" s="240">
        <f>'7abr'!H35</f>
        <v>12</v>
      </c>
      <c r="O87" s="240">
        <f>'7abr'!I35</f>
        <v>0.375</v>
      </c>
      <c r="P87" s="195"/>
      <c r="Q87" s="221">
        <f t="shared" si="35"/>
        <v>45785</v>
      </c>
      <c r="R87" s="240">
        <f>'05mai'!H37</f>
        <v>34</v>
      </c>
      <c r="S87" s="240">
        <f>'05mai'!I37</f>
        <v>1</v>
      </c>
      <c r="U87" s="70">
        <f t="shared" si="36"/>
        <v>45816</v>
      </c>
      <c r="V87" s="256"/>
      <c r="W87" s="256"/>
      <c r="X87" s="195"/>
      <c r="Y87" s="221">
        <v>45115</v>
      </c>
      <c r="Z87" s="241">
        <f>'07jul'!H35</f>
        <v>44</v>
      </c>
      <c r="AA87" s="241">
        <f>'07jul'!I35</f>
        <v>1</v>
      </c>
      <c r="AB87" s="195"/>
      <c r="AC87" s="221">
        <f t="shared" si="37"/>
        <v>45877</v>
      </c>
      <c r="AD87" s="239">
        <f>'04ago'!H38</f>
        <v>14</v>
      </c>
      <c r="AE87" s="239">
        <f>'04ago'!I38</f>
        <v>0.875</v>
      </c>
      <c r="AF87" s="195"/>
      <c r="AG87" s="221">
        <f t="shared" si="38"/>
        <v>45543</v>
      </c>
      <c r="AH87" s="243">
        <f>'08set'!H34</f>
        <v>48</v>
      </c>
      <c r="AI87" s="243">
        <f>'08set'!I34</f>
        <v>0.88749999999999996</v>
      </c>
      <c r="AJ87" s="195"/>
      <c r="AK87" s="221">
        <f t="shared" si="39"/>
        <v>45938</v>
      </c>
      <c r="AL87" s="244">
        <f>'06out'!H36</f>
        <v>27</v>
      </c>
      <c r="AM87" s="244">
        <f>'06out'!I36</f>
        <v>0.625</v>
      </c>
      <c r="AO87" s="70">
        <f t="shared" si="40"/>
        <v>45969</v>
      </c>
      <c r="AP87" s="244">
        <f>'03nov'!H39</f>
        <v>0</v>
      </c>
      <c r="AQ87" s="244">
        <f>'03nov'!I39</f>
        <v>0</v>
      </c>
      <c r="AR87" s="195"/>
      <c r="AS87" s="221">
        <f t="shared" si="41"/>
        <v>45999</v>
      </c>
      <c r="AT87" s="242">
        <f>'08dez'!H34</f>
        <v>36</v>
      </c>
      <c r="AU87" s="242">
        <f>'08dez'!I34</f>
        <v>0.75</v>
      </c>
    </row>
    <row r="88" spans="1:47">
      <c r="A88" s="70">
        <f t="shared" si="31"/>
        <v>45666</v>
      </c>
      <c r="B88" s="238">
        <f>'06jan'!H37</f>
        <v>41</v>
      </c>
      <c r="C88" s="238">
        <f>'06jan'!I37</f>
        <v>0.75</v>
      </c>
      <c r="D88" s="195"/>
      <c r="E88" s="70">
        <f t="shared" si="32"/>
        <v>45697</v>
      </c>
      <c r="F88" s="254"/>
      <c r="G88" s="254"/>
      <c r="H88" s="195"/>
      <c r="I88" s="221">
        <f t="shared" si="33"/>
        <v>45725</v>
      </c>
      <c r="J88" s="255"/>
      <c r="K88" s="255"/>
      <c r="L88" s="195"/>
      <c r="M88" s="221">
        <f t="shared" si="34"/>
        <v>45025</v>
      </c>
      <c r="N88" s="240">
        <f>'7abr'!H36</f>
        <v>15</v>
      </c>
      <c r="O88" s="240">
        <f>'7abr'!I36</f>
        <v>0.25</v>
      </c>
      <c r="P88" s="195"/>
      <c r="Q88" s="221">
        <f t="shared" si="35"/>
        <v>45786</v>
      </c>
      <c r="R88" s="240">
        <f>'05mai'!H38</f>
        <v>34</v>
      </c>
      <c r="S88" s="240">
        <f>'05mai'!I38</f>
        <v>1</v>
      </c>
      <c r="U88" s="70">
        <f t="shared" si="36"/>
        <v>45817</v>
      </c>
      <c r="V88" s="241">
        <f>'09jun'!H34</f>
        <v>32</v>
      </c>
      <c r="W88" s="241">
        <f>'09jun'!I34</f>
        <v>1</v>
      </c>
      <c r="X88" s="195"/>
      <c r="Y88" s="221">
        <v>45116</v>
      </c>
      <c r="Z88" s="241">
        <f>'07jul'!H36</f>
        <v>0</v>
      </c>
      <c r="AA88" s="241">
        <f>'07jul'!I36</f>
        <v>0</v>
      </c>
      <c r="AB88" s="195"/>
      <c r="AC88" s="221">
        <f t="shared" si="37"/>
        <v>45878</v>
      </c>
      <c r="AD88" s="239">
        <f>'04ago'!H39</f>
        <v>0</v>
      </c>
      <c r="AE88" s="239">
        <f>'04ago'!I39</f>
        <v>0</v>
      </c>
      <c r="AF88" s="195"/>
      <c r="AG88" s="221">
        <f t="shared" si="38"/>
        <v>45544</v>
      </c>
      <c r="AH88" s="243">
        <f>'08set'!H35</f>
        <v>59</v>
      </c>
      <c r="AI88" s="243">
        <f>'08set'!I35</f>
        <v>1.0125</v>
      </c>
      <c r="AJ88" s="195"/>
      <c r="AK88" s="221">
        <f t="shared" si="39"/>
        <v>45939</v>
      </c>
      <c r="AL88" s="244">
        <f>'06out'!H37</f>
        <v>8</v>
      </c>
      <c r="AM88" s="244">
        <f>'06out'!I37</f>
        <v>0.25</v>
      </c>
      <c r="AO88" s="70">
        <f t="shared" si="40"/>
        <v>45970</v>
      </c>
      <c r="AP88" s="258"/>
      <c r="AQ88" s="258"/>
      <c r="AR88" s="195"/>
      <c r="AS88" s="221">
        <f t="shared" si="41"/>
        <v>46000</v>
      </c>
      <c r="AT88" s="242">
        <f>'08dez'!H35</f>
        <v>25</v>
      </c>
      <c r="AU88" s="242">
        <f>'08dez'!I35</f>
        <v>0.5</v>
      </c>
    </row>
    <row r="89" spans="1:47">
      <c r="A89" s="70">
        <f t="shared" si="31"/>
        <v>45667</v>
      </c>
      <c r="B89" s="238">
        <f>'06jan'!H38</f>
        <v>44</v>
      </c>
      <c r="C89" s="238">
        <f>'06jan'!I38</f>
        <v>0.5</v>
      </c>
      <c r="D89" s="195"/>
      <c r="E89" s="70">
        <f t="shared" si="32"/>
        <v>45698</v>
      </c>
      <c r="F89" s="239">
        <f>'10fev'!H34</f>
        <v>39</v>
      </c>
      <c r="G89" s="239">
        <f>'10fev'!I34</f>
        <v>1</v>
      </c>
      <c r="H89" s="195"/>
      <c r="I89" s="221">
        <f t="shared" si="33"/>
        <v>45726</v>
      </c>
      <c r="J89" s="240">
        <f>'10mar'!H34</f>
        <v>21</v>
      </c>
      <c r="K89" s="240">
        <f>'10mar'!I34</f>
        <v>0.5</v>
      </c>
      <c r="L89" s="195"/>
      <c r="M89" s="221">
        <f t="shared" si="34"/>
        <v>45026</v>
      </c>
      <c r="N89" s="240">
        <f>'7abr'!H37</f>
        <v>14</v>
      </c>
      <c r="O89" s="240">
        <f>'7abr'!I37</f>
        <v>0.25</v>
      </c>
      <c r="P89" s="195"/>
      <c r="Q89" s="221">
        <f t="shared" si="35"/>
        <v>45787</v>
      </c>
      <c r="R89" s="240">
        <f>'05mai'!H39</f>
        <v>0</v>
      </c>
      <c r="S89" s="240">
        <f>'05mai'!I39</f>
        <v>0</v>
      </c>
      <c r="U89" s="70">
        <f t="shared" si="36"/>
        <v>45818</v>
      </c>
      <c r="V89" s="241">
        <f>'09jun'!H35</f>
        <v>3</v>
      </c>
      <c r="W89" s="241">
        <f>'09jun'!I35</f>
        <v>0.125</v>
      </c>
      <c r="X89" s="195"/>
      <c r="Y89" s="221">
        <v>45117</v>
      </c>
      <c r="Z89" s="241">
        <f>'07jul'!H37</f>
        <v>35</v>
      </c>
      <c r="AA89" s="241">
        <f>'07jul'!I37</f>
        <v>1</v>
      </c>
      <c r="AB89" s="195"/>
      <c r="AC89" s="221">
        <f t="shared" si="37"/>
        <v>45879</v>
      </c>
      <c r="AD89" s="254"/>
      <c r="AE89" s="254"/>
      <c r="AF89" s="195"/>
      <c r="AG89" s="221">
        <f t="shared" si="38"/>
        <v>45545</v>
      </c>
      <c r="AH89" s="243">
        <f>'08set'!H36</f>
        <v>51</v>
      </c>
      <c r="AI89" s="243">
        <f>'08set'!I36</f>
        <v>1</v>
      </c>
      <c r="AJ89" s="195"/>
      <c r="AK89" s="221">
        <f t="shared" si="39"/>
        <v>45940</v>
      </c>
      <c r="AL89" s="244">
        <f>'06out'!H38</f>
        <v>36</v>
      </c>
      <c r="AM89" s="244">
        <f>'06out'!I38</f>
        <v>0.75</v>
      </c>
      <c r="AO89" s="70">
        <f t="shared" si="40"/>
        <v>45971</v>
      </c>
      <c r="AP89" s="244">
        <f>'10nov'!H34</f>
        <v>33</v>
      </c>
      <c r="AQ89" s="244">
        <f>'10nov'!I34</f>
        <v>0.625</v>
      </c>
      <c r="AR89" s="195"/>
      <c r="AS89" s="221">
        <f t="shared" si="41"/>
        <v>46001</v>
      </c>
      <c r="AT89" s="242">
        <f>'08dez'!H36</f>
        <v>21</v>
      </c>
      <c r="AU89" s="242">
        <f>'08dez'!I36</f>
        <v>0.625</v>
      </c>
    </row>
    <row r="90" spans="1:47">
      <c r="A90" s="70">
        <f t="shared" si="31"/>
        <v>45668</v>
      </c>
      <c r="B90" s="238">
        <f>'06jan'!H39</f>
        <v>0</v>
      </c>
      <c r="C90" s="238">
        <f>'06jan'!I39</f>
        <v>0</v>
      </c>
      <c r="D90" s="195"/>
      <c r="E90" s="70">
        <f t="shared" si="32"/>
        <v>45699</v>
      </c>
      <c r="F90" s="239">
        <f>'10fev'!H35</f>
        <v>6</v>
      </c>
      <c r="G90" s="239">
        <f>'10fev'!I35</f>
        <v>0.125</v>
      </c>
      <c r="H90" s="195"/>
      <c r="I90" s="221">
        <f t="shared" si="33"/>
        <v>45727</v>
      </c>
      <c r="J90" s="240">
        <f>'10mar'!H35</f>
        <v>40</v>
      </c>
      <c r="K90" s="240">
        <f>'10mar'!I35</f>
        <v>1</v>
      </c>
      <c r="L90" s="195"/>
      <c r="M90" s="221">
        <f t="shared" si="34"/>
        <v>45027</v>
      </c>
      <c r="N90" s="240">
        <f>'7abr'!H38</f>
        <v>42</v>
      </c>
      <c r="O90" s="240">
        <f>'7abr'!I38</f>
        <v>0.75</v>
      </c>
      <c r="P90" s="195"/>
      <c r="Q90" s="221">
        <f t="shared" si="35"/>
        <v>45788</v>
      </c>
      <c r="R90" s="255"/>
      <c r="S90" s="255"/>
      <c r="U90" s="70">
        <f t="shared" si="36"/>
        <v>45819</v>
      </c>
      <c r="V90" s="241">
        <f>'09jun'!H36</f>
        <v>43</v>
      </c>
      <c r="W90" s="241">
        <f>'09jun'!I36</f>
        <v>1</v>
      </c>
      <c r="X90" s="195"/>
      <c r="Y90" s="221">
        <v>45118</v>
      </c>
      <c r="Z90" s="241">
        <f>'07jul'!H38</f>
        <v>52</v>
      </c>
      <c r="AA90" s="241">
        <f>'07jul'!I38</f>
        <v>1</v>
      </c>
      <c r="AB90" s="195"/>
      <c r="AC90" s="221">
        <f t="shared" si="37"/>
        <v>45880</v>
      </c>
      <c r="AD90" s="239">
        <f>'11ago'!H34</f>
        <v>0</v>
      </c>
      <c r="AE90" s="239">
        <f>'11ago'!I34</f>
        <v>0</v>
      </c>
      <c r="AF90" s="195"/>
      <c r="AG90" s="221">
        <f t="shared" si="38"/>
        <v>45546</v>
      </c>
      <c r="AH90" s="243">
        <f>'08set'!H37</f>
        <v>30</v>
      </c>
      <c r="AI90" s="243">
        <f>'08set'!I37</f>
        <v>0.75</v>
      </c>
      <c r="AJ90" s="195"/>
      <c r="AK90" s="221">
        <f t="shared" si="39"/>
        <v>45941</v>
      </c>
      <c r="AL90" s="244">
        <f>'06out'!H39</f>
        <v>0</v>
      </c>
      <c r="AM90" s="244">
        <f>'06out'!I39</f>
        <v>0</v>
      </c>
      <c r="AO90" s="70">
        <f t="shared" si="40"/>
        <v>45972</v>
      </c>
      <c r="AP90" s="244">
        <f>'10nov'!H35</f>
        <v>0</v>
      </c>
      <c r="AQ90" s="244">
        <f>'10nov'!I35</f>
        <v>0</v>
      </c>
      <c r="AR90" s="195"/>
      <c r="AS90" s="221">
        <f t="shared" si="41"/>
        <v>46002</v>
      </c>
      <c r="AT90" s="242">
        <f>'08dez'!H37</f>
        <v>34</v>
      </c>
      <c r="AU90" s="242">
        <f>'08dez'!I37</f>
        <v>0.75</v>
      </c>
    </row>
    <row r="91" spans="1:47">
      <c r="A91" s="70">
        <f t="shared" si="31"/>
        <v>45669</v>
      </c>
      <c r="B91" s="253"/>
      <c r="C91" s="253"/>
      <c r="D91" s="195"/>
      <c r="E91" s="70">
        <f t="shared" si="32"/>
        <v>45700</v>
      </c>
      <c r="F91" s="239">
        <f>'10fev'!H36</f>
        <v>0</v>
      </c>
      <c r="G91" s="239">
        <f>'10fev'!I36</f>
        <v>0</v>
      </c>
      <c r="H91" s="195"/>
      <c r="I91" s="221">
        <f t="shared" si="33"/>
        <v>45728</v>
      </c>
      <c r="J91" s="240">
        <f>'10mar'!H36</f>
        <v>32</v>
      </c>
      <c r="K91" s="240">
        <f>'10mar'!I36</f>
        <v>0.75</v>
      </c>
      <c r="L91" s="195"/>
      <c r="M91" s="221">
        <f t="shared" si="34"/>
        <v>45028</v>
      </c>
      <c r="N91" s="240">
        <f>'7abr'!H39</f>
        <v>0</v>
      </c>
      <c r="O91" s="240">
        <f>'7abr'!I39</f>
        <v>0</v>
      </c>
      <c r="P91" s="195"/>
      <c r="Q91" s="221">
        <f t="shared" si="35"/>
        <v>45789</v>
      </c>
      <c r="R91" s="240">
        <f>'12mai'!H34</f>
        <v>33</v>
      </c>
      <c r="S91" s="240">
        <f>'12mai'!I34</f>
        <v>1</v>
      </c>
      <c r="U91" s="70">
        <f t="shared" si="36"/>
        <v>45820</v>
      </c>
      <c r="V91" s="241">
        <f>'09jun'!H37</f>
        <v>11</v>
      </c>
      <c r="W91" s="241">
        <f>'09jun'!I37</f>
        <v>0.25</v>
      </c>
      <c r="X91" s="195"/>
      <c r="Y91" s="221">
        <v>45119</v>
      </c>
      <c r="Z91" s="241">
        <f>'07jul'!H39</f>
        <v>0</v>
      </c>
      <c r="AA91" s="241">
        <f>'07jul'!I39</f>
        <v>0</v>
      </c>
      <c r="AB91" s="195"/>
      <c r="AC91" s="221">
        <f t="shared" si="37"/>
        <v>45881</v>
      </c>
      <c r="AD91" s="239">
        <f>'11ago'!H35</f>
        <v>0</v>
      </c>
      <c r="AE91" s="239">
        <f>'11ago'!I35</f>
        <v>0</v>
      </c>
      <c r="AF91" s="195"/>
      <c r="AG91" s="221">
        <f t="shared" si="38"/>
        <v>45547</v>
      </c>
      <c r="AH91" s="243">
        <f>'08set'!H38</f>
        <v>22</v>
      </c>
      <c r="AI91" s="243">
        <f>'08set'!I38</f>
        <v>0.625</v>
      </c>
      <c r="AJ91" s="195"/>
      <c r="AK91" s="221">
        <f t="shared" si="39"/>
        <v>45942</v>
      </c>
      <c r="AL91" s="258"/>
      <c r="AM91" s="258"/>
      <c r="AO91" s="70">
        <f t="shared" si="40"/>
        <v>45973</v>
      </c>
      <c r="AP91" s="244">
        <f>'10nov'!H36</f>
        <v>20</v>
      </c>
      <c r="AQ91" s="244">
        <f>'10nov'!I36</f>
        <v>0.25</v>
      </c>
      <c r="AR91" s="195"/>
      <c r="AS91" s="221">
        <f t="shared" si="41"/>
        <v>46003</v>
      </c>
      <c r="AT91" s="242">
        <f>'08dez'!H38</f>
        <v>27</v>
      </c>
      <c r="AU91" s="242">
        <f>'08dez'!I38</f>
        <v>0.625</v>
      </c>
    </row>
    <row r="92" spans="1:47">
      <c r="A92" s="70">
        <f t="shared" si="31"/>
        <v>45670</v>
      </c>
      <c r="B92" s="238">
        <f>'13jan'!H34</f>
        <v>42</v>
      </c>
      <c r="C92" s="238">
        <f>'13jan'!I34</f>
        <v>0.75</v>
      </c>
      <c r="D92" s="195"/>
      <c r="E92" s="70">
        <f t="shared" si="32"/>
        <v>45701</v>
      </c>
      <c r="F92" s="239">
        <f>'10fev'!H37</f>
        <v>0</v>
      </c>
      <c r="G92" s="239">
        <f>'10fev'!I37</f>
        <v>0</v>
      </c>
      <c r="H92" s="195"/>
      <c r="I92" s="221">
        <f t="shared" si="33"/>
        <v>45729</v>
      </c>
      <c r="J92" s="240">
        <f>'10mar'!H37</f>
        <v>21</v>
      </c>
      <c r="K92" s="240">
        <f>'10mar'!I37</f>
        <v>0.625</v>
      </c>
      <c r="L92" s="195"/>
      <c r="M92" s="221">
        <f t="shared" si="34"/>
        <v>45029</v>
      </c>
      <c r="N92" s="255"/>
      <c r="O92" s="255"/>
      <c r="P92" s="195"/>
      <c r="Q92" s="221">
        <f t="shared" si="35"/>
        <v>45790</v>
      </c>
      <c r="R92" s="240">
        <f>'12mai'!H35</f>
        <v>14</v>
      </c>
      <c r="S92" s="240">
        <f>'12mai'!I35</f>
        <v>0.375</v>
      </c>
      <c r="U92" s="70">
        <f t="shared" si="36"/>
        <v>45821</v>
      </c>
      <c r="V92" s="241">
        <f>'09jun'!H38</f>
        <v>23</v>
      </c>
      <c r="W92" s="241">
        <f>'09jun'!I38</f>
        <v>0.75</v>
      </c>
      <c r="X92" s="195"/>
      <c r="Y92" s="221">
        <v>45120</v>
      </c>
      <c r="Z92" s="256"/>
      <c r="AA92" s="256"/>
      <c r="AB92" s="195"/>
      <c r="AC92" s="221">
        <f t="shared" si="37"/>
        <v>45882</v>
      </c>
      <c r="AD92" s="239">
        <f>'11ago'!H36</f>
        <v>28</v>
      </c>
      <c r="AE92" s="239">
        <f>'11ago'!I36</f>
        <v>1</v>
      </c>
      <c r="AF92" s="195"/>
      <c r="AG92" s="221">
        <f t="shared" si="38"/>
        <v>45548</v>
      </c>
      <c r="AH92" s="243">
        <f>'08set'!H39</f>
        <v>0</v>
      </c>
      <c r="AI92" s="243">
        <f>'08set'!I39</f>
        <v>0</v>
      </c>
      <c r="AJ92" s="195"/>
      <c r="AK92" s="221">
        <f t="shared" si="39"/>
        <v>45943</v>
      </c>
      <c r="AL92" s="244">
        <f>'13out'!H34</f>
        <v>32</v>
      </c>
      <c r="AM92" s="244">
        <f>'13out'!I34</f>
        <v>0.625</v>
      </c>
      <c r="AO92" s="70">
        <f t="shared" si="40"/>
        <v>45974</v>
      </c>
      <c r="AP92" s="244">
        <f>'10nov'!H37</f>
        <v>40</v>
      </c>
      <c r="AQ92" s="244">
        <f>'10nov'!I37</f>
        <v>0.625</v>
      </c>
      <c r="AR92" s="195"/>
      <c r="AS92" s="221">
        <f t="shared" si="41"/>
        <v>46004</v>
      </c>
      <c r="AT92" s="242">
        <f>'08dez'!H39</f>
        <v>0</v>
      </c>
      <c r="AU92" s="242">
        <f>'08dez'!I39</f>
        <v>0</v>
      </c>
    </row>
    <row r="93" spans="1:47">
      <c r="A93" s="70">
        <f t="shared" si="31"/>
        <v>45671</v>
      </c>
      <c r="B93" s="238">
        <f>'13jan'!H35</f>
        <v>8</v>
      </c>
      <c r="C93" s="238">
        <f>'13jan'!I35</f>
        <v>0.125</v>
      </c>
      <c r="D93" s="195"/>
      <c r="E93" s="70">
        <f t="shared" si="32"/>
        <v>45702</v>
      </c>
      <c r="F93" s="239">
        <f>'10fev'!H38</f>
        <v>12</v>
      </c>
      <c r="G93" s="239">
        <f>'10fev'!I38</f>
        <v>0.25</v>
      </c>
      <c r="H93" s="195"/>
      <c r="I93" s="221">
        <f t="shared" si="33"/>
        <v>45730</v>
      </c>
      <c r="J93" s="240">
        <f>'10mar'!H38</f>
        <v>20</v>
      </c>
      <c r="K93" s="240">
        <f>'10mar'!I38</f>
        <v>0.75</v>
      </c>
      <c r="L93" s="195"/>
      <c r="M93" s="221">
        <f t="shared" si="34"/>
        <v>45030</v>
      </c>
      <c r="N93" s="240">
        <f>'14abr'!H34</f>
        <v>43</v>
      </c>
      <c r="O93" s="240">
        <f>'14abr'!I34</f>
        <v>1</v>
      </c>
      <c r="P93" s="195"/>
      <c r="Q93" s="221">
        <f t="shared" si="35"/>
        <v>45791</v>
      </c>
      <c r="R93" s="240">
        <f>'12mai'!H36</f>
        <v>16</v>
      </c>
      <c r="S93" s="240">
        <f>'12mai'!I36</f>
        <v>0.25</v>
      </c>
      <c r="U93" s="70">
        <f t="shared" si="36"/>
        <v>45822</v>
      </c>
      <c r="V93" s="241">
        <f>'09jun'!H39</f>
        <v>0</v>
      </c>
      <c r="W93" s="241">
        <f>'09jun'!I39</f>
        <v>0</v>
      </c>
      <c r="X93" s="195"/>
      <c r="Y93" s="221">
        <v>45121</v>
      </c>
      <c r="Z93" s="241">
        <f>'14jul'!H34</f>
        <v>21</v>
      </c>
      <c r="AA93" s="241">
        <f>'14jul'!I34</f>
        <v>0.53749999999999998</v>
      </c>
      <c r="AB93" s="195"/>
      <c r="AC93" s="221">
        <f t="shared" si="37"/>
        <v>45883</v>
      </c>
      <c r="AD93" s="239">
        <f>'11ago'!H37</f>
        <v>29</v>
      </c>
      <c r="AE93" s="239">
        <f>'11ago'!I37</f>
        <v>1</v>
      </c>
      <c r="AF93" s="195"/>
      <c r="AG93" s="221">
        <f t="shared" si="38"/>
        <v>45549</v>
      </c>
      <c r="AH93" s="257"/>
      <c r="AI93" s="257"/>
      <c r="AJ93" s="195"/>
      <c r="AK93" s="221">
        <f t="shared" si="39"/>
        <v>45944</v>
      </c>
      <c r="AL93" s="244">
        <f>'13out'!H35</f>
        <v>13</v>
      </c>
      <c r="AM93" s="244">
        <f>'13out'!I35</f>
        <v>0.25</v>
      </c>
      <c r="AO93" s="70">
        <f t="shared" si="40"/>
        <v>45975</v>
      </c>
      <c r="AP93" s="244">
        <f>'10nov'!H38</f>
        <v>43</v>
      </c>
      <c r="AQ93" s="244">
        <f>'10nov'!I38</f>
        <v>0.75</v>
      </c>
      <c r="AR93" s="195"/>
      <c r="AS93" s="221">
        <f t="shared" si="41"/>
        <v>46005</v>
      </c>
      <c r="AT93" s="259"/>
      <c r="AU93" s="259"/>
    </row>
    <row r="94" spans="1:47">
      <c r="A94" s="70">
        <f t="shared" si="31"/>
        <v>45672</v>
      </c>
      <c r="B94" s="238">
        <f>'13jan'!H36</f>
        <v>4</v>
      </c>
      <c r="C94" s="238">
        <f>'13jan'!I36</f>
        <v>0.375</v>
      </c>
      <c r="D94" s="195"/>
      <c r="E94" s="70">
        <f t="shared" si="32"/>
        <v>45703</v>
      </c>
      <c r="F94" s="239">
        <f>'10fev'!H39</f>
        <v>0</v>
      </c>
      <c r="G94" s="239">
        <f>'10fev'!I39</f>
        <v>0</v>
      </c>
      <c r="H94" s="195"/>
      <c r="I94" s="221">
        <f t="shared" si="33"/>
        <v>45731</v>
      </c>
      <c r="J94" s="240">
        <f>'10mar'!H39</f>
        <v>0</v>
      </c>
      <c r="K94" s="240">
        <f>'10mar'!I39</f>
        <v>0</v>
      </c>
      <c r="L94" s="195"/>
      <c r="M94" s="221">
        <f t="shared" si="34"/>
        <v>45031</v>
      </c>
      <c r="N94" s="240">
        <f>'14abr'!H35</f>
        <v>37</v>
      </c>
      <c r="O94" s="240">
        <f>'14abr'!I35</f>
        <v>0.75</v>
      </c>
      <c r="P94" s="195"/>
      <c r="Q94" s="221">
        <f t="shared" si="35"/>
        <v>45792</v>
      </c>
      <c r="R94" s="240">
        <f>'12mai'!H37</f>
        <v>14</v>
      </c>
      <c r="S94" s="240">
        <f>'12mai'!I37</f>
        <v>0.25</v>
      </c>
      <c r="U94" s="70">
        <f t="shared" si="36"/>
        <v>45823</v>
      </c>
      <c r="V94" s="256"/>
      <c r="W94" s="256"/>
      <c r="X94" s="195"/>
      <c r="Y94" s="221">
        <v>45122</v>
      </c>
      <c r="Z94" s="241">
        <f>'14jul'!H35</f>
        <v>29</v>
      </c>
      <c r="AA94" s="241">
        <f>'14jul'!I35</f>
        <v>1</v>
      </c>
      <c r="AB94" s="195"/>
      <c r="AC94" s="221">
        <f t="shared" si="37"/>
        <v>45884</v>
      </c>
      <c r="AD94" s="239">
        <f>'11ago'!H38</f>
        <v>22</v>
      </c>
      <c r="AE94" s="239">
        <f>'11ago'!I38</f>
        <v>0.875</v>
      </c>
      <c r="AF94" s="195"/>
      <c r="AG94" s="221">
        <f t="shared" si="38"/>
        <v>45550</v>
      </c>
      <c r="AH94" s="243">
        <f>'15set'!H34</f>
        <v>54</v>
      </c>
      <c r="AI94" s="243">
        <f>'15set'!I34</f>
        <v>1</v>
      </c>
      <c r="AJ94" s="195"/>
      <c r="AK94" s="221">
        <f t="shared" si="39"/>
        <v>45945</v>
      </c>
      <c r="AL94" s="244">
        <f>'13out'!H36</f>
        <v>29</v>
      </c>
      <c r="AM94" s="244">
        <f>'13out'!I36</f>
        <v>0.5</v>
      </c>
      <c r="AO94" s="70">
        <f t="shared" si="40"/>
        <v>45976</v>
      </c>
      <c r="AP94" s="244">
        <f>'10nov'!H39</f>
        <v>0</v>
      </c>
      <c r="AQ94" s="244">
        <f>'10nov'!I39</f>
        <v>0</v>
      </c>
      <c r="AR94" s="195"/>
      <c r="AS94" s="221">
        <f t="shared" si="41"/>
        <v>46006</v>
      </c>
      <c r="AT94" s="242">
        <f>'15dez'!H34</f>
        <v>35</v>
      </c>
      <c r="AU94" s="242">
        <f>'15dez'!I34</f>
        <v>0.625</v>
      </c>
    </row>
    <row r="95" spans="1:47">
      <c r="A95" s="70">
        <f t="shared" si="31"/>
        <v>45673</v>
      </c>
      <c r="B95" s="238">
        <f>'13jan'!H37</f>
        <v>39</v>
      </c>
      <c r="C95" s="238">
        <f>'13jan'!I37</f>
        <v>0.75</v>
      </c>
      <c r="D95" s="195"/>
      <c r="E95" s="70">
        <f t="shared" si="32"/>
        <v>45704</v>
      </c>
      <c r="F95" s="254"/>
      <c r="G95" s="254"/>
      <c r="H95" s="195"/>
      <c r="I95" s="221">
        <f t="shared" si="33"/>
        <v>45732</v>
      </c>
      <c r="J95" s="255"/>
      <c r="K95" s="255"/>
      <c r="L95" s="195"/>
      <c r="M95" s="221">
        <f t="shared" si="34"/>
        <v>45032</v>
      </c>
      <c r="N95" s="240">
        <f>'14abr'!H36</f>
        <v>34</v>
      </c>
      <c r="O95" s="240">
        <f>'14abr'!I36</f>
        <v>0.75</v>
      </c>
      <c r="P95" s="195"/>
      <c r="Q95" s="221">
        <f t="shared" si="35"/>
        <v>45793</v>
      </c>
      <c r="R95" s="240">
        <f>'12mai'!H38</f>
        <v>14</v>
      </c>
      <c r="S95" s="240">
        <f>'12mai'!I38</f>
        <v>0.75</v>
      </c>
      <c r="U95" s="70">
        <f t="shared" si="36"/>
        <v>45824</v>
      </c>
      <c r="V95" s="241">
        <f>'16jun'!H34</f>
        <v>30</v>
      </c>
      <c r="W95" s="241">
        <f>'16jun'!I34</f>
        <v>0.875</v>
      </c>
      <c r="X95" s="195"/>
      <c r="Y95" s="221">
        <v>45123</v>
      </c>
      <c r="Z95" s="241">
        <f>'14jul'!H36</f>
        <v>51</v>
      </c>
      <c r="AA95" s="241">
        <f>'14jul'!I36</f>
        <v>1</v>
      </c>
      <c r="AB95" s="195"/>
      <c r="AC95" s="221">
        <f t="shared" si="37"/>
        <v>45885</v>
      </c>
      <c r="AD95" s="239">
        <f>'11ago'!H39</f>
        <v>0</v>
      </c>
      <c r="AE95" s="239">
        <f>'11ago'!I39</f>
        <v>0</v>
      </c>
      <c r="AF95" s="195"/>
      <c r="AG95" s="221">
        <f t="shared" si="38"/>
        <v>45551</v>
      </c>
      <c r="AH95" s="243">
        <f>'15set'!H35</f>
        <v>58</v>
      </c>
      <c r="AI95" s="243">
        <f>'15set'!I35</f>
        <v>1</v>
      </c>
      <c r="AJ95" s="195"/>
      <c r="AK95" s="221">
        <f t="shared" si="39"/>
        <v>45946</v>
      </c>
      <c r="AL95" s="244">
        <f>'13out'!H37</f>
        <v>49</v>
      </c>
      <c r="AM95" s="244">
        <f>'13out'!I37</f>
        <v>1</v>
      </c>
      <c r="AO95" s="70">
        <f t="shared" si="40"/>
        <v>45977</v>
      </c>
      <c r="AP95" s="258"/>
      <c r="AQ95" s="258"/>
      <c r="AR95" s="195"/>
      <c r="AS95" s="221">
        <f t="shared" si="41"/>
        <v>46007</v>
      </c>
      <c r="AT95" s="242">
        <f>'15dez'!H35</f>
        <v>9</v>
      </c>
      <c r="AU95" s="242">
        <f>'15dez'!I35</f>
        <v>0.125</v>
      </c>
    </row>
    <row r="96" spans="1:47">
      <c r="A96" s="70">
        <f t="shared" si="31"/>
        <v>45674</v>
      </c>
      <c r="B96" s="238">
        <f>'13jan'!H38</f>
        <v>20</v>
      </c>
      <c r="C96" s="238">
        <f>'13jan'!I38</f>
        <v>0.5</v>
      </c>
      <c r="D96" s="195"/>
      <c r="E96" s="70">
        <f t="shared" si="32"/>
        <v>45705</v>
      </c>
      <c r="F96" s="239">
        <f>'17fev'!H34</f>
        <v>32</v>
      </c>
      <c r="G96" s="239">
        <f>'17fev'!I34</f>
        <v>0.5</v>
      </c>
      <c r="H96" s="195"/>
      <c r="I96" s="221">
        <f t="shared" si="33"/>
        <v>45733</v>
      </c>
      <c r="J96" s="240">
        <f>'17mar'!H34</f>
        <v>17</v>
      </c>
      <c r="K96" s="240">
        <f>'17mar'!I34</f>
        <v>0.375</v>
      </c>
      <c r="L96" s="195"/>
      <c r="M96" s="221">
        <f t="shared" si="34"/>
        <v>45033</v>
      </c>
      <c r="N96" s="240">
        <f>'14abr'!H37</f>
        <v>27</v>
      </c>
      <c r="O96" s="240">
        <f>'14abr'!I37</f>
        <v>0.75</v>
      </c>
      <c r="P96" s="195"/>
      <c r="Q96" s="221">
        <f t="shared" si="35"/>
        <v>45794</v>
      </c>
      <c r="R96" s="240">
        <f>'12mai'!H39</f>
        <v>0</v>
      </c>
      <c r="S96" s="240">
        <f>'12mai'!I39</f>
        <v>0</v>
      </c>
      <c r="U96" s="70">
        <f t="shared" si="36"/>
        <v>45825</v>
      </c>
      <c r="V96" s="241">
        <f>'16jun'!H35</f>
        <v>20</v>
      </c>
      <c r="W96" s="241">
        <f>'16jun'!I35</f>
        <v>1</v>
      </c>
      <c r="X96" s="195"/>
      <c r="Y96" s="221">
        <v>45124</v>
      </c>
      <c r="Z96" s="241">
        <f>'14jul'!H37</f>
        <v>0</v>
      </c>
      <c r="AA96" s="241">
        <f>'14jul'!I37</f>
        <v>0</v>
      </c>
      <c r="AB96" s="195"/>
      <c r="AC96" s="221">
        <f t="shared" si="37"/>
        <v>45886</v>
      </c>
      <c r="AD96" s="254"/>
      <c r="AE96" s="254"/>
      <c r="AF96" s="195"/>
      <c r="AG96" s="221">
        <f t="shared" si="38"/>
        <v>45552</v>
      </c>
      <c r="AH96" s="243">
        <f>'15set'!H36</f>
        <v>17</v>
      </c>
      <c r="AI96" s="243">
        <f>'15set'!I36</f>
        <v>0.375</v>
      </c>
      <c r="AJ96" s="195"/>
      <c r="AK96" s="221">
        <f t="shared" si="39"/>
        <v>45947</v>
      </c>
      <c r="AL96" s="244">
        <f>'13out'!H38</f>
        <v>53</v>
      </c>
      <c r="AM96" s="244">
        <f>'13out'!I38</f>
        <v>1</v>
      </c>
      <c r="AO96" s="70">
        <f t="shared" si="40"/>
        <v>45978</v>
      </c>
      <c r="AP96" s="244">
        <f>'17nov'!H34</f>
        <v>22</v>
      </c>
      <c r="AQ96" s="244">
        <f>'17nov'!I34</f>
        <v>0.375</v>
      </c>
      <c r="AR96" s="195"/>
      <c r="AS96" s="221">
        <f t="shared" si="41"/>
        <v>46008</v>
      </c>
      <c r="AT96" s="242">
        <f>'15dez'!H36</f>
        <v>14</v>
      </c>
      <c r="AU96" s="242">
        <f>'15dez'!I36</f>
        <v>0.125</v>
      </c>
    </row>
    <row r="97" spans="1:47">
      <c r="A97" s="70">
        <f t="shared" si="31"/>
        <v>45675</v>
      </c>
      <c r="B97" s="238">
        <f>'13jan'!H39</f>
        <v>0</v>
      </c>
      <c r="C97" s="238">
        <f>'13jan'!I39</f>
        <v>0</v>
      </c>
      <c r="D97" s="195"/>
      <c r="E97" s="70">
        <f t="shared" si="32"/>
        <v>45706</v>
      </c>
      <c r="F97" s="239">
        <f>'17fev'!H35</f>
        <v>17</v>
      </c>
      <c r="G97" s="239">
        <f>'17fev'!I35</f>
        <v>0.375</v>
      </c>
      <c r="H97" s="195"/>
      <c r="I97" s="221">
        <f t="shared" si="33"/>
        <v>45734</v>
      </c>
      <c r="J97" s="240">
        <f>'17mar'!H35</f>
        <v>11</v>
      </c>
      <c r="K97" s="240">
        <f>'17mar'!I35</f>
        <v>0.25</v>
      </c>
      <c r="L97" s="195"/>
      <c r="M97" s="221">
        <f t="shared" si="34"/>
        <v>45034</v>
      </c>
      <c r="N97" s="240">
        <f>'14abr'!H38</f>
        <v>0</v>
      </c>
      <c r="O97" s="240">
        <f>'14abr'!I38</f>
        <v>0</v>
      </c>
      <c r="P97" s="195"/>
      <c r="Q97" s="221">
        <f t="shared" si="35"/>
        <v>45795</v>
      </c>
      <c r="R97" s="255"/>
      <c r="S97" s="255"/>
      <c r="U97" s="70">
        <f t="shared" si="36"/>
        <v>45826</v>
      </c>
      <c r="V97" s="241">
        <f>'16jun'!H36</f>
        <v>11</v>
      </c>
      <c r="W97" s="241">
        <f>'16jun'!I36</f>
        <v>1</v>
      </c>
      <c r="X97" s="195"/>
      <c r="Y97" s="221">
        <v>45125</v>
      </c>
      <c r="Z97" s="241">
        <f>'14jul'!H38</f>
        <v>17</v>
      </c>
      <c r="AA97" s="241">
        <f>'14jul'!I38</f>
        <v>0.5</v>
      </c>
      <c r="AB97" s="195"/>
      <c r="AC97" s="221">
        <f t="shared" si="37"/>
        <v>45887</v>
      </c>
      <c r="AD97" s="239">
        <f>'18ago'!H34</f>
        <v>6</v>
      </c>
      <c r="AE97" s="239">
        <f>'18ago'!I34</f>
        <v>0.375</v>
      </c>
      <c r="AF97" s="195"/>
      <c r="AG97" s="221">
        <f t="shared" si="38"/>
        <v>45553</v>
      </c>
      <c r="AH97" s="243">
        <f>'15set'!H37</f>
        <v>40</v>
      </c>
      <c r="AI97" s="243">
        <f>'15set'!I37</f>
        <v>0.875</v>
      </c>
      <c r="AJ97" s="195"/>
      <c r="AK97" s="221">
        <f t="shared" si="39"/>
        <v>45948</v>
      </c>
      <c r="AL97" s="244">
        <f>'13out'!H39</f>
        <v>0</v>
      </c>
      <c r="AM97" s="244">
        <f>'13out'!I39</f>
        <v>0</v>
      </c>
      <c r="AO97" s="70">
        <f t="shared" si="40"/>
        <v>45979</v>
      </c>
      <c r="AP97" s="244">
        <f>'17nov'!H35</f>
        <v>7</v>
      </c>
      <c r="AQ97" s="244">
        <f>'17nov'!I35</f>
        <v>0.125</v>
      </c>
      <c r="AR97" s="195"/>
      <c r="AS97" s="221">
        <f t="shared" si="41"/>
        <v>46009</v>
      </c>
      <c r="AT97" s="242">
        <f>'15dez'!H37</f>
        <v>28</v>
      </c>
      <c r="AU97" s="242">
        <f>'15dez'!I37</f>
        <v>0.625</v>
      </c>
    </row>
    <row r="98" spans="1:47">
      <c r="A98" s="70">
        <f t="shared" si="31"/>
        <v>45676</v>
      </c>
      <c r="B98" s="253"/>
      <c r="C98" s="253"/>
      <c r="D98" s="195"/>
      <c r="E98" s="70">
        <f t="shared" si="32"/>
        <v>45707</v>
      </c>
      <c r="F98" s="239">
        <f>'17fev'!H36</f>
        <v>35</v>
      </c>
      <c r="G98" s="239">
        <f>'17fev'!I36</f>
        <v>0.625</v>
      </c>
      <c r="H98" s="195"/>
      <c r="I98" s="221">
        <f t="shared" si="33"/>
        <v>45735</v>
      </c>
      <c r="J98" s="240">
        <f>'17mar'!H36</f>
        <v>18</v>
      </c>
      <c r="K98" s="240">
        <f>'17mar'!I36</f>
        <v>0.75</v>
      </c>
      <c r="L98" s="195"/>
      <c r="M98" s="221">
        <f t="shared" si="34"/>
        <v>45035</v>
      </c>
      <c r="N98" s="240">
        <f>'14abr'!H39</f>
        <v>0</v>
      </c>
      <c r="O98" s="240">
        <f>'14abr'!I39</f>
        <v>0</v>
      </c>
      <c r="P98" s="195"/>
      <c r="Q98" s="221">
        <f t="shared" si="35"/>
        <v>45796</v>
      </c>
      <c r="R98" s="240">
        <f>'19mai'!H34</f>
        <v>21</v>
      </c>
      <c r="S98" s="240">
        <f>'19mai'!I34</f>
        <v>0.625</v>
      </c>
      <c r="U98" s="70">
        <f t="shared" si="36"/>
        <v>45827</v>
      </c>
      <c r="V98" s="241">
        <f>'16jun'!H37</f>
        <v>0</v>
      </c>
      <c r="W98" s="241">
        <f>'16jun'!I37</f>
        <v>0</v>
      </c>
      <c r="X98" s="195"/>
      <c r="Y98" s="221">
        <v>45126</v>
      </c>
      <c r="Z98" s="241">
        <f>'14jul'!H39</f>
        <v>0</v>
      </c>
      <c r="AA98" s="241">
        <f>'14jul'!I39</f>
        <v>0</v>
      </c>
      <c r="AB98" s="195"/>
      <c r="AC98" s="221">
        <f t="shared" si="37"/>
        <v>45888</v>
      </c>
      <c r="AD98" s="239">
        <f>'18ago'!H35</f>
        <v>10</v>
      </c>
      <c r="AE98" s="239">
        <f>'18ago'!I35</f>
        <v>0.375</v>
      </c>
      <c r="AF98" s="195"/>
      <c r="AG98" s="221">
        <f t="shared" si="38"/>
        <v>45554</v>
      </c>
      <c r="AH98" s="243">
        <f>'15set'!H38</f>
        <v>66</v>
      </c>
      <c r="AI98" s="243">
        <f>'15set'!I38</f>
        <v>1.0125</v>
      </c>
      <c r="AJ98" s="195"/>
      <c r="AK98" s="221">
        <f t="shared" si="39"/>
        <v>45949</v>
      </c>
      <c r="AL98" s="258"/>
      <c r="AM98" s="258"/>
      <c r="AO98" s="70">
        <f t="shared" si="40"/>
        <v>45980</v>
      </c>
      <c r="AP98" s="244">
        <f>'17nov'!H36</f>
        <v>34</v>
      </c>
      <c r="AQ98" s="244">
        <f>'17nov'!I36</f>
        <v>0.875</v>
      </c>
      <c r="AR98" s="195"/>
      <c r="AS98" s="221">
        <f t="shared" si="41"/>
        <v>46010</v>
      </c>
      <c r="AT98" s="242">
        <f>'15dez'!H38</f>
        <v>41</v>
      </c>
      <c r="AU98" s="242">
        <f>'15dez'!I38</f>
        <v>0.75</v>
      </c>
    </row>
    <row r="99" spans="1:47">
      <c r="A99" s="70">
        <f t="shared" si="31"/>
        <v>45677</v>
      </c>
      <c r="B99" s="238">
        <f>'20jan'!H34</f>
        <v>36</v>
      </c>
      <c r="C99" s="238">
        <f>'20jan'!I34</f>
        <v>0.5</v>
      </c>
      <c r="D99" s="195"/>
      <c r="E99" s="70">
        <f t="shared" si="32"/>
        <v>45708</v>
      </c>
      <c r="F99" s="239">
        <f>'17fev'!H37</f>
        <v>31</v>
      </c>
      <c r="G99" s="239">
        <f>'17fev'!I37</f>
        <v>0.625</v>
      </c>
      <c r="H99" s="195"/>
      <c r="I99" s="221">
        <f t="shared" si="33"/>
        <v>45736</v>
      </c>
      <c r="J99" s="240">
        <f>'17mar'!H37</f>
        <v>8</v>
      </c>
      <c r="K99" s="240">
        <f>'17mar'!I37</f>
        <v>0.125</v>
      </c>
      <c r="L99" s="195"/>
      <c r="M99" s="221">
        <f t="shared" si="34"/>
        <v>45036</v>
      </c>
      <c r="N99" s="255"/>
      <c r="O99" s="255"/>
      <c r="P99" s="195"/>
      <c r="Q99" s="221">
        <f t="shared" si="35"/>
        <v>45797</v>
      </c>
      <c r="R99" s="240">
        <f>'19mai'!H35</f>
        <v>6</v>
      </c>
      <c r="S99" s="240">
        <f>'19mai'!I35</f>
        <v>0.125</v>
      </c>
      <c r="U99" s="70">
        <f t="shared" si="36"/>
        <v>45828</v>
      </c>
      <c r="V99" s="241">
        <f>'16jun'!H38</f>
        <v>28</v>
      </c>
      <c r="W99" s="241">
        <f>'16jun'!I38</f>
        <v>1</v>
      </c>
      <c r="X99" s="195"/>
      <c r="Y99" s="221">
        <v>45127</v>
      </c>
      <c r="Z99" s="256"/>
      <c r="AA99" s="256"/>
      <c r="AB99" s="195"/>
      <c r="AC99" s="221">
        <f t="shared" si="37"/>
        <v>45889</v>
      </c>
      <c r="AD99" s="239">
        <f>'18ago'!H36</f>
        <v>8</v>
      </c>
      <c r="AE99" s="239">
        <f>'18ago'!I36</f>
        <v>0.25</v>
      </c>
      <c r="AF99" s="195"/>
      <c r="AG99" s="221">
        <f t="shared" si="38"/>
        <v>45555</v>
      </c>
      <c r="AH99" s="243">
        <f>'15set'!H39</f>
        <v>0</v>
      </c>
      <c r="AI99" s="243">
        <f>'15set'!I39</f>
        <v>0</v>
      </c>
      <c r="AJ99" s="195"/>
      <c r="AK99" s="221">
        <f t="shared" si="39"/>
        <v>45950</v>
      </c>
      <c r="AL99" s="244">
        <f>'20out'!H34</f>
        <v>35</v>
      </c>
      <c r="AM99" s="244">
        <f>'20out'!I34</f>
        <v>0.75</v>
      </c>
      <c r="AO99" s="70">
        <f t="shared" si="40"/>
        <v>45981</v>
      </c>
      <c r="AP99" s="244">
        <f>'17nov'!H37</f>
        <v>13</v>
      </c>
      <c r="AQ99" s="244">
        <f>'17nov'!I37</f>
        <v>0.375</v>
      </c>
      <c r="AR99" s="195"/>
      <c r="AS99" s="221">
        <f t="shared" si="41"/>
        <v>46011</v>
      </c>
      <c r="AT99" s="242">
        <f>'15dez'!H39</f>
        <v>0</v>
      </c>
      <c r="AU99" s="242">
        <f>'15dez'!I39</f>
        <v>0</v>
      </c>
    </row>
    <row r="100" spans="1:47">
      <c r="A100" s="70">
        <f t="shared" si="31"/>
        <v>45678</v>
      </c>
      <c r="B100" s="238">
        <f>'20jan'!H35</f>
        <v>16</v>
      </c>
      <c r="C100" s="238">
        <f>'20jan'!I35</f>
        <v>0.625</v>
      </c>
      <c r="D100" s="195"/>
      <c r="E100" s="70">
        <f t="shared" si="32"/>
        <v>45709</v>
      </c>
      <c r="F100" s="239">
        <f>'17fev'!H38</f>
        <v>17</v>
      </c>
      <c r="G100" s="239">
        <f>'17fev'!I38</f>
        <v>0.375</v>
      </c>
      <c r="H100" s="195"/>
      <c r="I100" s="221">
        <f t="shared" si="33"/>
        <v>45737</v>
      </c>
      <c r="J100" s="240">
        <f>'17mar'!H38</f>
        <v>31</v>
      </c>
      <c r="K100" s="240">
        <f>'17mar'!I38</f>
        <v>0.75</v>
      </c>
      <c r="L100" s="195"/>
      <c r="M100" s="221">
        <f t="shared" si="34"/>
        <v>45037</v>
      </c>
      <c r="N100" s="240">
        <f>'21abr'!H34</f>
        <v>0</v>
      </c>
      <c r="O100" s="240">
        <f>'21abr'!I34</f>
        <v>0</v>
      </c>
      <c r="P100" s="195"/>
      <c r="Q100" s="221">
        <f t="shared" si="35"/>
        <v>45798</v>
      </c>
      <c r="R100" s="240">
        <f>'19mai'!H36</f>
        <v>43</v>
      </c>
      <c r="S100" s="240">
        <f>'19mai'!I36</f>
        <v>1.125</v>
      </c>
      <c r="U100" s="70">
        <f t="shared" si="36"/>
        <v>45829</v>
      </c>
      <c r="V100" s="241">
        <f>'16jun'!H39</f>
        <v>0</v>
      </c>
      <c r="W100" s="241">
        <f>'16jun'!I39</f>
        <v>0</v>
      </c>
      <c r="X100" s="195"/>
      <c r="Y100" s="221">
        <v>45128</v>
      </c>
      <c r="Z100" s="241">
        <f>'21jul'!H34</f>
        <v>0</v>
      </c>
      <c r="AA100" s="241">
        <f>'21jul'!I34</f>
        <v>0</v>
      </c>
      <c r="AB100" s="195"/>
      <c r="AC100" s="221">
        <f t="shared" si="37"/>
        <v>45890</v>
      </c>
      <c r="AD100" s="239">
        <f>'18ago'!H37</f>
        <v>23</v>
      </c>
      <c r="AE100" s="239">
        <f>'18ago'!I37</f>
        <v>0.5</v>
      </c>
      <c r="AF100" s="195"/>
      <c r="AG100" s="221">
        <f t="shared" si="38"/>
        <v>45556</v>
      </c>
      <c r="AH100" s="257"/>
      <c r="AI100" s="257"/>
      <c r="AJ100" s="195"/>
      <c r="AK100" s="221">
        <f>AK99+1</f>
        <v>45951</v>
      </c>
      <c r="AL100" s="244">
        <f>'20out'!H35</f>
        <v>22</v>
      </c>
      <c r="AM100" s="244">
        <f>'20out'!I35</f>
        <v>0.375</v>
      </c>
      <c r="AO100" s="70">
        <f t="shared" si="40"/>
        <v>45982</v>
      </c>
      <c r="AP100" s="244">
        <f>'17nov'!H38</f>
        <v>49</v>
      </c>
      <c r="AQ100" s="244">
        <f>'17nov'!I38</f>
        <v>1</v>
      </c>
      <c r="AR100" s="195"/>
      <c r="AS100" s="221">
        <f t="shared" si="41"/>
        <v>46012</v>
      </c>
      <c r="AT100" s="259"/>
      <c r="AU100" s="259"/>
    </row>
    <row r="101" spans="1:47">
      <c r="A101" s="70">
        <f>A100+1</f>
        <v>45679</v>
      </c>
      <c r="B101" s="238">
        <f>'20jan'!H36</f>
        <v>45</v>
      </c>
      <c r="C101" s="238">
        <f>'20jan'!I36</f>
        <v>0.875</v>
      </c>
      <c r="D101" s="195"/>
      <c r="E101" s="70">
        <f>E100+1</f>
        <v>45710</v>
      </c>
      <c r="F101" s="239">
        <f>'17fev'!H39</f>
        <v>0</v>
      </c>
      <c r="G101" s="239">
        <f>'17fev'!I39</f>
        <v>0</v>
      </c>
      <c r="H101" s="195"/>
      <c r="I101" s="221">
        <f>I100+1</f>
        <v>45738</v>
      </c>
      <c r="J101" s="240">
        <f>'17mar'!H39</f>
        <v>0</v>
      </c>
      <c r="K101" s="240">
        <f>'17mar'!I39</f>
        <v>0</v>
      </c>
      <c r="L101" s="195"/>
      <c r="M101" s="221">
        <f>M100+1</f>
        <v>45038</v>
      </c>
      <c r="N101" s="240">
        <f>'21abr'!H35</f>
        <v>10</v>
      </c>
      <c r="O101" s="240">
        <f>'21abr'!I35</f>
        <v>0.25</v>
      </c>
      <c r="P101" s="195"/>
      <c r="Q101" s="221">
        <f>Q100+1</f>
        <v>45799</v>
      </c>
      <c r="R101" s="240">
        <f>'19mai'!H37</f>
        <v>31</v>
      </c>
      <c r="S101" s="240">
        <f>'19mai'!I37</f>
        <v>0.75</v>
      </c>
      <c r="U101" s="70">
        <f>U100+1</f>
        <v>45830</v>
      </c>
      <c r="V101" s="256"/>
      <c r="W101" s="256"/>
      <c r="X101" s="195"/>
      <c r="Y101" s="221">
        <v>45129</v>
      </c>
      <c r="Z101" s="241">
        <f>'21jul'!H35</f>
        <v>53</v>
      </c>
      <c r="AA101" s="241">
        <f>'21jul'!I35</f>
        <v>1</v>
      </c>
      <c r="AB101" s="195"/>
      <c r="AC101" s="221">
        <f t="shared" si="37"/>
        <v>45891</v>
      </c>
      <c r="AD101" s="239">
        <f>'18ago'!H38</f>
        <v>13</v>
      </c>
      <c r="AE101" s="239">
        <f>'18ago'!I38</f>
        <v>0.875</v>
      </c>
      <c r="AF101" s="195"/>
      <c r="AG101" s="221">
        <f t="shared" si="38"/>
        <v>45557</v>
      </c>
      <c r="AH101" s="243">
        <f>'22set'!H34</f>
        <v>55</v>
      </c>
      <c r="AI101" s="243">
        <f>'22set'!I34</f>
        <v>1.0249999999999999</v>
      </c>
      <c r="AJ101" s="195"/>
      <c r="AK101" s="221">
        <f t="shared" si="39"/>
        <v>45952</v>
      </c>
      <c r="AL101" s="244">
        <f>'20out'!H36</f>
        <v>15</v>
      </c>
      <c r="AM101" s="244">
        <f>'20out'!I36</f>
        <v>0.25</v>
      </c>
      <c r="AO101" s="70">
        <f t="shared" si="40"/>
        <v>45983</v>
      </c>
      <c r="AP101" s="244">
        <f>'17nov'!H39</f>
        <v>0</v>
      </c>
      <c r="AQ101" s="244">
        <f>'17nov'!I39</f>
        <v>0</v>
      </c>
      <c r="AR101" s="195"/>
      <c r="AS101" s="221">
        <f t="shared" si="41"/>
        <v>46013</v>
      </c>
      <c r="AT101" s="242">
        <f>'22dez'!H34</f>
        <v>19</v>
      </c>
      <c r="AU101" s="242">
        <f>'22dez'!I34</f>
        <v>0.375</v>
      </c>
    </row>
    <row r="102" spans="1:47">
      <c r="A102" s="70">
        <f t="shared" si="31"/>
        <v>45680</v>
      </c>
      <c r="B102" s="238">
        <f>'20jan'!H37</f>
        <v>22</v>
      </c>
      <c r="C102" s="238">
        <f>'20jan'!I37</f>
        <v>0.375</v>
      </c>
      <c r="D102" s="195"/>
      <c r="E102" s="70">
        <f t="shared" ref="E102:E108" si="42">E101+1</f>
        <v>45711</v>
      </c>
      <c r="F102" s="254"/>
      <c r="G102" s="254"/>
      <c r="H102" s="195"/>
      <c r="I102" s="221">
        <f t="shared" ref="I102:I110" si="43">I101+1</f>
        <v>45739</v>
      </c>
      <c r="J102" s="255"/>
      <c r="K102" s="255"/>
      <c r="L102" s="195"/>
      <c r="M102" s="221">
        <f t="shared" ref="M102:M109" si="44">M101+1</f>
        <v>45039</v>
      </c>
      <c r="N102" s="240">
        <f>'21abr'!H36</f>
        <v>38</v>
      </c>
      <c r="O102" s="240">
        <f>'21abr'!I36</f>
        <v>0.875</v>
      </c>
      <c r="P102" s="195"/>
      <c r="Q102" s="221">
        <f t="shared" ref="Q102:Q110" si="45">Q101+1</f>
        <v>45800</v>
      </c>
      <c r="R102" s="240">
        <f>'19mai'!H38</f>
        <v>12</v>
      </c>
      <c r="S102" s="240">
        <f>'19mai'!I38</f>
        <v>0.375</v>
      </c>
      <c r="U102" s="70">
        <f t="shared" si="36"/>
        <v>45831</v>
      </c>
      <c r="V102" s="241">
        <f>'23jun'!H34</f>
        <v>20</v>
      </c>
      <c r="W102" s="241">
        <f>'23jun'!I34</f>
        <v>1</v>
      </c>
      <c r="X102" s="195"/>
      <c r="Y102" s="221">
        <v>45130</v>
      </c>
      <c r="Z102" s="241">
        <f>'21jul'!H36</f>
        <v>42</v>
      </c>
      <c r="AA102" s="241">
        <f>'21jul'!I36</f>
        <v>0.625</v>
      </c>
      <c r="AB102" s="195"/>
      <c r="AC102" s="221">
        <f t="shared" si="37"/>
        <v>45892</v>
      </c>
      <c r="AD102" s="239">
        <f>'18ago'!H39</f>
        <v>0</v>
      </c>
      <c r="AE102" s="239">
        <f>'18ago'!I39</f>
        <v>0</v>
      </c>
      <c r="AF102" s="195"/>
      <c r="AG102" s="221">
        <f t="shared" si="38"/>
        <v>45558</v>
      </c>
      <c r="AH102" s="243">
        <f>'22set'!H35</f>
        <v>48</v>
      </c>
      <c r="AI102" s="243">
        <f>'22set'!I35</f>
        <v>1</v>
      </c>
      <c r="AJ102" s="195"/>
      <c r="AK102" s="221">
        <f t="shared" si="39"/>
        <v>45953</v>
      </c>
      <c r="AL102" s="244">
        <f>'20out'!H37</f>
        <v>22</v>
      </c>
      <c r="AM102" s="244">
        <f>'20out'!I37</f>
        <v>0.5</v>
      </c>
      <c r="AO102" s="70">
        <f>AO101+1</f>
        <v>45984</v>
      </c>
      <c r="AP102" s="258"/>
      <c r="AQ102" s="258"/>
      <c r="AR102" s="195"/>
      <c r="AS102" s="221">
        <f t="shared" si="41"/>
        <v>46014</v>
      </c>
      <c r="AT102" s="242">
        <f>'22dez'!H35</f>
        <v>0</v>
      </c>
      <c r="AU102" s="242">
        <f>'22dez'!I35</f>
        <v>0</v>
      </c>
    </row>
    <row r="103" spans="1:47">
      <c r="A103" s="70">
        <f t="shared" si="31"/>
        <v>45681</v>
      </c>
      <c r="B103" s="238">
        <f>'20jan'!H38</f>
        <v>44</v>
      </c>
      <c r="C103" s="238">
        <f>'20jan'!I38</f>
        <v>0.875</v>
      </c>
      <c r="D103" s="195"/>
      <c r="E103" s="70">
        <f t="shared" si="42"/>
        <v>45712</v>
      </c>
      <c r="F103" s="239">
        <f>'24fev'!H34</f>
        <v>4</v>
      </c>
      <c r="G103" s="239">
        <f>'24fev'!I34</f>
        <v>0.25</v>
      </c>
      <c r="H103" s="195"/>
      <c r="I103" s="221">
        <f t="shared" si="43"/>
        <v>45740</v>
      </c>
      <c r="J103" s="240">
        <f>'24mar'!H34</f>
        <v>28</v>
      </c>
      <c r="K103" s="240">
        <f>'24mar'!I34</f>
        <v>0.625</v>
      </c>
      <c r="L103" s="195"/>
      <c r="M103" s="221">
        <f t="shared" si="44"/>
        <v>45040</v>
      </c>
      <c r="N103" s="240">
        <f>'21abr'!H37</f>
        <v>32</v>
      </c>
      <c r="O103" s="240">
        <f>'21abr'!I37</f>
        <v>0.75</v>
      </c>
      <c r="P103" s="195"/>
      <c r="Q103" s="221">
        <f t="shared" si="45"/>
        <v>45801</v>
      </c>
      <c r="R103" s="240">
        <f>'19mai'!H39</f>
        <v>0</v>
      </c>
      <c r="S103" s="240">
        <f>'19mai'!I39</f>
        <v>0</v>
      </c>
      <c r="U103" s="70">
        <f t="shared" si="36"/>
        <v>45832</v>
      </c>
      <c r="V103" s="241">
        <f>'23jun'!H35</f>
        <v>35</v>
      </c>
      <c r="W103" s="241">
        <f>'23jun'!I35</f>
        <v>1</v>
      </c>
      <c r="X103" s="195"/>
      <c r="Y103" s="221">
        <v>45131</v>
      </c>
      <c r="Z103" s="241">
        <f>'21jul'!H37</f>
        <v>39</v>
      </c>
      <c r="AA103" s="241">
        <f>'21jul'!I37</f>
        <v>0.5</v>
      </c>
      <c r="AB103" s="195"/>
      <c r="AC103" s="221">
        <f t="shared" si="37"/>
        <v>45893</v>
      </c>
      <c r="AD103" s="254"/>
      <c r="AE103" s="254"/>
      <c r="AF103" s="195"/>
      <c r="AG103" s="221">
        <f t="shared" si="38"/>
        <v>45559</v>
      </c>
      <c r="AH103" s="243">
        <f>'22set'!H36</f>
        <v>35</v>
      </c>
      <c r="AI103" s="243">
        <f>'22set'!I36</f>
        <v>0.75</v>
      </c>
      <c r="AJ103" s="195"/>
      <c r="AK103" s="221">
        <f t="shared" si="39"/>
        <v>45954</v>
      </c>
      <c r="AL103" s="244">
        <f>'20out'!H38</f>
        <v>28</v>
      </c>
      <c r="AM103" s="244">
        <f>'20out'!I38</f>
        <v>0.75</v>
      </c>
      <c r="AO103" s="70">
        <f t="shared" si="40"/>
        <v>45985</v>
      </c>
      <c r="AP103" s="244">
        <f>'24nov'!H34</f>
        <v>51</v>
      </c>
      <c r="AQ103" s="244">
        <f>'24nov'!I34</f>
        <v>0.875</v>
      </c>
      <c r="AR103" s="195"/>
      <c r="AS103" s="221">
        <f t="shared" si="41"/>
        <v>46015</v>
      </c>
      <c r="AT103" s="242">
        <f>'22dez'!H36</f>
        <v>0</v>
      </c>
      <c r="AU103" s="242">
        <f>'22dez'!I36</f>
        <v>0</v>
      </c>
    </row>
    <row r="104" spans="1:47">
      <c r="A104" s="70">
        <f t="shared" si="31"/>
        <v>45682</v>
      </c>
      <c r="B104" s="238">
        <f>'20jan'!H39</f>
        <v>0</v>
      </c>
      <c r="C104" s="238">
        <f>'20jan'!I39</f>
        <v>0</v>
      </c>
      <c r="D104" s="195"/>
      <c r="E104" s="70">
        <f t="shared" si="42"/>
        <v>45713</v>
      </c>
      <c r="F104" s="239">
        <f>'24fev'!H35</f>
        <v>27</v>
      </c>
      <c r="G104" s="239">
        <f>'24fev'!I35</f>
        <v>0.5</v>
      </c>
      <c r="H104" s="195"/>
      <c r="I104" s="221">
        <f t="shared" si="43"/>
        <v>45741</v>
      </c>
      <c r="J104" s="240">
        <f>'24mar'!H35</f>
        <v>24</v>
      </c>
      <c r="K104" s="240">
        <f>'24mar'!I35</f>
        <v>0.625</v>
      </c>
      <c r="L104" s="195"/>
      <c r="M104" s="221">
        <f t="shared" si="44"/>
        <v>45041</v>
      </c>
      <c r="N104" s="240">
        <f>'21abr'!H38</f>
        <v>36</v>
      </c>
      <c r="O104" s="240">
        <f>'21abr'!I38</f>
        <v>0.625</v>
      </c>
      <c r="P104" s="195"/>
      <c r="Q104" s="221">
        <f t="shared" si="45"/>
        <v>45802</v>
      </c>
      <c r="R104" s="255"/>
      <c r="S104" s="255"/>
      <c r="U104" s="70">
        <f t="shared" si="36"/>
        <v>45833</v>
      </c>
      <c r="V104" s="241">
        <f>'23jun'!H36</f>
        <v>9</v>
      </c>
      <c r="W104" s="241">
        <f>'23jun'!I36</f>
        <v>0.5</v>
      </c>
      <c r="X104" s="195"/>
      <c r="Y104" s="221">
        <v>45132</v>
      </c>
      <c r="Z104" s="241">
        <f>'21jul'!H38</f>
        <v>33</v>
      </c>
      <c r="AA104" s="241">
        <f>'21jul'!I38</f>
        <v>0.625</v>
      </c>
      <c r="AB104" s="195"/>
      <c r="AC104" s="221">
        <f t="shared" si="37"/>
        <v>45894</v>
      </c>
      <c r="AD104" s="239">
        <f>'25ago'!H34</f>
        <v>43</v>
      </c>
      <c r="AE104" s="239">
        <f>'25ago'!I34</f>
        <v>1</v>
      </c>
      <c r="AF104" s="195"/>
      <c r="AG104" s="221">
        <f t="shared" si="38"/>
        <v>45560</v>
      </c>
      <c r="AH104" s="243">
        <f>'22set'!H37</f>
        <v>7</v>
      </c>
      <c r="AI104" s="243">
        <f>'22set'!I37</f>
        <v>0.25</v>
      </c>
      <c r="AJ104" s="195"/>
      <c r="AK104" s="221">
        <f t="shared" si="39"/>
        <v>45955</v>
      </c>
      <c r="AL104" s="244">
        <f>'20out'!H39</f>
        <v>0</v>
      </c>
      <c r="AM104" s="244">
        <f>'20out'!I39</f>
        <v>0</v>
      </c>
      <c r="AO104" s="70">
        <f t="shared" si="40"/>
        <v>45986</v>
      </c>
      <c r="AP104" s="244">
        <f>'24nov'!H35</f>
        <v>49</v>
      </c>
      <c r="AQ104" s="244">
        <f>'24nov'!I35</f>
        <v>1</v>
      </c>
      <c r="AR104" s="195"/>
      <c r="AS104" s="221">
        <f t="shared" si="41"/>
        <v>46016</v>
      </c>
      <c r="AT104" s="242">
        <f>'22dez'!H37</f>
        <v>0</v>
      </c>
      <c r="AU104" s="242">
        <f>'22dez'!I37</f>
        <v>0</v>
      </c>
    </row>
    <row r="105" spans="1:47">
      <c r="A105" s="70">
        <f t="shared" si="31"/>
        <v>45683</v>
      </c>
      <c r="B105" s="253"/>
      <c r="C105" s="253"/>
      <c r="D105" s="195"/>
      <c r="E105" s="70">
        <f t="shared" si="42"/>
        <v>45714</v>
      </c>
      <c r="F105" s="239">
        <f>'24fev'!H36</f>
        <v>16</v>
      </c>
      <c r="G105" s="239">
        <f>'24fev'!I36</f>
        <v>0.375</v>
      </c>
      <c r="H105" s="195"/>
      <c r="I105" s="221">
        <f t="shared" si="43"/>
        <v>45742</v>
      </c>
      <c r="J105" s="240">
        <f>'24mar'!H36</f>
        <v>19</v>
      </c>
      <c r="K105" s="240">
        <f>'24mar'!I36</f>
        <v>0.5</v>
      </c>
      <c r="L105" s="195"/>
      <c r="M105" s="221">
        <f t="shared" si="44"/>
        <v>45042</v>
      </c>
      <c r="N105" s="240">
        <f>'21abr'!H39</f>
        <v>0</v>
      </c>
      <c r="O105" s="240">
        <f>'21abr'!I39</f>
        <v>0</v>
      </c>
      <c r="P105" s="195"/>
      <c r="Q105" s="221">
        <f t="shared" si="45"/>
        <v>45803</v>
      </c>
      <c r="R105" s="240">
        <f>'26mai'!H34</f>
        <v>21</v>
      </c>
      <c r="S105" s="240">
        <f>'26mai'!I34</f>
        <v>0.625</v>
      </c>
      <c r="U105" s="70">
        <f t="shared" si="36"/>
        <v>45834</v>
      </c>
      <c r="V105" s="241">
        <f>'23jun'!H37</f>
        <v>33</v>
      </c>
      <c r="W105" s="241">
        <f>'23jun'!I37</f>
        <v>1</v>
      </c>
      <c r="X105" s="195"/>
      <c r="Y105" s="221">
        <v>45133</v>
      </c>
      <c r="Z105" s="241">
        <f>'21jul'!H39</f>
        <v>0</v>
      </c>
      <c r="AA105" s="241">
        <f>'21jul'!I39</f>
        <v>0</v>
      </c>
      <c r="AB105" s="195"/>
      <c r="AC105" s="221">
        <f t="shared" si="37"/>
        <v>45895</v>
      </c>
      <c r="AD105" s="239">
        <f>'25ago'!H35</f>
        <v>36</v>
      </c>
      <c r="AE105" s="239">
        <f>'25ago'!I35</f>
        <v>1</v>
      </c>
      <c r="AF105" s="195"/>
      <c r="AG105" s="221">
        <f t="shared" si="38"/>
        <v>45561</v>
      </c>
      <c r="AH105" s="243">
        <f>'22set'!H38</f>
        <v>45</v>
      </c>
      <c r="AI105" s="243">
        <f>'22set'!I38</f>
        <v>0.625</v>
      </c>
      <c r="AJ105" s="195"/>
      <c r="AK105" s="221">
        <f t="shared" si="39"/>
        <v>45956</v>
      </c>
      <c r="AL105" s="258"/>
      <c r="AM105" s="258"/>
      <c r="AO105" s="70">
        <f t="shared" si="40"/>
        <v>45987</v>
      </c>
      <c r="AP105" s="244">
        <f>'24nov'!H36</f>
        <v>27</v>
      </c>
      <c r="AQ105" s="244">
        <f>'24nov'!I36</f>
        <v>0.75</v>
      </c>
      <c r="AR105" s="195"/>
      <c r="AS105" s="221">
        <f t="shared" si="41"/>
        <v>46017</v>
      </c>
      <c r="AT105" s="242">
        <f>'22dez'!H38</f>
        <v>0</v>
      </c>
      <c r="AU105" s="242">
        <f>'22dez'!I38</f>
        <v>0</v>
      </c>
    </row>
    <row r="106" spans="1:47">
      <c r="A106" s="70">
        <f t="shared" si="31"/>
        <v>45684</v>
      </c>
      <c r="B106" s="238">
        <f>'27jan'!H34</f>
        <v>49</v>
      </c>
      <c r="C106" s="238">
        <f>'27jan'!I34</f>
        <v>0.875</v>
      </c>
      <c r="D106" s="195"/>
      <c r="E106" s="70">
        <f t="shared" si="42"/>
        <v>45715</v>
      </c>
      <c r="F106" s="239">
        <f>'24fev'!H37</f>
        <v>17</v>
      </c>
      <c r="G106" s="239">
        <f>'24fev'!I37</f>
        <v>0.375</v>
      </c>
      <c r="H106" s="195"/>
      <c r="I106" s="221">
        <f t="shared" si="43"/>
        <v>45743</v>
      </c>
      <c r="J106" s="240">
        <f>'24mar'!H37</f>
        <v>14</v>
      </c>
      <c r="K106" s="240">
        <f>'24mar'!I37</f>
        <v>0.5</v>
      </c>
      <c r="L106" s="195"/>
      <c r="M106" s="221">
        <f t="shared" si="44"/>
        <v>45043</v>
      </c>
      <c r="N106" s="255"/>
      <c r="O106" s="255"/>
      <c r="P106" s="195"/>
      <c r="Q106" s="221">
        <f t="shared" si="45"/>
        <v>45804</v>
      </c>
      <c r="R106" s="240">
        <f>'26mai'!H35</f>
        <v>28</v>
      </c>
      <c r="S106" s="240">
        <f>'26mai'!I35</f>
        <v>0.9</v>
      </c>
      <c r="U106" s="70">
        <f t="shared" si="36"/>
        <v>45835</v>
      </c>
      <c r="V106" s="241">
        <f>'23jun'!H38</f>
        <v>24</v>
      </c>
      <c r="W106" s="241">
        <f>'23jun'!I38</f>
        <v>0.75</v>
      </c>
      <c r="X106" s="195"/>
      <c r="Y106" s="221">
        <v>45134</v>
      </c>
      <c r="Z106" s="256"/>
      <c r="AA106" s="256"/>
      <c r="AB106" s="195"/>
      <c r="AC106" s="221">
        <f t="shared" si="37"/>
        <v>45896</v>
      </c>
      <c r="AD106" s="239">
        <f>'25ago'!H36</f>
        <v>7</v>
      </c>
      <c r="AE106" s="239">
        <f>'25ago'!I36</f>
        <v>0.5</v>
      </c>
      <c r="AF106" s="195"/>
      <c r="AG106" s="221">
        <f t="shared" si="38"/>
        <v>45562</v>
      </c>
      <c r="AH106" s="243">
        <f>'22set'!H39</f>
        <v>0</v>
      </c>
      <c r="AI106" s="243">
        <f>'22set'!I39</f>
        <v>0</v>
      </c>
      <c r="AJ106" s="195"/>
      <c r="AK106" s="221">
        <f t="shared" si="39"/>
        <v>45957</v>
      </c>
      <c r="AL106" s="244">
        <f>'27out'!H34</f>
        <v>85</v>
      </c>
      <c r="AM106" s="244">
        <f>'27out'!I34</f>
        <v>1.5</v>
      </c>
      <c r="AO106" s="70">
        <f t="shared" si="40"/>
        <v>45988</v>
      </c>
      <c r="AP106" s="244">
        <f>'24nov'!H37</f>
        <v>39</v>
      </c>
      <c r="AQ106" s="244">
        <f>'24nov'!I37</f>
        <v>0.75</v>
      </c>
      <c r="AR106" s="195"/>
      <c r="AS106" s="221">
        <f t="shared" si="41"/>
        <v>46018</v>
      </c>
      <c r="AT106" s="242">
        <f>'22dez'!H39</f>
        <v>0</v>
      </c>
      <c r="AU106" s="242">
        <f>'22dez'!I39</f>
        <v>0</v>
      </c>
    </row>
    <row r="107" spans="1:47">
      <c r="A107" s="70">
        <f t="shared" si="31"/>
        <v>45685</v>
      </c>
      <c r="B107" s="238">
        <f>'27jan'!H35</f>
        <v>11</v>
      </c>
      <c r="C107" s="238">
        <f>'27jan'!I35</f>
        <v>0.25</v>
      </c>
      <c r="D107" s="195"/>
      <c r="E107" s="70">
        <f t="shared" si="42"/>
        <v>45716</v>
      </c>
      <c r="F107" s="239">
        <f>'24fev'!H38</f>
        <v>23</v>
      </c>
      <c r="G107" s="239">
        <f>'24fev'!I38</f>
        <v>0.5</v>
      </c>
      <c r="H107" s="195"/>
      <c r="I107" s="221">
        <f t="shared" si="43"/>
        <v>45744</v>
      </c>
      <c r="J107" s="240">
        <f>'24mar'!H38</f>
        <v>13</v>
      </c>
      <c r="K107" s="240">
        <f>'24mar'!I38</f>
        <v>0.375</v>
      </c>
      <c r="L107" s="195"/>
      <c r="M107" s="221">
        <f t="shared" si="44"/>
        <v>45044</v>
      </c>
      <c r="N107" s="240">
        <f>'28abr'!H34</f>
        <v>8</v>
      </c>
      <c r="O107" s="240">
        <f>'28abr'!I34</f>
        <v>0.125</v>
      </c>
      <c r="P107" s="195"/>
      <c r="Q107" s="221">
        <f t="shared" si="45"/>
        <v>45805</v>
      </c>
      <c r="R107" s="240">
        <f>'26mai'!H36</f>
        <v>48</v>
      </c>
      <c r="S107" s="240">
        <f>'26mai'!I36</f>
        <v>0.9</v>
      </c>
      <c r="U107" s="70">
        <f t="shared" si="36"/>
        <v>45836</v>
      </c>
      <c r="V107" s="241">
        <f>'23jun'!H39</f>
        <v>0</v>
      </c>
      <c r="W107" s="241">
        <f>'23jun'!I39</f>
        <v>0</v>
      </c>
      <c r="X107" s="195"/>
      <c r="Y107" s="221">
        <v>45135</v>
      </c>
      <c r="Z107" s="241">
        <f>'28jul'!H34</f>
        <v>27</v>
      </c>
      <c r="AA107" s="241">
        <f>'28jul'!I34</f>
        <v>0.625</v>
      </c>
      <c r="AB107" s="195"/>
      <c r="AC107" s="221">
        <f t="shared" si="37"/>
        <v>45897</v>
      </c>
      <c r="AD107" s="239">
        <f>'25ago'!H37</f>
        <v>15</v>
      </c>
      <c r="AE107" s="239">
        <f>'25ago'!I37</f>
        <v>0.75</v>
      </c>
      <c r="AF107" s="195"/>
      <c r="AG107" s="221">
        <f t="shared" si="38"/>
        <v>45563</v>
      </c>
      <c r="AH107" s="257"/>
      <c r="AI107" s="257"/>
      <c r="AJ107" s="195"/>
      <c r="AK107" s="221">
        <f t="shared" si="39"/>
        <v>45958</v>
      </c>
      <c r="AL107" s="244">
        <f>'27out'!H35</f>
        <v>8</v>
      </c>
      <c r="AM107" s="244">
        <f>'27out'!I35</f>
        <v>0.125</v>
      </c>
      <c r="AO107" s="70">
        <f t="shared" si="40"/>
        <v>45989</v>
      </c>
      <c r="AP107" s="244">
        <f>'24nov'!H38</f>
        <v>45</v>
      </c>
      <c r="AQ107" s="244">
        <f>'24nov'!I38</f>
        <v>0.875</v>
      </c>
      <c r="AR107" s="195"/>
      <c r="AS107" s="221">
        <f t="shared" si="41"/>
        <v>46019</v>
      </c>
      <c r="AT107" s="259"/>
      <c r="AU107" s="259"/>
    </row>
    <row r="108" spans="1:47">
      <c r="A108" s="70">
        <f t="shared" si="31"/>
        <v>45686</v>
      </c>
      <c r="B108" s="238">
        <f>'27jan'!H36</f>
        <v>60</v>
      </c>
      <c r="C108" s="238">
        <f>'27jan'!I36</f>
        <v>1</v>
      </c>
      <c r="D108" s="195"/>
      <c r="E108" s="70">
        <f t="shared" si="42"/>
        <v>45717</v>
      </c>
      <c r="F108" s="239">
        <f>'24fev'!H39</f>
        <v>0</v>
      </c>
      <c r="G108" s="239">
        <f>'24fev'!I39</f>
        <v>0</v>
      </c>
      <c r="H108" s="187"/>
      <c r="I108" s="221">
        <f t="shared" si="43"/>
        <v>45745</v>
      </c>
      <c r="J108" s="240">
        <f>'24mar'!H39</f>
        <v>0</v>
      </c>
      <c r="K108" s="240">
        <f>'24mar'!I39</f>
        <v>0</v>
      </c>
      <c r="L108" s="195"/>
      <c r="M108" s="221">
        <f t="shared" si="44"/>
        <v>45045</v>
      </c>
      <c r="N108" s="240">
        <f>'28abr'!H35</f>
        <v>17</v>
      </c>
      <c r="O108" s="240">
        <f>'28abr'!I35</f>
        <v>0.375</v>
      </c>
      <c r="P108" s="195"/>
      <c r="Q108" s="221">
        <f t="shared" si="45"/>
        <v>45806</v>
      </c>
      <c r="R108" s="240">
        <f>'26mai'!H37</f>
        <v>26</v>
      </c>
      <c r="S108" s="240">
        <f>'26mai'!I37</f>
        <v>0.75</v>
      </c>
      <c r="U108" s="70">
        <f t="shared" si="36"/>
        <v>45837</v>
      </c>
      <c r="V108" s="256"/>
      <c r="W108" s="256"/>
      <c r="X108" s="195"/>
      <c r="Y108" s="221">
        <v>45136</v>
      </c>
      <c r="Z108" s="241">
        <f>'28jul'!H35</f>
        <v>20</v>
      </c>
      <c r="AA108" s="241">
        <f>'28jul'!I35</f>
        <v>0.375</v>
      </c>
      <c r="AB108" s="195"/>
      <c r="AC108" s="221">
        <f t="shared" si="37"/>
        <v>45898</v>
      </c>
      <c r="AD108" s="239">
        <f>'25ago'!H38</f>
        <v>18</v>
      </c>
      <c r="AE108" s="239">
        <f>'25ago'!I38</f>
        <v>0.5</v>
      </c>
      <c r="AF108" s="195"/>
      <c r="AG108" s="221">
        <f t="shared" si="38"/>
        <v>45564</v>
      </c>
      <c r="AH108" s="243">
        <f>'29set'!H34</f>
        <v>14</v>
      </c>
      <c r="AI108" s="243">
        <f>'29set'!I34</f>
        <v>0.375</v>
      </c>
      <c r="AJ108" s="195"/>
      <c r="AK108" s="221">
        <f t="shared" si="39"/>
        <v>45959</v>
      </c>
      <c r="AL108" s="244">
        <f>'27out'!H36</f>
        <v>29</v>
      </c>
      <c r="AM108" s="244">
        <f>'27out'!I36</f>
        <v>0.75</v>
      </c>
      <c r="AO108" s="70">
        <f t="shared" si="40"/>
        <v>45990</v>
      </c>
      <c r="AP108" s="244">
        <f>'24nov'!H39</f>
        <v>0</v>
      </c>
      <c r="AQ108" s="244">
        <f>'24nov'!I39</f>
        <v>0</v>
      </c>
      <c r="AR108" s="195"/>
      <c r="AS108" s="221">
        <f t="shared" si="41"/>
        <v>46020</v>
      </c>
      <c r="AT108" s="242">
        <f>'29dez'!H34</f>
        <v>0</v>
      </c>
      <c r="AU108" s="242">
        <f>'29dez'!I34</f>
        <v>0</v>
      </c>
    </row>
    <row r="109" spans="1:47">
      <c r="A109" s="70">
        <f t="shared" si="31"/>
        <v>45687</v>
      </c>
      <c r="B109" s="238">
        <f>'27jan'!H37</f>
        <v>81</v>
      </c>
      <c r="C109" s="238">
        <f>'27jan'!I37</f>
        <v>1</v>
      </c>
      <c r="D109" s="195"/>
      <c r="E109" s="211"/>
      <c r="F109" s="214"/>
      <c r="G109" s="213"/>
      <c r="H109" s="187"/>
      <c r="I109" s="221">
        <f t="shared" si="43"/>
        <v>45746</v>
      </c>
      <c r="J109" s="255"/>
      <c r="K109" s="255"/>
      <c r="L109" s="195"/>
      <c r="M109" s="221">
        <f t="shared" si="44"/>
        <v>45046</v>
      </c>
      <c r="N109" s="240">
        <f>'28abr'!H36</f>
        <v>15</v>
      </c>
      <c r="O109" s="240">
        <f>'28abr'!I36</f>
        <v>0.25</v>
      </c>
      <c r="P109" s="195"/>
      <c r="Q109" s="221">
        <f t="shared" si="45"/>
        <v>45807</v>
      </c>
      <c r="R109" s="240">
        <f>'26mai'!H38</f>
        <v>0</v>
      </c>
      <c r="S109" s="240">
        <f>'26mai'!I38</f>
        <v>0</v>
      </c>
      <c r="U109" s="70">
        <f t="shared" si="36"/>
        <v>45838</v>
      </c>
      <c r="V109" s="241">
        <f>'30jun'!H34</f>
        <v>27</v>
      </c>
      <c r="W109" s="241">
        <f>'30jun'!I34</f>
        <v>1</v>
      </c>
      <c r="X109" s="195"/>
      <c r="Y109" s="221">
        <v>45137</v>
      </c>
      <c r="Z109" s="241">
        <f>'28jul'!H36</f>
        <v>25</v>
      </c>
      <c r="AA109" s="241">
        <f>'28jul'!I36</f>
        <v>0.5</v>
      </c>
      <c r="AB109" s="195"/>
      <c r="AC109" s="221">
        <f t="shared" si="37"/>
        <v>45899</v>
      </c>
      <c r="AD109" s="239">
        <f>'25ago'!H39</f>
        <v>0</v>
      </c>
      <c r="AE109" s="239">
        <f>'25ago'!I39</f>
        <v>0</v>
      </c>
      <c r="AF109" s="195"/>
      <c r="AG109" s="221">
        <f t="shared" si="38"/>
        <v>45565</v>
      </c>
      <c r="AH109" s="243">
        <f>'29set'!H35</f>
        <v>12</v>
      </c>
      <c r="AI109" s="243">
        <f>'29set'!I35</f>
        <v>0.25</v>
      </c>
      <c r="AJ109" s="195"/>
      <c r="AK109" s="221">
        <f t="shared" si="39"/>
        <v>45960</v>
      </c>
      <c r="AL109" s="244">
        <f>'27out'!H37</f>
        <v>65</v>
      </c>
      <c r="AM109" s="244">
        <f>'27out'!I37</f>
        <v>1</v>
      </c>
      <c r="AO109" s="70">
        <f t="shared" si="40"/>
        <v>45991</v>
      </c>
      <c r="AP109" s="258"/>
      <c r="AQ109" s="258"/>
      <c r="AR109" s="195"/>
      <c r="AS109" s="221">
        <f t="shared" si="41"/>
        <v>46021</v>
      </c>
      <c r="AT109" s="242">
        <f>'29dez'!H35</f>
        <v>0</v>
      </c>
      <c r="AU109" s="242">
        <f>'29dez'!I35</f>
        <v>0</v>
      </c>
    </row>
    <row r="110" spans="1:47">
      <c r="A110" s="70">
        <f t="shared" si="31"/>
        <v>45688</v>
      </c>
      <c r="B110" s="238">
        <f>'27jan'!H38</f>
        <v>42</v>
      </c>
      <c r="C110" s="238">
        <f>'27jan'!I38</f>
        <v>0.875</v>
      </c>
      <c r="D110" s="195"/>
      <c r="E110" s="211"/>
      <c r="F110" s="214"/>
      <c r="G110" s="213"/>
      <c r="H110" s="187"/>
      <c r="I110" s="221">
        <f t="shared" si="43"/>
        <v>45747</v>
      </c>
      <c r="J110" s="240">
        <f>'31mar'!H34</f>
        <v>15</v>
      </c>
      <c r="K110" s="240">
        <f>'31mar'!I34</f>
        <v>0.25</v>
      </c>
      <c r="L110" s="195"/>
      <c r="M110" s="222"/>
      <c r="N110" s="223"/>
      <c r="O110" s="224"/>
      <c r="P110" s="187"/>
      <c r="Q110" s="221">
        <f t="shared" si="45"/>
        <v>45808</v>
      </c>
      <c r="R110" s="240">
        <f>'26mai'!H39</f>
        <v>0</v>
      </c>
      <c r="S110" s="240">
        <f>'26mai'!I39</f>
        <v>0</v>
      </c>
      <c r="U110" s="211"/>
      <c r="V110" s="218"/>
      <c r="X110" s="187"/>
      <c r="Y110" s="221">
        <v>45138</v>
      </c>
      <c r="Z110" s="241">
        <f>'28jul'!H37</f>
        <v>43</v>
      </c>
      <c r="AA110" s="241">
        <f>'28jul'!I37</f>
        <v>1</v>
      </c>
      <c r="AB110" s="195"/>
      <c r="AC110" s="221">
        <f t="shared" si="37"/>
        <v>45900</v>
      </c>
      <c r="AD110" s="254"/>
      <c r="AE110" s="254"/>
      <c r="AF110" s="195"/>
      <c r="AG110" s="215"/>
      <c r="AJ110" s="187"/>
      <c r="AK110" s="221">
        <f t="shared" si="39"/>
        <v>45961</v>
      </c>
      <c r="AL110" s="244">
        <f>'27out'!H38</f>
        <v>43</v>
      </c>
      <c r="AM110" s="244">
        <f>'27out'!I38</f>
        <v>1</v>
      </c>
      <c r="AO110" s="211"/>
      <c r="AP110" s="215"/>
      <c r="AQ110" s="215"/>
      <c r="AR110" s="187"/>
      <c r="AS110" s="221">
        <f t="shared" si="41"/>
        <v>46022</v>
      </c>
      <c r="AT110" s="242">
        <f>'29dez'!H36</f>
        <v>0</v>
      </c>
      <c r="AU110" s="242">
        <f>'29dez'!I36</f>
        <v>0</v>
      </c>
    </row>
    <row r="111" spans="1:47">
      <c r="M111" s="225"/>
      <c r="N111" s="225"/>
      <c r="O111" s="224"/>
    </row>
    <row r="112" spans="1:47">
      <c r="M112" s="225"/>
      <c r="N112" s="225"/>
      <c r="O112" s="224"/>
    </row>
    <row r="113" spans="1:47">
      <c r="A113" s="395" t="s">
        <v>36</v>
      </c>
      <c r="B113" s="395"/>
      <c r="C113" s="395"/>
      <c r="D113" s="187"/>
      <c r="E113" s="395" t="s">
        <v>37</v>
      </c>
      <c r="F113" s="395"/>
      <c r="G113" s="395"/>
      <c r="I113" s="395" t="s">
        <v>38</v>
      </c>
      <c r="J113" s="395"/>
      <c r="K113" s="395"/>
      <c r="M113" s="395" t="s">
        <v>39</v>
      </c>
      <c r="N113" s="395"/>
      <c r="O113" s="395"/>
      <c r="Q113" s="395" t="s">
        <v>40</v>
      </c>
      <c r="R113" s="395"/>
      <c r="S113" s="395"/>
      <c r="U113" s="395" t="s">
        <v>41</v>
      </c>
      <c r="V113" s="395"/>
      <c r="W113" s="395"/>
      <c r="X113" s="187"/>
      <c r="Y113" s="395" t="s">
        <v>42</v>
      </c>
      <c r="Z113" s="395"/>
      <c r="AA113" s="395"/>
      <c r="AC113" s="395" t="s">
        <v>43</v>
      </c>
      <c r="AD113" s="395"/>
      <c r="AE113" s="395"/>
      <c r="AG113" s="395" t="s">
        <v>44</v>
      </c>
      <c r="AH113" s="395"/>
      <c r="AI113" s="395"/>
      <c r="AK113" s="395" t="s">
        <v>45</v>
      </c>
      <c r="AL113" s="395"/>
      <c r="AM113" s="395"/>
      <c r="AO113" s="395" t="s">
        <v>46</v>
      </c>
      <c r="AP113" s="395"/>
      <c r="AQ113" s="395"/>
      <c r="AR113" s="187"/>
      <c r="AS113" s="395" t="s">
        <v>47</v>
      </c>
      <c r="AT113" s="395"/>
      <c r="AU113" s="395"/>
    </row>
    <row r="114" spans="1:47">
      <c r="A114" s="395"/>
      <c r="B114" s="395"/>
      <c r="C114" s="395"/>
      <c r="D114" s="187"/>
      <c r="E114" s="395"/>
      <c r="F114" s="395"/>
      <c r="G114" s="395"/>
      <c r="I114" s="395"/>
      <c r="J114" s="395"/>
      <c r="K114" s="395"/>
      <c r="M114" s="395"/>
      <c r="N114" s="395"/>
      <c r="O114" s="395"/>
      <c r="Q114" s="395"/>
      <c r="R114" s="395"/>
      <c r="S114" s="395"/>
      <c r="U114" s="395"/>
      <c r="V114" s="395"/>
      <c r="W114" s="395"/>
      <c r="X114" s="187"/>
      <c r="Y114" s="395"/>
      <c r="Z114" s="395"/>
      <c r="AA114" s="395"/>
      <c r="AC114" s="395"/>
      <c r="AD114" s="395"/>
      <c r="AE114" s="395"/>
      <c r="AG114" s="395"/>
      <c r="AH114" s="395"/>
      <c r="AI114" s="395"/>
      <c r="AK114" s="395"/>
      <c r="AL114" s="395"/>
      <c r="AM114" s="395"/>
      <c r="AO114" s="395"/>
      <c r="AP114" s="395"/>
      <c r="AQ114" s="395"/>
      <c r="AR114" s="188"/>
      <c r="AS114" s="395"/>
      <c r="AT114" s="395"/>
      <c r="AU114" s="395"/>
    </row>
    <row r="115" spans="1:47">
      <c r="A115" s="39" t="s">
        <v>48</v>
      </c>
      <c r="B115" s="190" t="s">
        <v>49</v>
      </c>
      <c r="C115" s="190" t="s">
        <v>50</v>
      </c>
      <c r="D115" s="187"/>
      <c r="E115" s="39" t="s">
        <v>51</v>
      </c>
      <c r="F115" s="191" t="s">
        <v>49</v>
      </c>
      <c r="G115" s="191" t="s">
        <v>50</v>
      </c>
      <c r="I115" s="61" t="s">
        <v>51</v>
      </c>
      <c r="J115" s="190" t="s">
        <v>49</v>
      </c>
      <c r="K115" s="190" t="s">
        <v>50</v>
      </c>
      <c r="M115" s="61" t="s">
        <v>51</v>
      </c>
      <c r="N115" s="190" t="s">
        <v>49</v>
      </c>
      <c r="O115" s="190" t="s">
        <v>50</v>
      </c>
      <c r="Q115" s="61" t="s">
        <v>51</v>
      </c>
      <c r="R115" s="190" t="s">
        <v>49</v>
      </c>
      <c r="S115" s="190" t="s">
        <v>50</v>
      </c>
      <c r="U115" s="39" t="s">
        <v>51</v>
      </c>
      <c r="V115" s="190" t="s">
        <v>49</v>
      </c>
      <c r="W115" s="190" t="s">
        <v>50</v>
      </c>
      <c r="X115" s="187"/>
      <c r="Y115" s="61" t="s">
        <v>51</v>
      </c>
      <c r="Z115" s="190" t="s">
        <v>49</v>
      </c>
      <c r="AA115" s="190" t="s">
        <v>50</v>
      </c>
      <c r="AC115" s="61" t="s">
        <v>51</v>
      </c>
      <c r="AD115" s="190" t="s">
        <v>49</v>
      </c>
      <c r="AE115" s="190" t="s">
        <v>50</v>
      </c>
      <c r="AG115" s="61" t="s">
        <v>51</v>
      </c>
      <c r="AH115" s="193" t="s">
        <v>49</v>
      </c>
      <c r="AI115" s="190" t="s">
        <v>50</v>
      </c>
      <c r="AK115" s="61" t="s">
        <v>51</v>
      </c>
      <c r="AL115" s="190" t="s">
        <v>49</v>
      </c>
      <c r="AM115" s="190" t="s">
        <v>50</v>
      </c>
      <c r="AO115" s="39" t="s">
        <v>51</v>
      </c>
      <c r="AP115" s="190" t="s">
        <v>49</v>
      </c>
      <c r="AQ115" s="190" t="s">
        <v>50</v>
      </c>
      <c r="AR115" s="187"/>
      <c r="AS115" s="61" t="s">
        <v>51</v>
      </c>
      <c r="AT115" s="190" t="s">
        <v>49</v>
      </c>
      <c r="AU115" s="190" t="s">
        <v>50</v>
      </c>
    </row>
    <row r="116" spans="1:47">
      <c r="A116" s="48">
        <f>A80</f>
        <v>45658</v>
      </c>
      <c r="B116" s="238">
        <f>'01jan'!H24</f>
        <v>0</v>
      </c>
      <c r="C116" s="238">
        <f>'01jan'!I24</f>
        <v>0</v>
      </c>
      <c r="D116" s="195"/>
      <c r="E116" s="48">
        <f>E8</f>
        <v>45689</v>
      </c>
      <c r="F116" s="239">
        <f>'27jan'!H27</f>
        <v>0</v>
      </c>
      <c r="G116" s="239">
        <f>'27jan'!I27</f>
        <v>0</v>
      </c>
      <c r="H116" s="195"/>
      <c r="I116" s="226">
        <f>I8</f>
        <v>45717</v>
      </c>
      <c r="J116" s="240">
        <f>'24fev'!H27</f>
        <v>0</v>
      </c>
      <c r="K116" s="240">
        <f>'24fev'!I27</f>
        <v>0</v>
      </c>
      <c r="L116" s="195"/>
      <c r="M116" s="226">
        <f>M8</f>
        <v>45748</v>
      </c>
      <c r="N116" s="240">
        <f>'31mar'!H23</f>
        <v>0</v>
      </c>
      <c r="O116" s="240">
        <f>'31mar'!I23</f>
        <v>0</v>
      </c>
      <c r="P116" s="195"/>
      <c r="Q116" s="226">
        <f>Q8</f>
        <v>45778</v>
      </c>
      <c r="R116" s="240">
        <f>'28abr'!H25</f>
        <v>0</v>
      </c>
      <c r="S116" s="240">
        <f>'28abr'!I25</f>
        <v>0</v>
      </c>
      <c r="U116" s="48">
        <f>U8</f>
        <v>45809</v>
      </c>
      <c r="V116" s="267"/>
      <c r="W116" s="267"/>
      <c r="X116" s="195"/>
      <c r="Y116" s="226">
        <f>Y8</f>
        <v>45839</v>
      </c>
      <c r="Z116" s="241">
        <f>'30jun'!H23</f>
        <v>0</v>
      </c>
      <c r="AA116" s="241">
        <f>'30jun'!I23</f>
        <v>0</v>
      </c>
      <c r="AB116" s="195"/>
      <c r="AC116" s="226">
        <f>AC8</f>
        <v>45870</v>
      </c>
      <c r="AD116" s="239">
        <f>'28jul'!H26</f>
        <v>13</v>
      </c>
      <c r="AE116" s="239">
        <f>'28jul'!I26</f>
        <v>1</v>
      </c>
      <c r="AF116" s="195"/>
      <c r="AG116" s="226">
        <f>AG8</f>
        <v>45536</v>
      </c>
      <c r="AH116" s="243">
        <f>'01set'!H22</f>
        <v>8</v>
      </c>
      <c r="AI116" s="243">
        <f>'01set'!I22</f>
        <v>0.625</v>
      </c>
      <c r="AJ116" s="195"/>
      <c r="AK116" s="226">
        <f>AK8</f>
        <v>45931</v>
      </c>
      <c r="AL116" s="244">
        <f>'29set'!H24</f>
        <v>0</v>
      </c>
      <c r="AM116" s="244">
        <f>'29set'!I24</f>
        <v>0</v>
      </c>
      <c r="AO116" s="48">
        <f>AO8</f>
        <v>45962</v>
      </c>
      <c r="AP116" s="244">
        <f>'27out'!H27</f>
        <v>0</v>
      </c>
      <c r="AQ116" s="244">
        <f>'27out'!I27</f>
        <v>0</v>
      </c>
      <c r="AR116" s="195"/>
      <c r="AS116" s="226">
        <f>AS8</f>
        <v>45992</v>
      </c>
      <c r="AT116" s="242">
        <f>'01dez'!H22</f>
        <v>0</v>
      </c>
      <c r="AU116" s="242">
        <f>'01dez'!I22</f>
        <v>0</v>
      </c>
    </row>
    <row r="117" spans="1:47">
      <c r="A117" s="48">
        <f>A116+1</f>
        <v>45659</v>
      </c>
      <c r="B117" s="238">
        <f>'01jan'!H25</f>
        <v>0</v>
      </c>
      <c r="C117" s="238">
        <f>'01jan'!I25</f>
        <v>0</v>
      </c>
      <c r="D117" s="195"/>
      <c r="E117" s="48">
        <f>E116+1</f>
        <v>45690</v>
      </c>
      <c r="F117" s="261"/>
      <c r="G117" s="261"/>
      <c r="H117" s="195"/>
      <c r="I117" s="226">
        <f>I116+1</f>
        <v>45718</v>
      </c>
      <c r="J117" s="262"/>
      <c r="K117" s="262"/>
      <c r="L117" s="195"/>
      <c r="M117" s="226">
        <f>M116+1</f>
        <v>45749</v>
      </c>
      <c r="N117" s="240">
        <f>'31mar'!H24</f>
        <v>5</v>
      </c>
      <c r="O117" s="240">
        <f>'31mar'!I24</f>
        <v>0.5</v>
      </c>
      <c r="P117" s="195"/>
      <c r="Q117" s="226">
        <f>Q116+1</f>
        <v>45779</v>
      </c>
      <c r="R117" s="240">
        <f>'28abr'!H26</f>
        <v>0</v>
      </c>
      <c r="S117" s="240">
        <f>'28abr'!I26</f>
        <v>0</v>
      </c>
      <c r="U117" s="48">
        <f>U116+1</f>
        <v>45810</v>
      </c>
      <c r="V117" s="241">
        <f>'02jun'!H22</f>
        <v>0</v>
      </c>
      <c r="W117" s="241">
        <f>'02jun'!I22</f>
        <v>0</v>
      </c>
      <c r="X117" s="195"/>
      <c r="Y117" s="226">
        <v>45109</v>
      </c>
      <c r="Z117" s="241">
        <f>'30jun'!H24</f>
        <v>18</v>
      </c>
      <c r="AA117" s="241">
        <f>'30jun'!I24</f>
        <v>0.625</v>
      </c>
      <c r="AB117" s="195"/>
      <c r="AC117" s="226">
        <f>AC116+1</f>
        <v>45871</v>
      </c>
      <c r="AD117" s="239">
        <f>'28jul'!H27</f>
        <v>0</v>
      </c>
      <c r="AE117" s="239">
        <f>'28jul'!I27</f>
        <v>0</v>
      </c>
      <c r="AF117" s="195"/>
      <c r="AG117" s="226">
        <f>AG116+1</f>
        <v>45537</v>
      </c>
      <c r="AH117" s="243">
        <f>'01set'!H23</f>
        <v>10</v>
      </c>
      <c r="AI117" s="243">
        <f>'01set'!I23</f>
        <v>0.875</v>
      </c>
      <c r="AJ117" s="195"/>
      <c r="AK117" s="226">
        <f>AK116+1</f>
        <v>45932</v>
      </c>
      <c r="AL117" s="244">
        <f>'29set'!H25</f>
        <v>4</v>
      </c>
      <c r="AM117" s="244">
        <f>'29set'!I25</f>
        <v>0.375</v>
      </c>
      <c r="AO117" s="48">
        <f>AO116+1</f>
        <v>45963</v>
      </c>
      <c r="AP117" s="269"/>
      <c r="AQ117" s="269"/>
      <c r="AR117" s="195"/>
      <c r="AS117" s="226">
        <f>AS116+1</f>
        <v>45993</v>
      </c>
      <c r="AT117" s="242">
        <f>'01dez'!H23</f>
        <v>0</v>
      </c>
      <c r="AU117" s="242">
        <f>'01dez'!I23</f>
        <v>0</v>
      </c>
    </row>
    <row r="118" spans="1:47">
      <c r="A118" s="48">
        <f t="shared" ref="A118:A146" si="46">A117+1</f>
        <v>45660</v>
      </c>
      <c r="B118" s="238">
        <f>'01jan'!H26</f>
        <v>0</v>
      </c>
      <c r="C118" s="238">
        <f>'01jan'!I26</f>
        <v>0</v>
      </c>
      <c r="D118" s="195"/>
      <c r="E118" s="48">
        <f t="shared" ref="E118:E136" si="47">E117+1</f>
        <v>45691</v>
      </c>
      <c r="F118" s="239">
        <f>'03fev'!H22</f>
        <v>7</v>
      </c>
      <c r="G118" s="239">
        <f>'03fev'!I22</f>
        <v>0.5</v>
      </c>
      <c r="H118" s="195"/>
      <c r="I118" s="226">
        <f t="shared" ref="I118:I136" si="48">I117+1</f>
        <v>45719</v>
      </c>
      <c r="J118" s="240">
        <f>'03mar'!H22</f>
        <v>0</v>
      </c>
      <c r="K118" s="240">
        <f>'03mar'!I22</f>
        <v>0</v>
      </c>
      <c r="L118" s="195"/>
      <c r="M118" s="226">
        <f t="shared" ref="M118:M136" si="49">M117+1</f>
        <v>45750</v>
      </c>
      <c r="N118" s="240">
        <f>'31mar'!H25</f>
        <v>6</v>
      </c>
      <c r="O118" s="240">
        <f>'31mar'!I25</f>
        <v>0.75</v>
      </c>
      <c r="P118" s="195"/>
      <c r="Q118" s="226">
        <f t="shared" ref="Q118:Q136" si="50">Q117+1</f>
        <v>45780</v>
      </c>
      <c r="R118" s="240">
        <f>'28abr'!H27</f>
        <v>0</v>
      </c>
      <c r="S118" s="240">
        <f>'28abr'!I27</f>
        <v>0</v>
      </c>
      <c r="U118" s="48">
        <f t="shared" ref="U118:U145" si="51">U117+1</f>
        <v>45811</v>
      </c>
      <c r="V118" s="241">
        <f>'02jun'!H23</f>
        <v>0</v>
      </c>
      <c r="W118" s="241">
        <f>'02jun'!I23</f>
        <v>0</v>
      </c>
      <c r="X118" s="195"/>
      <c r="Y118" s="226">
        <v>45110</v>
      </c>
      <c r="Z118" s="241">
        <f>'30jun'!H25</f>
        <v>7</v>
      </c>
      <c r="AA118" s="241">
        <f>'30jun'!I25</f>
        <v>0.75</v>
      </c>
      <c r="AB118" s="195"/>
      <c r="AC118" s="226">
        <f t="shared" ref="AC118:AC146" si="52">AC117+1</f>
        <v>45872</v>
      </c>
      <c r="AD118" s="261"/>
      <c r="AE118" s="261"/>
      <c r="AF118" s="195"/>
      <c r="AG118" s="226">
        <f t="shared" ref="AG118:AG145" si="53">AG117+1</f>
        <v>45538</v>
      </c>
      <c r="AH118" s="243">
        <f>'01set'!H24</f>
        <v>11</v>
      </c>
      <c r="AI118" s="243">
        <f>'01set'!I24</f>
        <v>0.875</v>
      </c>
      <c r="AJ118" s="195"/>
      <c r="AK118" s="226">
        <f t="shared" ref="AK118:AK146" si="54">AK117+1</f>
        <v>45933</v>
      </c>
      <c r="AL118" s="244">
        <f>'29set'!H26</f>
        <v>9</v>
      </c>
      <c r="AM118" s="244">
        <f>'29set'!I26</f>
        <v>1</v>
      </c>
      <c r="AO118" s="48">
        <f t="shared" ref="AO118:AO145" si="55">AO117+1</f>
        <v>45964</v>
      </c>
      <c r="AP118" s="244">
        <f>'03nov'!H22</f>
        <v>5</v>
      </c>
      <c r="AQ118" s="244">
        <f>'03nov'!I22</f>
        <v>0.625</v>
      </c>
      <c r="AR118" s="195"/>
      <c r="AS118" s="226">
        <f t="shared" ref="AS118:AS146" si="56">AS117+1</f>
        <v>45994</v>
      </c>
      <c r="AT118" s="242">
        <f>'01dez'!H24</f>
        <v>0</v>
      </c>
      <c r="AU118" s="242">
        <f>'01dez'!I24</f>
        <v>0</v>
      </c>
    </row>
    <row r="119" spans="1:47">
      <c r="A119" s="48">
        <f t="shared" si="46"/>
        <v>45661</v>
      </c>
      <c r="B119" s="238">
        <f>'01jan'!H27</f>
        <v>0</v>
      </c>
      <c r="C119" s="238">
        <f>'01jan'!I27</f>
        <v>0</v>
      </c>
      <c r="D119" s="195"/>
      <c r="E119" s="48">
        <f t="shared" si="47"/>
        <v>45692</v>
      </c>
      <c r="F119" s="239">
        <f>'03fev'!H23</f>
        <v>3</v>
      </c>
      <c r="G119" s="239">
        <f>'03fev'!I23</f>
        <v>0.375</v>
      </c>
      <c r="H119" s="195"/>
      <c r="I119" s="226">
        <f t="shared" si="48"/>
        <v>45720</v>
      </c>
      <c r="J119" s="240">
        <f>'03mar'!H23</f>
        <v>0</v>
      </c>
      <c r="K119" s="240">
        <f>'03mar'!I23</f>
        <v>0</v>
      </c>
      <c r="L119" s="195"/>
      <c r="M119" s="226">
        <f t="shared" si="49"/>
        <v>45751</v>
      </c>
      <c r="N119" s="240">
        <f>'31mar'!H26</f>
        <v>3</v>
      </c>
      <c r="O119" s="240">
        <f>'31mar'!I26</f>
        <v>0.375</v>
      </c>
      <c r="P119" s="195"/>
      <c r="Q119" s="226">
        <f t="shared" si="50"/>
        <v>45781</v>
      </c>
      <c r="R119" s="262"/>
      <c r="S119" s="262"/>
      <c r="U119" s="48">
        <f t="shared" si="51"/>
        <v>45812</v>
      </c>
      <c r="V119" s="241">
        <f>'02jun'!H24</f>
        <v>0</v>
      </c>
      <c r="W119" s="241">
        <f>'02jun'!I24</f>
        <v>0</v>
      </c>
      <c r="X119" s="195"/>
      <c r="Y119" s="226">
        <v>45111</v>
      </c>
      <c r="Z119" s="241">
        <f>'30jun'!H26</f>
        <v>8</v>
      </c>
      <c r="AA119" s="241">
        <f>'30jun'!I26</f>
        <v>0.5</v>
      </c>
      <c r="AB119" s="195"/>
      <c r="AC119" s="226">
        <f t="shared" si="52"/>
        <v>45873</v>
      </c>
      <c r="AD119" s="239">
        <f>'04ago'!H22</f>
        <v>9</v>
      </c>
      <c r="AE119" s="239">
        <f>'04ago'!I22</f>
        <v>0.75</v>
      </c>
      <c r="AF119" s="195"/>
      <c r="AG119" s="226">
        <f t="shared" si="53"/>
        <v>45539</v>
      </c>
      <c r="AH119" s="243">
        <f>'01set'!H25</f>
        <v>16</v>
      </c>
      <c r="AI119" s="243">
        <f>'01set'!I25</f>
        <v>1</v>
      </c>
      <c r="AJ119" s="195"/>
      <c r="AK119" s="226">
        <f t="shared" si="54"/>
        <v>45934</v>
      </c>
      <c r="AL119" s="244">
        <f>'29set'!H27</f>
        <v>0</v>
      </c>
      <c r="AM119" s="244">
        <f>'29set'!I27</f>
        <v>0</v>
      </c>
      <c r="AO119" s="48">
        <f t="shared" si="55"/>
        <v>45965</v>
      </c>
      <c r="AP119" s="244">
        <f>'03nov'!H23</f>
        <v>8</v>
      </c>
      <c r="AQ119" s="244">
        <f>'03nov'!I23</f>
        <v>1</v>
      </c>
      <c r="AR119" s="195"/>
      <c r="AS119" s="226">
        <f t="shared" si="56"/>
        <v>45995</v>
      </c>
      <c r="AT119" s="242">
        <f>'01dez'!H25</f>
        <v>6</v>
      </c>
      <c r="AU119" s="242">
        <f>'01dez'!I25</f>
        <v>0.75</v>
      </c>
    </row>
    <row r="120" spans="1:47">
      <c r="A120" s="48">
        <f t="shared" si="46"/>
        <v>45662</v>
      </c>
      <c r="B120" s="260"/>
      <c r="C120" s="260"/>
      <c r="D120" s="195"/>
      <c r="E120" s="48">
        <f t="shared" si="47"/>
        <v>45693</v>
      </c>
      <c r="F120" s="239">
        <f>'03fev'!H24</f>
        <v>6</v>
      </c>
      <c r="G120" s="239">
        <f>'03fev'!I24</f>
        <v>0.75</v>
      </c>
      <c r="H120" s="195"/>
      <c r="I120" s="226">
        <f t="shared" si="48"/>
        <v>45721</v>
      </c>
      <c r="J120" s="240">
        <f>'03mar'!H24</f>
        <v>0</v>
      </c>
      <c r="K120" s="240">
        <f>'03mar'!I24</f>
        <v>0</v>
      </c>
      <c r="L120" s="195"/>
      <c r="M120" s="226">
        <f t="shared" si="49"/>
        <v>45752</v>
      </c>
      <c r="N120" s="240">
        <f>'31mar'!H27</f>
        <v>0</v>
      </c>
      <c r="O120" s="240">
        <f>'31mar'!I27</f>
        <v>0</v>
      </c>
      <c r="P120" s="195"/>
      <c r="Q120" s="226">
        <f t="shared" si="50"/>
        <v>45782</v>
      </c>
      <c r="R120" s="240">
        <f>'05mai'!H22</f>
        <v>0</v>
      </c>
      <c r="S120" s="240">
        <f>'05mai'!I22</f>
        <v>0</v>
      </c>
      <c r="U120" s="48">
        <f t="shared" si="51"/>
        <v>45813</v>
      </c>
      <c r="V120" s="241">
        <f>'02jun'!H25</f>
        <v>5</v>
      </c>
      <c r="W120" s="241">
        <f>'02jun'!I25</f>
        <v>0.375</v>
      </c>
      <c r="X120" s="195"/>
      <c r="Y120" s="226">
        <v>45112</v>
      </c>
      <c r="Z120" s="241">
        <f>'30jun'!H27</f>
        <v>0</v>
      </c>
      <c r="AA120" s="241">
        <f>'30jun'!I27</f>
        <v>0</v>
      </c>
      <c r="AB120" s="195"/>
      <c r="AC120" s="226">
        <f t="shared" si="52"/>
        <v>45874</v>
      </c>
      <c r="AD120" s="239">
        <f>'04ago'!H23</f>
        <v>7</v>
      </c>
      <c r="AE120" s="239">
        <f>'04ago'!I23</f>
        <v>0.375</v>
      </c>
      <c r="AF120" s="195"/>
      <c r="AG120" s="226">
        <f t="shared" si="53"/>
        <v>45540</v>
      </c>
      <c r="AH120" s="243">
        <f>'01set'!H26</f>
        <v>27</v>
      </c>
      <c r="AI120" s="243">
        <f>'01set'!I26</f>
        <v>1.5</v>
      </c>
      <c r="AJ120" s="195"/>
      <c r="AK120" s="226">
        <f t="shared" si="54"/>
        <v>45935</v>
      </c>
      <c r="AL120" s="269"/>
      <c r="AM120" s="269"/>
      <c r="AO120" s="48">
        <f t="shared" si="55"/>
        <v>45966</v>
      </c>
      <c r="AP120" s="244">
        <f>'03nov'!H24</f>
        <v>11</v>
      </c>
      <c r="AQ120" s="244">
        <f>'03nov'!I24</f>
        <v>0.625</v>
      </c>
      <c r="AR120" s="195"/>
      <c r="AS120" s="226">
        <f t="shared" si="56"/>
        <v>45996</v>
      </c>
      <c r="AT120" s="242">
        <f>'01dez'!H26</f>
        <v>0</v>
      </c>
      <c r="AU120" s="242">
        <f>'01dez'!I26</f>
        <v>0</v>
      </c>
    </row>
    <row r="121" spans="1:47">
      <c r="A121" s="48">
        <f t="shared" si="46"/>
        <v>45663</v>
      </c>
      <c r="B121" s="238">
        <f>'06jan'!H22</f>
        <v>7</v>
      </c>
      <c r="C121" s="238">
        <f>'06jan'!I22</f>
        <v>0.5</v>
      </c>
      <c r="D121" s="195"/>
      <c r="E121" s="48">
        <f t="shared" si="47"/>
        <v>45694</v>
      </c>
      <c r="F121" s="239">
        <f>'03fev'!H25</f>
        <v>6</v>
      </c>
      <c r="G121" s="239">
        <f>'03fev'!I25</f>
        <v>0.75</v>
      </c>
      <c r="H121" s="195"/>
      <c r="I121" s="226">
        <f t="shared" si="48"/>
        <v>45722</v>
      </c>
      <c r="J121" s="240">
        <f>'03mar'!H25</f>
        <v>5</v>
      </c>
      <c r="K121" s="240">
        <f>'03mar'!I25</f>
        <v>0.375</v>
      </c>
      <c r="L121" s="195"/>
      <c r="M121" s="226">
        <f t="shared" si="49"/>
        <v>45753</v>
      </c>
      <c r="N121" s="262"/>
      <c r="O121" s="262"/>
      <c r="P121" s="195"/>
      <c r="Q121" s="226">
        <f t="shared" si="50"/>
        <v>45783</v>
      </c>
      <c r="R121" s="240">
        <f>'05mai'!H23</f>
        <v>0</v>
      </c>
      <c r="S121" s="240">
        <f>'05mai'!I23</f>
        <v>0</v>
      </c>
      <c r="U121" s="48">
        <f t="shared" si="51"/>
        <v>45814</v>
      </c>
      <c r="V121" s="241">
        <f>'02jun'!H26</f>
        <v>10</v>
      </c>
      <c r="W121" s="241">
        <f>'02jun'!I26</f>
        <v>1</v>
      </c>
      <c r="X121" s="195"/>
      <c r="Y121" s="226">
        <v>45113</v>
      </c>
      <c r="Z121" s="267"/>
      <c r="AA121" s="267"/>
      <c r="AB121" s="195"/>
      <c r="AC121" s="226">
        <f t="shared" si="52"/>
        <v>45875</v>
      </c>
      <c r="AD121" s="239">
        <f>'04ago'!H24</f>
        <v>3</v>
      </c>
      <c r="AE121" s="239">
        <f>'04ago'!I24</f>
        <v>0.375</v>
      </c>
      <c r="AF121" s="195"/>
      <c r="AG121" s="226">
        <f t="shared" si="53"/>
        <v>45541</v>
      </c>
      <c r="AH121" s="243">
        <f>'01set'!H27</f>
        <v>0</v>
      </c>
      <c r="AI121" s="243">
        <f>'01set'!I27</f>
        <v>0</v>
      </c>
      <c r="AJ121" s="195"/>
      <c r="AK121" s="226">
        <f t="shared" si="54"/>
        <v>45936</v>
      </c>
      <c r="AL121" s="244">
        <f>'06out'!H22</f>
        <v>10</v>
      </c>
      <c r="AM121" s="244">
        <f>'06out'!I22</f>
        <v>0.75</v>
      </c>
      <c r="AO121" s="48">
        <f t="shared" si="55"/>
        <v>45967</v>
      </c>
      <c r="AP121" s="244">
        <f>'03nov'!H25</f>
        <v>2</v>
      </c>
      <c r="AQ121" s="244">
        <f>'03nov'!I25</f>
        <v>0.25</v>
      </c>
      <c r="AR121" s="195"/>
      <c r="AS121" s="226">
        <f t="shared" si="56"/>
        <v>45997</v>
      </c>
      <c r="AT121" s="242">
        <f>'01dez'!H27</f>
        <v>0</v>
      </c>
      <c r="AU121" s="242">
        <f>'01dez'!I27</f>
        <v>0</v>
      </c>
    </row>
    <row r="122" spans="1:47">
      <c r="A122" s="48">
        <f t="shared" si="46"/>
        <v>45664</v>
      </c>
      <c r="B122" s="238">
        <f>'06jan'!H23</f>
        <v>10</v>
      </c>
      <c r="C122" s="238">
        <f>'06jan'!I23</f>
        <v>1</v>
      </c>
      <c r="D122" s="195"/>
      <c r="E122" s="48">
        <f t="shared" si="47"/>
        <v>45695</v>
      </c>
      <c r="F122" s="239">
        <f>'03fev'!H26</f>
        <v>3</v>
      </c>
      <c r="G122" s="239">
        <f>'03fev'!I26</f>
        <v>0.25</v>
      </c>
      <c r="H122" s="195"/>
      <c r="I122" s="226">
        <f t="shared" si="48"/>
        <v>45723</v>
      </c>
      <c r="J122" s="240">
        <f>'03mar'!H26</f>
        <v>5</v>
      </c>
      <c r="K122" s="240">
        <f>'03mar'!I26</f>
        <v>0.25</v>
      </c>
      <c r="L122" s="195"/>
      <c r="M122" s="226">
        <f t="shared" si="49"/>
        <v>45754</v>
      </c>
      <c r="N122" s="240">
        <f>'7abr'!H22</f>
        <v>4</v>
      </c>
      <c r="O122" s="240">
        <f>'7abr'!I22</f>
        <v>0.375</v>
      </c>
      <c r="P122" s="195"/>
      <c r="Q122" s="226">
        <f t="shared" si="50"/>
        <v>45784</v>
      </c>
      <c r="R122" s="240">
        <f>'05mai'!H24</f>
        <v>6</v>
      </c>
      <c r="S122" s="240">
        <f>'05mai'!I24</f>
        <v>1</v>
      </c>
      <c r="U122" s="48">
        <f t="shared" si="51"/>
        <v>45815</v>
      </c>
      <c r="V122" s="241">
        <f>'02jun'!H27</f>
        <v>0</v>
      </c>
      <c r="W122" s="241">
        <f>'02jun'!I27</f>
        <v>0</v>
      </c>
      <c r="X122" s="195"/>
      <c r="Y122" s="226">
        <v>45114</v>
      </c>
      <c r="Z122" s="241">
        <f>'07jul'!H22</f>
        <v>14</v>
      </c>
      <c r="AA122" s="241">
        <f>'07jul'!I22</f>
        <v>1</v>
      </c>
      <c r="AB122" s="195"/>
      <c r="AC122" s="226">
        <f t="shared" si="52"/>
        <v>45876</v>
      </c>
      <c r="AD122" s="239">
        <f>'04ago'!H25</f>
        <v>10</v>
      </c>
      <c r="AE122" s="239">
        <f>'04ago'!I25</f>
        <v>0.875</v>
      </c>
      <c r="AF122" s="195"/>
      <c r="AG122" s="226">
        <f t="shared" si="53"/>
        <v>45542</v>
      </c>
      <c r="AH122" s="268"/>
      <c r="AI122" s="268"/>
      <c r="AJ122" s="195"/>
      <c r="AK122" s="226">
        <f t="shared" si="54"/>
        <v>45937</v>
      </c>
      <c r="AL122" s="244">
        <f>'06out'!H23</f>
        <v>0</v>
      </c>
      <c r="AM122" s="244">
        <f>'06out'!I23</f>
        <v>0</v>
      </c>
      <c r="AO122" s="48">
        <f t="shared" si="55"/>
        <v>45968</v>
      </c>
      <c r="AP122" s="244">
        <f>'03nov'!H26</f>
        <v>0</v>
      </c>
      <c r="AQ122" s="244">
        <f>'03nov'!I26</f>
        <v>0</v>
      </c>
      <c r="AR122" s="195"/>
      <c r="AS122" s="226">
        <f t="shared" si="56"/>
        <v>45998</v>
      </c>
      <c r="AT122" s="270"/>
      <c r="AU122" s="270"/>
    </row>
    <row r="123" spans="1:47">
      <c r="A123" s="48">
        <f t="shared" si="46"/>
        <v>45665</v>
      </c>
      <c r="B123" s="238">
        <f>'06jan'!H24</f>
        <v>6</v>
      </c>
      <c r="C123" s="238">
        <f>'06jan'!I24</f>
        <v>1</v>
      </c>
      <c r="D123" s="195"/>
      <c r="E123" s="48">
        <f t="shared" si="47"/>
        <v>45696</v>
      </c>
      <c r="F123" s="239">
        <f>'03fev'!H27</f>
        <v>0</v>
      </c>
      <c r="G123" s="239">
        <f>'03fev'!I27</f>
        <v>0</v>
      </c>
      <c r="H123" s="195"/>
      <c r="I123" s="226">
        <f t="shared" si="48"/>
        <v>45724</v>
      </c>
      <c r="J123" s="240">
        <f>'03mar'!H27</f>
        <v>0</v>
      </c>
      <c r="K123" s="240">
        <f>'03mar'!I27</f>
        <v>0</v>
      </c>
      <c r="L123" s="195"/>
      <c r="M123" s="226">
        <f t="shared" si="49"/>
        <v>45755</v>
      </c>
      <c r="N123" s="240">
        <f>'7abr'!H23</f>
        <v>4</v>
      </c>
      <c r="O123" s="240">
        <f>'7abr'!I23</f>
        <v>0.5</v>
      </c>
      <c r="P123" s="195"/>
      <c r="Q123" s="226">
        <f t="shared" si="50"/>
        <v>45785</v>
      </c>
      <c r="R123" s="240">
        <f>'05mai'!H25</f>
        <v>5</v>
      </c>
      <c r="S123" s="240">
        <f>'05mai'!I25</f>
        <v>0.75</v>
      </c>
      <c r="U123" s="48">
        <f t="shared" si="51"/>
        <v>45816</v>
      </c>
      <c r="V123" s="267"/>
      <c r="W123" s="267"/>
      <c r="X123" s="195"/>
      <c r="Y123" s="226">
        <v>45115</v>
      </c>
      <c r="Z123" s="241">
        <f>'07jul'!H23</f>
        <v>0</v>
      </c>
      <c r="AA123" s="241">
        <f>'07jul'!I23</f>
        <v>0</v>
      </c>
      <c r="AB123" s="195"/>
      <c r="AC123" s="226">
        <f t="shared" si="52"/>
        <v>45877</v>
      </c>
      <c r="AD123" s="239">
        <f>'04ago'!H26</f>
        <v>8</v>
      </c>
      <c r="AE123" s="239">
        <f>'04ago'!I26</f>
        <v>0.75</v>
      </c>
      <c r="AF123" s="195"/>
      <c r="AG123" s="226">
        <f t="shared" si="53"/>
        <v>45543</v>
      </c>
      <c r="AH123" s="243">
        <f>'08set'!H22</f>
        <v>3</v>
      </c>
      <c r="AI123" s="243">
        <f>'08set'!I22</f>
        <v>0.375</v>
      </c>
      <c r="AJ123" s="195"/>
      <c r="AK123" s="226">
        <f t="shared" si="54"/>
        <v>45938</v>
      </c>
      <c r="AL123" s="244">
        <f>'06out'!H24</f>
        <v>0</v>
      </c>
      <c r="AM123" s="244">
        <f>'06out'!I24</f>
        <v>0</v>
      </c>
      <c r="AO123" s="48">
        <f t="shared" si="55"/>
        <v>45969</v>
      </c>
      <c r="AP123" s="244">
        <f>'03nov'!H27</f>
        <v>0</v>
      </c>
      <c r="AQ123" s="244">
        <f>'03nov'!I27</f>
        <v>0</v>
      </c>
      <c r="AR123" s="195"/>
      <c r="AS123" s="226">
        <f t="shared" si="56"/>
        <v>45999</v>
      </c>
      <c r="AT123" s="242">
        <f>'08dez'!H22</f>
        <v>0</v>
      </c>
      <c r="AU123" s="242">
        <f>'08dez'!I22</f>
        <v>0</v>
      </c>
    </row>
    <row r="124" spans="1:47">
      <c r="A124" s="48">
        <f t="shared" si="46"/>
        <v>45666</v>
      </c>
      <c r="B124" s="238">
        <f>'06jan'!H25</f>
        <v>3</v>
      </c>
      <c r="C124" s="238">
        <f>'06jan'!I25</f>
        <v>0.75</v>
      </c>
      <c r="D124" s="195"/>
      <c r="E124" s="48">
        <f t="shared" si="47"/>
        <v>45697</v>
      </c>
      <c r="F124" s="261"/>
      <c r="G124" s="261"/>
      <c r="H124" s="195"/>
      <c r="I124" s="226">
        <f t="shared" si="48"/>
        <v>45725</v>
      </c>
      <c r="J124" s="262"/>
      <c r="K124" s="262"/>
      <c r="L124" s="195"/>
      <c r="M124" s="226">
        <f t="shared" si="49"/>
        <v>45756</v>
      </c>
      <c r="N124" s="240">
        <f>'7abr'!H24</f>
        <v>7</v>
      </c>
      <c r="O124" s="240">
        <f>'7abr'!I24</f>
        <v>0.75</v>
      </c>
      <c r="P124" s="195"/>
      <c r="Q124" s="226">
        <f t="shared" si="50"/>
        <v>45786</v>
      </c>
      <c r="R124" s="240">
        <f>'05mai'!H26</f>
        <v>7</v>
      </c>
      <c r="S124" s="240">
        <f>'05mai'!I26</f>
        <v>1</v>
      </c>
      <c r="U124" s="48">
        <f t="shared" si="51"/>
        <v>45817</v>
      </c>
      <c r="V124" s="241">
        <f>'09jun'!H22</f>
        <v>7</v>
      </c>
      <c r="W124" s="241">
        <f>'09jun'!I22</f>
        <v>0.875</v>
      </c>
      <c r="X124" s="195"/>
      <c r="Y124" s="226">
        <v>45116</v>
      </c>
      <c r="Z124" s="241">
        <f>'07jul'!H24</f>
        <v>0</v>
      </c>
      <c r="AA124" s="241">
        <f>'07jul'!I24</f>
        <v>0</v>
      </c>
      <c r="AB124" s="195"/>
      <c r="AC124" s="226">
        <f t="shared" si="52"/>
        <v>45878</v>
      </c>
      <c r="AD124" s="239">
        <f>'04ago'!H27</f>
        <v>0</v>
      </c>
      <c r="AE124" s="239">
        <f>'04ago'!I27</f>
        <v>0</v>
      </c>
      <c r="AF124" s="195"/>
      <c r="AG124" s="226">
        <f t="shared" si="53"/>
        <v>45544</v>
      </c>
      <c r="AH124" s="243">
        <f>'08set'!H23</f>
        <v>6</v>
      </c>
      <c r="AI124" s="243">
        <f>'08set'!I23</f>
        <v>0.75</v>
      </c>
      <c r="AJ124" s="195"/>
      <c r="AK124" s="226">
        <f t="shared" si="54"/>
        <v>45939</v>
      </c>
      <c r="AL124" s="244">
        <f>'06out'!H25</f>
        <v>7</v>
      </c>
      <c r="AM124" s="244">
        <f>'06out'!I25</f>
        <v>0.75</v>
      </c>
      <c r="AO124" s="48">
        <f t="shared" si="55"/>
        <v>45970</v>
      </c>
      <c r="AP124" s="269"/>
      <c r="AQ124" s="269"/>
      <c r="AR124" s="195"/>
      <c r="AS124" s="226">
        <f t="shared" si="56"/>
        <v>46000</v>
      </c>
      <c r="AT124" s="242">
        <f>'08dez'!H23</f>
        <v>0</v>
      </c>
      <c r="AU124" s="242">
        <f>'08dez'!I23</f>
        <v>0</v>
      </c>
    </row>
    <row r="125" spans="1:47">
      <c r="A125" s="48">
        <f t="shared" si="46"/>
        <v>45667</v>
      </c>
      <c r="B125" s="238">
        <f>'06jan'!H26</f>
        <v>3</v>
      </c>
      <c r="C125" s="238">
        <f>'06jan'!I26</f>
        <v>0.75</v>
      </c>
      <c r="D125" s="195"/>
      <c r="E125" s="48">
        <f t="shared" si="47"/>
        <v>45698</v>
      </c>
      <c r="F125" s="239">
        <f>'10fev'!H22</f>
        <v>8</v>
      </c>
      <c r="G125" s="239">
        <f>'10fev'!I22</f>
        <v>0.875</v>
      </c>
      <c r="H125" s="195"/>
      <c r="I125" s="226">
        <f t="shared" si="48"/>
        <v>45726</v>
      </c>
      <c r="J125" s="240">
        <f>'10mar'!H22</f>
        <v>7</v>
      </c>
      <c r="K125" s="240">
        <f>'10mar'!I22</f>
        <v>0.75</v>
      </c>
      <c r="L125" s="195"/>
      <c r="M125" s="226">
        <f t="shared" si="49"/>
        <v>45757</v>
      </c>
      <c r="N125" s="240">
        <f>'7abr'!H25</f>
        <v>8</v>
      </c>
      <c r="O125" s="240">
        <f>'7abr'!I25</f>
        <v>0.75</v>
      </c>
      <c r="P125" s="195"/>
      <c r="Q125" s="226">
        <f t="shared" si="50"/>
        <v>45787</v>
      </c>
      <c r="R125" s="240">
        <f>'05mai'!H27</f>
        <v>0</v>
      </c>
      <c r="S125" s="240">
        <f>'05mai'!I27</f>
        <v>0</v>
      </c>
      <c r="U125" s="48">
        <f t="shared" si="51"/>
        <v>45818</v>
      </c>
      <c r="V125" s="241">
        <f>'09jun'!H23</f>
        <v>2</v>
      </c>
      <c r="W125" s="241">
        <f>'09jun'!I23</f>
        <v>0.25</v>
      </c>
      <c r="X125" s="195"/>
      <c r="Y125" s="226">
        <v>45117</v>
      </c>
      <c r="Z125" s="241">
        <f>'07jul'!H25</f>
        <v>12</v>
      </c>
      <c r="AA125" s="241">
        <f>'07jul'!I25</f>
        <v>1.0249999999999999</v>
      </c>
      <c r="AB125" s="195"/>
      <c r="AC125" s="226">
        <f t="shared" si="52"/>
        <v>45879</v>
      </c>
      <c r="AD125" s="261"/>
      <c r="AE125" s="261"/>
      <c r="AF125" s="195"/>
      <c r="AG125" s="226">
        <f t="shared" si="53"/>
        <v>45545</v>
      </c>
      <c r="AH125" s="243">
        <f>'08set'!H24</f>
        <v>7</v>
      </c>
      <c r="AI125" s="243">
        <f>'08set'!I24</f>
        <v>0.875</v>
      </c>
      <c r="AJ125" s="195"/>
      <c r="AK125" s="226">
        <f t="shared" si="54"/>
        <v>45940</v>
      </c>
      <c r="AL125" s="244">
        <f>'06out'!H26</f>
        <v>3</v>
      </c>
      <c r="AM125" s="244">
        <f>'06out'!I26</f>
        <v>0.25</v>
      </c>
      <c r="AO125" s="48">
        <f t="shared" si="55"/>
        <v>45971</v>
      </c>
      <c r="AP125" s="244">
        <f>'10nov'!H22</f>
        <v>0</v>
      </c>
      <c r="AQ125" s="244">
        <f>'10nov'!I22</f>
        <v>0</v>
      </c>
      <c r="AR125" s="195"/>
      <c r="AS125" s="226">
        <f t="shared" si="56"/>
        <v>46001</v>
      </c>
      <c r="AT125" s="242">
        <f>'08dez'!H24</f>
        <v>1</v>
      </c>
      <c r="AU125" s="242">
        <f>'08dez'!I24</f>
        <v>0.5</v>
      </c>
    </row>
    <row r="126" spans="1:47">
      <c r="A126" s="48">
        <f t="shared" si="46"/>
        <v>45668</v>
      </c>
      <c r="B126" s="238">
        <f>'06jan'!H27</f>
        <v>0</v>
      </c>
      <c r="C126" s="238">
        <f>'06jan'!I27</f>
        <v>0</v>
      </c>
      <c r="D126" s="195"/>
      <c r="E126" s="48">
        <f t="shared" si="47"/>
        <v>45699</v>
      </c>
      <c r="F126" s="239">
        <f>'10fev'!H23</f>
        <v>10</v>
      </c>
      <c r="G126" s="239">
        <f>'10fev'!I23</f>
        <v>1</v>
      </c>
      <c r="H126" s="195"/>
      <c r="I126" s="226">
        <f t="shared" si="48"/>
        <v>45727</v>
      </c>
      <c r="J126" s="240">
        <f>'10mar'!H23</f>
        <v>8</v>
      </c>
      <c r="K126" s="240">
        <f>'10mar'!I23</f>
        <v>0.5</v>
      </c>
      <c r="L126" s="195"/>
      <c r="M126" s="226">
        <f t="shared" si="49"/>
        <v>45758</v>
      </c>
      <c r="N126" s="240">
        <f>'7abr'!H26</f>
        <v>6</v>
      </c>
      <c r="O126" s="240">
        <f>'7abr'!I26</f>
        <v>0.625</v>
      </c>
      <c r="P126" s="195"/>
      <c r="Q126" s="226">
        <f t="shared" si="50"/>
        <v>45788</v>
      </c>
      <c r="R126" s="262"/>
      <c r="S126" s="262"/>
      <c r="U126" s="48">
        <f t="shared" si="51"/>
        <v>45819</v>
      </c>
      <c r="V126" s="241">
        <f>'09jun'!H24</f>
        <v>8</v>
      </c>
      <c r="W126" s="241">
        <f>'09jun'!I24</f>
        <v>0.625</v>
      </c>
      <c r="X126" s="195"/>
      <c r="Y126" s="226">
        <v>45118</v>
      </c>
      <c r="Z126" s="241">
        <f>'07jul'!H26</f>
        <v>8</v>
      </c>
      <c r="AA126" s="241">
        <f>'07jul'!I26</f>
        <v>0.625</v>
      </c>
      <c r="AB126" s="195"/>
      <c r="AC126" s="226">
        <f t="shared" si="52"/>
        <v>45880</v>
      </c>
      <c r="AD126" s="239">
        <f>'11ago'!H22</f>
        <v>19</v>
      </c>
      <c r="AE126" s="239">
        <f>'11ago'!I22</f>
        <v>1.5</v>
      </c>
      <c r="AF126" s="195"/>
      <c r="AG126" s="226">
        <f t="shared" si="53"/>
        <v>45546</v>
      </c>
      <c r="AH126" s="243">
        <f>'08set'!H25</f>
        <v>7</v>
      </c>
      <c r="AI126" s="243">
        <f>'08set'!I25</f>
        <v>0.875</v>
      </c>
      <c r="AJ126" s="195"/>
      <c r="AK126" s="226">
        <f t="shared" si="54"/>
        <v>45941</v>
      </c>
      <c r="AL126" s="244">
        <f>'06out'!H27</f>
        <v>0</v>
      </c>
      <c r="AM126" s="244">
        <f>'06out'!I27</f>
        <v>0</v>
      </c>
      <c r="AO126" s="48">
        <f t="shared" si="55"/>
        <v>45972</v>
      </c>
      <c r="AP126" s="244">
        <f>'10nov'!H23</f>
        <v>4</v>
      </c>
      <c r="AQ126" s="244">
        <f>'10nov'!I23</f>
        <v>0.5</v>
      </c>
      <c r="AR126" s="195"/>
      <c r="AS126" s="226">
        <f t="shared" si="56"/>
        <v>46002</v>
      </c>
      <c r="AT126" s="242">
        <f>'08dez'!H25</f>
        <v>4</v>
      </c>
      <c r="AU126" s="242">
        <f>'08dez'!I25</f>
        <v>0.625</v>
      </c>
    </row>
    <row r="127" spans="1:47">
      <c r="A127" s="48">
        <f t="shared" si="46"/>
        <v>45669</v>
      </c>
      <c r="B127" s="260"/>
      <c r="C127" s="260"/>
      <c r="D127" s="195"/>
      <c r="E127" s="48">
        <f t="shared" si="47"/>
        <v>45700</v>
      </c>
      <c r="F127" s="239">
        <f>'10fev'!H24</f>
        <v>0</v>
      </c>
      <c r="G127" s="239">
        <f>'10fev'!I24</f>
        <v>0</v>
      </c>
      <c r="H127" s="195"/>
      <c r="I127" s="226">
        <f t="shared" si="48"/>
        <v>45728</v>
      </c>
      <c r="J127" s="240">
        <f>'10mar'!H24</f>
        <v>2</v>
      </c>
      <c r="K127" s="240">
        <f>'10mar'!I24</f>
        <v>0.25</v>
      </c>
      <c r="L127" s="195"/>
      <c r="M127" s="226">
        <f t="shared" si="49"/>
        <v>45759</v>
      </c>
      <c r="N127" s="240">
        <f>'7abr'!H27</f>
        <v>0</v>
      </c>
      <c r="O127" s="240">
        <f>'7abr'!I27</f>
        <v>0</v>
      </c>
      <c r="P127" s="195"/>
      <c r="Q127" s="226">
        <f t="shared" si="50"/>
        <v>45789</v>
      </c>
      <c r="R127" s="240">
        <f>'12mai'!H22</f>
        <v>0</v>
      </c>
      <c r="S127" s="240">
        <f>'12mai'!I22</f>
        <v>0</v>
      </c>
      <c r="U127" s="48">
        <f t="shared" si="51"/>
        <v>45820</v>
      </c>
      <c r="V127" s="241">
        <f>'09jun'!H25</f>
        <v>5</v>
      </c>
      <c r="W127" s="241">
        <f>'09jun'!I25</f>
        <v>0.5</v>
      </c>
      <c r="X127" s="195"/>
      <c r="Y127" s="226">
        <v>45119</v>
      </c>
      <c r="Z127" s="241">
        <f>'07jul'!H27</f>
        <v>0</v>
      </c>
      <c r="AA127" s="241">
        <f>'07jul'!I27</f>
        <v>0</v>
      </c>
      <c r="AB127" s="195"/>
      <c r="AC127" s="226">
        <f t="shared" si="52"/>
        <v>45881</v>
      </c>
      <c r="AD127" s="239">
        <f>'11ago'!H23</f>
        <v>0</v>
      </c>
      <c r="AE127" s="239">
        <f>'11ago'!I23</f>
        <v>0</v>
      </c>
      <c r="AF127" s="195"/>
      <c r="AG127" s="226">
        <f t="shared" si="53"/>
        <v>45547</v>
      </c>
      <c r="AH127" s="243">
        <f>'08set'!H26</f>
        <v>9</v>
      </c>
      <c r="AI127" s="243">
        <f>'08set'!I26</f>
        <v>1</v>
      </c>
      <c r="AJ127" s="195"/>
      <c r="AK127" s="226">
        <f t="shared" si="54"/>
        <v>45942</v>
      </c>
      <c r="AL127" s="269"/>
      <c r="AM127" s="269"/>
      <c r="AO127" s="48">
        <f t="shared" si="55"/>
        <v>45973</v>
      </c>
      <c r="AP127" s="244">
        <f>'10nov'!H24</f>
        <v>0</v>
      </c>
      <c r="AQ127" s="244">
        <f>'10nov'!I24</f>
        <v>0</v>
      </c>
      <c r="AR127" s="195"/>
      <c r="AS127" s="226">
        <f t="shared" si="56"/>
        <v>46003</v>
      </c>
      <c r="AT127" s="242">
        <f>'08dez'!H26</f>
        <v>0</v>
      </c>
      <c r="AU127" s="242">
        <f>'08dez'!I26</f>
        <v>0</v>
      </c>
    </row>
    <row r="128" spans="1:47">
      <c r="A128" s="48">
        <f t="shared" si="46"/>
        <v>45670</v>
      </c>
      <c r="B128" s="238">
        <f>'13jan'!H22</f>
        <v>4</v>
      </c>
      <c r="C128" s="238">
        <f>'13jan'!I22</f>
        <v>0.5</v>
      </c>
      <c r="D128" s="195"/>
      <c r="E128" s="48">
        <f t="shared" si="47"/>
        <v>45701</v>
      </c>
      <c r="F128" s="239">
        <f>'10fev'!H25</f>
        <v>2</v>
      </c>
      <c r="G128" s="239">
        <f>'10fev'!I25</f>
        <v>0.125</v>
      </c>
      <c r="H128" s="195"/>
      <c r="I128" s="226">
        <f t="shared" si="48"/>
        <v>45729</v>
      </c>
      <c r="J128" s="240">
        <f>'10mar'!H25</f>
        <v>11</v>
      </c>
      <c r="K128" s="240">
        <f>'10mar'!I25</f>
        <v>0.75</v>
      </c>
      <c r="L128" s="195"/>
      <c r="M128" s="226">
        <f t="shared" si="49"/>
        <v>45760</v>
      </c>
      <c r="N128" s="262"/>
      <c r="O128" s="262"/>
      <c r="P128" s="195"/>
      <c r="Q128" s="226">
        <f t="shared" si="50"/>
        <v>45790</v>
      </c>
      <c r="R128" s="240">
        <f>'12mai'!H23</f>
        <v>6</v>
      </c>
      <c r="S128" s="240">
        <f>'12mai'!I23</f>
        <v>0.625</v>
      </c>
      <c r="U128" s="48">
        <f t="shared" si="51"/>
        <v>45821</v>
      </c>
      <c r="V128" s="241">
        <f>'09jun'!H26</f>
        <v>1</v>
      </c>
      <c r="W128" s="241">
        <f>'09jun'!I26</f>
        <v>0.125</v>
      </c>
      <c r="X128" s="195"/>
      <c r="Y128" s="226">
        <v>45120</v>
      </c>
      <c r="Z128" s="267"/>
      <c r="AA128" s="267"/>
      <c r="AB128" s="195"/>
      <c r="AC128" s="226">
        <f t="shared" si="52"/>
        <v>45882</v>
      </c>
      <c r="AD128" s="239">
        <f>'11ago'!H24</f>
        <v>4</v>
      </c>
      <c r="AE128" s="239">
        <f>'11ago'!I24</f>
        <v>0.625</v>
      </c>
      <c r="AF128" s="195"/>
      <c r="AG128" s="226">
        <f t="shared" si="53"/>
        <v>45548</v>
      </c>
      <c r="AH128" s="243">
        <f>'08set'!H27</f>
        <v>0</v>
      </c>
      <c r="AI128" s="243">
        <f>'08set'!I27</f>
        <v>0</v>
      </c>
      <c r="AJ128" s="195"/>
      <c r="AK128" s="226">
        <f t="shared" si="54"/>
        <v>45943</v>
      </c>
      <c r="AL128" s="244">
        <f>'13out'!H22</f>
        <v>0</v>
      </c>
      <c r="AM128" s="244">
        <f>'13out'!I22</f>
        <v>0</v>
      </c>
      <c r="AO128" s="48">
        <f t="shared" si="55"/>
        <v>45974</v>
      </c>
      <c r="AP128" s="244">
        <f>'10nov'!H25</f>
        <v>0</v>
      </c>
      <c r="AQ128" s="244">
        <f>'10nov'!I25</f>
        <v>0</v>
      </c>
      <c r="AR128" s="195"/>
      <c r="AS128" s="226">
        <f t="shared" si="56"/>
        <v>46004</v>
      </c>
      <c r="AT128" s="242">
        <f>'08dez'!H27</f>
        <v>0</v>
      </c>
      <c r="AU128" s="242">
        <f>'08dez'!I27</f>
        <v>0</v>
      </c>
    </row>
    <row r="129" spans="1:47">
      <c r="A129" s="48">
        <f t="shared" si="46"/>
        <v>45671</v>
      </c>
      <c r="B129" s="238">
        <f>'13jan'!H23</f>
        <v>13</v>
      </c>
      <c r="C129" s="238">
        <f>'13jan'!I23</f>
        <v>1</v>
      </c>
      <c r="D129" s="195"/>
      <c r="E129" s="48">
        <f t="shared" si="47"/>
        <v>45702</v>
      </c>
      <c r="F129" s="239">
        <f>'10fev'!H26</f>
        <v>7</v>
      </c>
      <c r="G129" s="239">
        <f>'10fev'!I26</f>
        <v>0.375</v>
      </c>
      <c r="H129" s="195"/>
      <c r="I129" s="226">
        <f t="shared" si="48"/>
        <v>45730</v>
      </c>
      <c r="J129" s="240">
        <f>'10mar'!H26</f>
        <v>6</v>
      </c>
      <c r="K129" s="240">
        <f>'10mar'!I26</f>
        <v>0.75</v>
      </c>
      <c r="L129" s="195"/>
      <c r="M129" s="226">
        <f t="shared" si="49"/>
        <v>45761</v>
      </c>
      <c r="N129" s="240">
        <f>'14abr'!H22</f>
        <v>0</v>
      </c>
      <c r="O129" s="240">
        <f>'14abr'!I22</f>
        <v>0</v>
      </c>
      <c r="P129" s="195"/>
      <c r="Q129" s="226">
        <f t="shared" si="50"/>
        <v>45791</v>
      </c>
      <c r="R129" s="240">
        <f>'12mai'!H24</f>
        <v>0</v>
      </c>
      <c r="S129" s="240">
        <f>'12mai'!I24</f>
        <v>0</v>
      </c>
      <c r="U129" s="48">
        <f t="shared" si="51"/>
        <v>45822</v>
      </c>
      <c r="V129" s="241">
        <f>'09jun'!H27</f>
        <v>0</v>
      </c>
      <c r="W129" s="241">
        <f>'09jun'!I27</f>
        <v>0</v>
      </c>
      <c r="X129" s="195"/>
      <c r="Y129" s="226">
        <v>45121</v>
      </c>
      <c r="Z129" s="241">
        <f>'14jul'!H22</f>
        <v>0</v>
      </c>
      <c r="AA129" s="241">
        <f>'14jul'!I22</f>
        <v>0</v>
      </c>
      <c r="AB129" s="195"/>
      <c r="AC129" s="226">
        <f t="shared" si="52"/>
        <v>45883</v>
      </c>
      <c r="AD129" s="239">
        <f>'11ago'!H25</f>
        <v>12</v>
      </c>
      <c r="AE129" s="239">
        <f>'11ago'!I25</f>
        <v>0.875</v>
      </c>
      <c r="AF129" s="195"/>
      <c r="AG129" s="226">
        <f t="shared" si="53"/>
        <v>45549</v>
      </c>
      <c r="AH129" s="268"/>
      <c r="AI129" s="268"/>
      <c r="AJ129" s="195"/>
      <c r="AK129" s="226">
        <f t="shared" si="54"/>
        <v>45944</v>
      </c>
      <c r="AL129" s="244">
        <f>'13out'!H23</f>
        <v>13</v>
      </c>
      <c r="AM129" s="244">
        <f>'13out'!I23</f>
        <v>0.875</v>
      </c>
      <c r="AO129" s="48">
        <f t="shared" si="55"/>
        <v>45975</v>
      </c>
      <c r="AP129" s="244">
        <f>'10nov'!H26</f>
        <v>2</v>
      </c>
      <c r="AQ129" s="244">
        <f>'10nov'!I26</f>
        <v>0.25</v>
      </c>
      <c r="AR129" s="195"/>
      <c r="AS129" s="226">
        <f t="shared" si="56"/>
        <v>46005</v>
      </c>
      <c r="AT129" s="270"/>
      <c r="AU129" s="270"/>
    </row>
    <row r="130" spans="1:47">
      <c r="A130" s="48">
        <f t="shared" si="46"/>
        <v>45672</v>
      </c>
      <c r="B130" s="238">
        <f>'13jan'!H24</f>
        <v>13</v>
      </c>
      <c r="C130" s="238">
        <f>'13jan'!I24</f>
        <v>0.75</v>
      </c>
      <c r="D130" s="195"/>
      <c r="E130" s="48">
        <f t="shared" si="47"/>
        <v>45703</v>
      </c>
      <c r="F130" s="239">
        <f>'10fev'!H27</f>
        <v>0</v>
      </c>
      <c r="G130" s="239">
        <f>'10fev'!I27</f>
        <v>0</v>
      </c>
      <c r="H130" s="195"/>
      <c r="I130" s="226">
        <f t="shared" si="48"/>
        <v>45731</v>
      </c>
      <c r="J130" s="240">
        <f>'10mar'!H27</f>
        <v>0</v>
      </c>
      <c r="K130" s="240">
        <f>'10mar'!I27</f>
        <v>0</v>
      </c>
      <c r="L130" s="195"/>
      <c r="M130" s="226">
        <f t="shared" si="49"/>
        <v>45762</v>
      </c>
      <c r="N130" s="240">
        <f>'14abr'!H23</f>
        <v>7</v>
      </c>
      <c r="O130" s="240">
        <f>'14abr'!I23</f>
        <v>0.75</v>
      </c>
      <c r="P130" s="195"/>
      <c r="Q130" s="226">
        <f t="shared" si="50"/>
        <v>45792</v>
      </c>
      <c r="R130" s="240">
        <f>'12mai'!H25</f>
        <v>0</v>
      </c>
      <c r="S130" s="240">
        <f>'12mai'!I25</f>
        <v>0</v>
      </c>
      <c r="U130" s="48">
        <f t="shared" si="51"/>
        <v>45823</v>
      </c>
      <c r="V130" s="267"/>
      <c r="W130" s="267"/>
      <c r="X130" s="195"/>
      <c r="Y130" s="226">
        <v>45122</v>
      </c>
      <c r="Z130" s="241">
        <f>'14jul'!H23</f>
        <v>0</v>
      </c>
      <c r="AA130" s="241">
        <f>'14jul'!I23</f>
        <v>0</v>
      </c>
      <c r="AB130" s="195"/>
      <c r="AC130" s="226">
        <f t="shared" si="52"/>
        <v>45884</v>
      </c>
      <c r="AD130" s="239">
        <f>'11ago'!H26</f>
        <v>9</v>
      </c>
      <c r="AE130" s="239">
        <f>'11ago'!I26</f>
        <v>0.875</v>
      </c>
      <c r="AF130" s="195"/>
      <c r="AG130" s="226">
        <f t="shared" si="53"/>
        <v>45550</v>
      </c>
      <c r="AH130" s="243">
        <f>'15set'!H22</f>
        <v>4</v>
      </c>
      <c r="AI130" s="243">
        <f>'15set'!I22</f>
        <v>0.625</v>
      </c>
      <c r="AJ130" s="195"/>
      <c r="AK130" s="226">
        <f t="shared" si="54"/>
        <v>45945</v>
      </c>
      <c r="AL130" s="244">
        <f>'13out'!H24</f>
        <v>3</v>
      </c>
      <c r="AM130" s="244">
        <f>'13out'!I24</f>
        <v>0.375</v>
      </c>
      <c r="AO130" s="48">
        <f t="shared" si="55"/>
        <v>45976</v>
      </c>
      <c r="AP130" s="244">
        <f>'10nov'!H27</f>
        <v>0</v>
      </c>
      <c r="AQ130" s="244">
        <f>'10nov'!I27</f>
        <v>0</v>
      </c>
      <c r="AR130" s="195"/>
      <c r="AS130" s="226">
        <f t="shared" si="56"/>
        <v>46006</v>
      </c>
      <c r="AT130" s="242">
        <f>'15dez'!H22</f>
        <v>10</v>
      </c>
      <c r="AU130" s="242">
        <f>'15dez'!I22</f>
        <v>0.52500000000000002</v>
      </c>
    </row>
    <row r="131" spans="1:47">
      <c r="A131" s="48">
        <f t="shared" si="46"/>
        <v>45673</v>
      </c>
      <c r="B131" s="238">
        <f>'13jan'!H25</f>
        <v>7</v>
      </c>
      <c r="C131" s="238">
        <f>'13jan'!I25</f>
        <v>0.75</v>
      </c>
      <c r="D131" s="195"/>
      <c r="E131" s="48">
        <f t="shared" si="47"/>
        <v>45704</v>
      </c>
      <c r="F131" s="261"/>
      <c r="G131" s="261"/>
      <c r="H131" s="195"/>
      <c r="I131" s="226">
        <f t="shared" si="48"/>
        <v>45732</v>
      </c>
      <c r="J131" s="262"/>
      <c r="K131" s="262"/>
      <c r="L131" s="195"/>
      <c r="M131" s="226">
        <f t="shared" si="49"/>
        <v>45763</v>
      </c>
      <c r="N131" s="240">
        <f>'14abr'!H24</f>
        <v>8</v>
      </c>
      <c r="O131" s="240">
        <f>'14abr'!I24</f>
        <v>0.875</v>
      </c>
      <c r="P131" s="195"/>
      <c r="Q131" s="226">
        <f t="shared" si="50"/>
        <v>45793</v>
      </c>
      <c r="R131" s="240">
        <f>'12mai'!H26</f>
        <v>0</v>
      </c>
      <c r="S131" s="240">
        <f>'12mai'!I26</f>
        <v>0</v>
      </c>
      <c r="U131" s="48">
        <f t="shared" si="51"/>
        <v>45824</v>
      </c>
      <c r="V131" s="241">
        <f>'16jun'!H22</f>
        <v>4</v>
      </c>
      <c r="W131" s="241">
        <f>'16jun'!I22</f>
        <v>0.5</v>
      </c>
      <c r="X131" s="195"/>
      <c r="Y131" s="226">
        <v>45123</v>
      </c>
      <c r="Z131" s="241">
        <f>'14jul'!H24</f>
        <v>0</v>
      </c>
      <c r="AA131" s="241">
        <f>'14jul'!I24</f>
        <v>0</v>
      </c>
      <c r="AB131" s="195"/>
      <c r="AC131" s="226">
        <f t="shared" si="52"/>
        <v>45885</v>
      </c>
      <c r="AD131" s="239">
        <f>'11ago'!H27</f>
        <v>0</v>
      </c>
      <c r="AE131" s="239">
        <f>'11ago'!I27</f>
        <v>0</v>
      </c>
      <c r="AF131" s="195"/>
      <c r="AG131" s="226">
        <f t="shared" si="53"/>
        <v>45551</v>
      </c>
      <c r="AH131" s="243">
        <f>'15set'!H23</f>
        <v>7</v>
      </c>
      <c r="AI131" s="243">
        <f>'15set'!I23</f>
        <v>0.25</v>
      </c>
      <c r="AJ131" s="195"/>
      <c r="AK131" s="226">
        <f t="shared" si="54"/>
        <v>45946</v>
      </c>
      <c r="AL131" s="244">
        <f>'13out'!H25</f>
        <v>7</v>
      </c>
      <c r="AM131" s="244">
        <f>'13out'!I25</f>
        <v>0.375</v>
      </c>
      <c r="AO131" s="48">
        <f t="shared" si="55"/>
        <v>45977</v>
      </c>
      <c r="AP131" s="269"/>
      <c r="AQ131" s="269"/>
      <c r="AR131" s="195"/>
      <c r="AS131" s="226">
        <f t="shared" si="56"/>
        <v>46007</v>
      </c>
      <c r="AT131" s="242">
        <f>'15dez'!H23</f>
        <v>11</v>
      </c>
      <c r="AU131" s="242">
        <f>'15dez'!I23</f>
        <v>1</v>
      </c>
    </row>
    <row r="132" spans="1:47">
      <c r="A132" s="48">
        <f t="shared" si="46"/>
        <v>45674</v>
      </c>
      <c r="B132" s="238">
        <f>'13jan'!H26</f>
        <v>3</v>
      </c>
      <c r="C132" s="238">
        <f>'13jan'!I26</f>
        <v>0.375</v>
      </c>
      <c r="D132" s="195"/>
      <c r="E132" s="48">
        <f t="shared" si="47"/>
        <v>45705</v>
      </c>
      <c r="F132" s="239">
        <f>'17fev'!H22</f>
        <v>6</v>
      </c>
      <c r="G132" s="239">
        <f>'17fev'!I22</f>
        <v>0.5</v>
      </c>
      <c r="H132" s="195"/>
      <c r="I132" s="226">
        <f t="shared" si="48"/>
        <v>45733</v>
      </c>
      <c r="J132" s="240">
        <f>'17mar'!H22</f>
        <v>6</v>
      </c>
      <c r="K132" s="240">
        <f>'17mar'!I22</f>
        <v>0.5</v>
      </c>
      <c r="L132" s="195"/>
      <c r="M132" s="226">
        <f t="shared" si="49"/>
        <v>45764</v>
      </c>
      <c r="N132" s="240">
        <f>'14abr'!H25</f>
        <v>0</v>
      </c>
      <c r="O132" s="240">
        <f>'14abr'!I25</f>
        <v>0</v>
      </c>
      <c r="P132" s="195"/>
      <c r="Q132" s="226">
        <f t="shared" si="50"/>
        <v>45794</v>
      </c>
      <c r="R132" s="240">
        <f>'12mai'!H27</f>
        <v>0</v>
      </c>
      <c r="S132" s="240">
        <f>'12mai'!I27</f>
        <v>0</v>
      </c>
      <c r="U132" s="48">
        <f t="shared" si="51"/>
        <v>45825</v>
      </c>
      <c r="V132" s="241">
        <f>'16jun'!H23</f>
        <v>6</v>
      </c>
      <c r="W132" s="241">
        <f>'16jun'!I23</f>
        <v>0.625</v>
      </c>
      <c r="X132" s="195"/>
      <c r="Y132" s="226">
        <v>45124</v>
      </c>
      <c r="Z132" s="241">
        <f>'14jul'!H25</f>
        <v>0</v>
      </c>
      <c r="AA132" s="241">
        <f>'14jul'!I25</f>
        <v>0</v>
      </c>
      <c r="AB132" s="195"/>
      <c r="AC132" s="226">
        <f t="shared" si="52"/>
        <v>45886</v>
      </c>
      <c r="AD132" s="261"/>
      <c r="AE132" s="261"/>
      <c r="AF132" s="195"/>
      <c r="AG132" s="226">
        <f t="shared" si="53"/>
        <v>45552</v>
      </c>
      <c r="AH132" s="243">
        <f>'15set'!H24</f>
        <v>2</v>
      </c>
      <c r="AI132" s="243">
        <f>'15set'!I24</f>
        <v>0.5</v>
      </c>
      <c r="AJ132" s="195"/>
      <c r="AK132" s="226">
        <f t="shared" si="54"/>
        <v>45947</v>
      </c>
      <c r="AL132" s="244">
        <f>'13out'!H26</f>
        <v>1</v>
      </c>
      <c r="AM132" s="244">
        <f>'13out'!I26</f>
        <v>0.125</v>
      </c>
      <c r="AO132" s="48">
        <f t="shared" si="55"/>
        <v>45978</v>
      </c>
      <c r="AP132" s="244">
        <f>'17nov'!H22</f>
        <v>5</v>
      </c>
      <c r="AQ132" s="244">
        <f>'17nov'!I22</f>
        <v>0.5</v>
      </c>
      <c r="AR132" s="195"/>
      <c r="AS132" s="226">
        <f t="shared" si="56"/>
        <v>46008</v>
      </c>
      <c r="AT132" s="242">
        <f>'15dez'!H24</f>
        <v>3</v>
      </c>
      <c r="AU132" s="242">
        <f>'15dez'!I24</f>
        <v>0.5</v>
      </c>
    </row>
    <row r="133" spans="1:47">
      <c r="A133" s="48">
        <f t="shared" si="46"/>
        <v>45675</v>
      </c>
      <c r="B133" s="238">
        <f>'13jan'!H27</f>
        <v>0</v>
      </c>
      <c r="C133" s="238">
        <f>'13jan'!I27</f>
        <v>0</v>
      </c>
      <c r="D133" s="195"/>
      <c r="E133" s="48">
        <f t="shared" si="47"/>
        <v>45706</v>
      </c>
      <c r="F133" s="239">
        <f>'17fev'!H23</f>
        <v>14</v>
      </c>
      <c r="G133" s="239">
        <f>'17fev'!I23</f>
        <v>0.875</v>
      </c>
      <c r="H133" s="195"/>
      <c r="I133" s="226">
        <f t="shared" si="48"/>
        <v>45734</v>
      </c>
      <c r="J133" s="240">
        <f>'17mar'!H23</f>
        <v>0</v>
      </c>
      <c r="K133" s="240">
        <f>'17mar'!I23</f>
        <v>0</v>
      </c>
      <c r="L133" s="195"/>
      <c r="M133" s="226">
        <f t="shared" si="49"/>
        <v>45765</v>
      </c>
      <c r="N133" s="240">
        <f>'14abr'!H26</f>
        <v>0</v>
      </c>
      <c r="O133" s="240">
        <f>'14abr'!I26</f>
        <v>0</v>
      </c>
      <c r="P133" s="195"/>
      <c r="Q133" s="226">
        <f t="shared" si="50"/>
        <v>45795</v>
      </c>
      <c r="R133" s="262"/>
      <c r="S133" s="262"/>
      <c r="U133" s="48">
        <f t="shared" si="51"/>
        <v>45826</v>
      </c>
      <c r="V133" s="241">
        <f>'16jun'!H24</f>
        <v>8</v>
      </c>
      <c r="W133" s="241">
        <f>'16jun'!I24</f>
        <v>0.75</v>
      </c>
      <c r="X133" s="195"/>
      <c r="Y133" s="226">
        <v>45125</v>
      </c>
      <c r="Z133" s="241">
        <f>'14jul'!H26</f>
        <v>0</v>
      </c>
      <c r="AA133" s="241">
        <f>'14jul'!I26</f>
        <v>0</v>
      </c>
      <c r="AB133" s="195"/>
      <c r="AC133" s="226">
        <f t="shared" si="52"/>
        <v>45887</v>
      </c>
      <c r="AD133" s="239">
        <f>'18ago'!H22</f>
        <v>6</v>
      </c>
      <c r="AE133" s="239">
        <f>'18ago'!I22</f>
        <v>1</v>
      </c>
      <c r="AF133" s="195"/>
      <c r="AG133" s="226">
        <f t="shared" si="53"/>
        <v>45553</v>
      </c>
      <c r="AH133" s="243">
        <f>'15set'!H25</f>
        <v>8</v>
      </c>
      <c r="AI133" s="243">
        <f>'15set'!I25</f>
        <v>0.75</v>
      </c>
      <c r="AJ133" s="195"/>
      <c r="AK133" s="226">
        <f t="shared" si="54"/>
        <v>45948</v>
      </c>
      <c r="AL133" s="244">
        <f>'13out'!H27</f>
        <v>0</v>
      </c>
      <c r="AM133" s="244">
        <f>'13out'!I27</f>
        <v>0</v>
      </c>
      <c r="AO133" s="48">
        <f t="shared" si="55"/>
        <v>45979</v>
      </c>
      <c r="AP133" s="244">
        <f>'17nov'!H23</f>
        <v>10</v>
      </c>
      <c r="AQ133" s="244">
        <f>'17nov'!I23</f>
        <v>0.75</v>
      </c>
      <c r="AR133" s="195"/>
      <c r="AS133" s="226">
        <f t="shared" si="56"/>
        <v>46009</v>
      </c>
      <c r="AT133" s="242">
        <f>'15dez'!H25</f>
        <v>0</v>
      </c>
      <c r="AU133" s="242">
        <f>'15dez'!I25</f>
        <v>0</v>
      </c>
    </row>
    <row r="134" spans="1:47">
      <c r="A134" s="48">
        <f t="shared" si="46"/>
        <v>45676</v>
      </c>
      <c r="B134" s="260"/>
      <c r="C134" s="260"/>
      <c r="D134" s="195"/>
      <c r="E134" s="48">
        <f t="shared" si="47"/>
        <v>45707</v>
      </c>
      <c r="F134" s="239">
        <f>'17fev'!H24</f>
        <v>9</v>
      </c>
      <c r="G134" s="239">
        <f>'17fev'!I24</f>
        <v>0.875</v>
      </c>
      <c r="H134" s="195"/>
      <c r="I134" s="226">
        <f t="shared" si="48"/>
        <v>45735</v>
      </c>
      <c r="J134" s="240">
        <f>'17mar'!H24</f>
        <v>11</v>
      </c>
      <c r="K134" s="240">
        <f>'17mar'!I24</f>
        <v>0.875</v>
      </c>
      <c r="L134" s="195"/>
      <c r="M134" s="226">
        <f t="shared" si="49"/>
        <v>45766</v>
      </c>
      <c r="N134" s="240">
        <f>'14abr'!H27</f>
        <v>0</v>
      </c>
      <c r="O134" s="240">
        <f>'14abr'!I27</f>
        <v>0</v>
      </c>
      <c r="P134" s="195"/>
      <c r="Q134" s="226">
        <f t="shared" si="50"/>
        <v>45796</v>
      </c>
      <c r="R134" s="240">
        <f>'19mai'!H22</f>
        <v>0</v>
      </c>
      <c r="S134" s="240">
        <f>'19mai'!I22</f>
        <v>0</v>
      </c>
      <c r="U134" s="48">
        <f t="shared" si="51"/>
        <v>45827</v>
      </c>
      <c r="V134" s="241">
        <f>'16jun'!H25</f>
        <v>0</v>
      </c>
      <c r="W134" s="241">
        <f>'16jun'!I25</f>
        <v>0</v>
      </c>
      <c r="X134" s="195"/>
      <c r="Y134" s="226">
        <v>45126</v>
      </c>
      <c r="Z134" s="241">
        <f>'14jul'!H27</f>
        <v>0</v>
      </c>
      <c r="AA134" s="241">
        <f>'14jul'!I27</f>
        <v>0</v>
      </c>
      <c r="AB134" s="195"/>
      <c r="AC134" s="226">
        <f t="shared" si="52"/>
        <v>45888</v>
      </c>
      <c r="AD134" s="239">
        <f>'18ago'!H23</f>
        <v>8</v>
      </c>
      <c r="AE134" s="239">
        <f>'18ago'!I23</f>
        <v>0.75</v>
      </c>
      <c r="AF134" s="195"/>
      <c r="AG134" s="226">
        <f t="shared" si="53"/>
        <v>45554</v>
      </c>
      <c r="AH134" s="243">
        <f>'15set'!H26</f>
        <v>5</v>
      </c>
      <c r="AI134" s="243">
        <f>'15set'!I26</f>
        <v>0.875</v>
      </c>
      <c r="AJ134" s="195"/>
      <c r="AK134" s="226">
        <f t="shared" si="54"/>
        <v>45949</v>
      </c>
      <c r="AL134" s="269"/>
      <c r="AM134" s="269"/>
      <c r="AO134" s="48">
        <f t="shared" si="55"/>
        <v>45980</v>
      </c>
      <c r="AP134" s="244">
        <f>'17nov'!H24</f>
        <v>16</v>
      </c>
      <c r="AQ134" s="244">
        <f>'17nov'!I24</f>
        <v>0.9</v>
      </c>
      <c r="AR134" s="195"/>
      <c r="AS134" s="226">
        <f t="shared" si="56"/>
        <v>46010</v>
      </c>
      <c r="AT134" s="242">
        <f>'15dez'!H26</f>
        <v>0</v>
      </c>
      <c r="AU134" s="242">
        <f>'15dez'!I26</f>
        <v>0</v>
      </c>
    </row>
    <row r="135" spans="1:47">
      <c r="A135" s="48">
        <f t="shared" si="46"/>
        <v>45677</v>
      </c>
      <c r="B135" s="238">
        <f>'20jan'!H22</f>
        <v>6</v>
      </c>
      <c r="C135" s="238">
        <f>'20jan'!I22</f>
        <v>0.75</v>
      </c>
      <c r="D135" s="195"/>
      <c r="E135" s="48">
        <f t="shared" si="47"/>
        <v>45708</v>
      </c>
      <c r="F135" s="239">
        <f>'17fev'!H25</f>
        <v>7</v>
      </c>
      <c r="G135" s="239">
        <f>'17fev'!I25</f>
        <v>0.75</v>
      </c>
      <c r="H135" s="195"/>
      <c r="I135" s="226">
        <f t="shared" si="48"/>
        <v>45736</v>
      </c>
      <c r="J135" s="240">
        <f>'17mar'!H25</f>
        <v>7</v>
      </c>
      <c r="K135" s="240">
        <f>'17mar'!I25</f>
        <v>0.625</v>
      </c>
      <c r="L135" s="195"/>
      <c r="M135" s="226">
        <f t="shared" si="49"/>
        <v>45767</v>
      </c>
      <c r="N135" s="262"/>
      <c r="O135" s="262"/>
      <c r="P135" s="195"/>
      <c r="Q135" s="226">
        <f t="shared" si="50"/>
        <v>45797</v>
      </c>
      <c r="R135" s="240">
        <f>'19mai'!H23</f>
        <v>0</v>
      </c>
      <c r="S135" s="240">
        <f>'19mai'!I23</f>
        <v>0</v>
      </c>
      <c r="U135" s="48">
        <f t="shared" si="51"/>
        <v>45828</v>
      </c>
      <c r="V135" s="241">
        <f>'16jun'!H26</f>
        <v>2</v>
      </c>
      <c r="W135" s="241">
        <f>'16jun'!I26</f>
        <v>0.25</v>
      </c>
      <c r="X135" s="195"/>
      <c r="Y135" s="226">
        <v>45127</v>
      </c>
      <c r="Z135" s="267"/>
      <c r="AA135" s="267"/>
      <c r="AB135" s="195"/>
      <c r="AC135" s="226">
        <f t="shared" si="52"/>
        <v>45889</v>
      </c>
      <c r="AD135" s="239">
        <f>'18ago'!H24</f>
        <v>10</v>
      </c>
      <c r="AE135" s="239">
        <f>'18ago'!I24</f>
        <v>0.875</v>
      </c>
      <c r="AF135" s="195"/>
      <c r="AG135" s="226">
        <f t="shared" si="53"/>
        <v>45555</v>
      </c>
      <c r="AH135" s="243">
        <f>'15set'!H27</f>
        <v>0</v>
      </c>
      <c r="AI135" s="243">
        <f>'15set'!I27</f>
        <v>0</v>
      </c>
      <c r="AJ135" s="195"/>
      <c r="AK135" s="226">
        <f t="shared" si="54"/>
        <v>45950</v>
      </c>
      <c r="AL135" s="244">
        <f>'20out'!H22</f>
        <v>2</v>
      </c>
      <c r="AM135" s="244">
        <f>'20out'!I22</f>
        <v>0.25</v>
      </c>
      <c r="AO135" s="48">
        <f t="shared" si="55"/>
        <v>45981</v>
      </c>
      <c r="AP135" s="244">
        <f>'17nov'!H25</f>
        <v>0</v>
      </c>
      <c r="AQ135" s="244">
        <f>'17nov'!I25</f>
        <v>0</v>
      </c>
      <c r="AR135" s="195"/>
      <c r="AS135" s="226">
        <f t="shared" si="56"/>
        <v>46011</v>
      </c>
      <c r="AT135" s="242">
        <f>'15dez'!H27</f>
        <v>0</v>
      </c>
      <c r="AU135" s="242">
        <f>'15dez'!I27</f>
        <v>0</v>
      </c>
    </row>
    <row r="136" spans="1:47">
      <c r="A136" s="48">
        <f t="shared" si="46"/>
        <v>45678</v>
      </c>
      <c r="B136" s="238">
        <f>'20jan'!H23</f>
        <v>9</v>
      </c>
      <c r="C136" s="238">
        <f>'20jan'!I23</f>
        <v>0.875</v>
      </c>
      <c r="D136" s="195"/>
      <c r="E136" s="48">
        <f t="shared" si="47"/>
        <v>45709</v>
      </c>
      <c r="F136" s="239">
        <f>'17fev'!H26</f>
        <v>7</v>
      </c>
      <c r="G136" s="239">
        <f>'17fev'!I26</f>
        <v>1.125</v>
      </c>
      <c r="H136" s="195"/>
      <c r="I136" s="226">
        <f t="shared" si="48"/>
        <v>45737</v>
      </c>
      <c r="J136" s="240">
        <f>'17mar'!H26</f>
        <v>6</v>
      </c>
      <c r="K136" s="240">
        <f>'17mar'!I26</f>
        <v>0.5</v>
      </c>
      <c r="L136" s="195"/>
      <c r="M136" s="226">
        <f t="shared" si="49"/>
        <v>45768</v>
      </c>
      <c r="N136" s="240">
        <f>'21abr'!H22</f>
        <v>0</v>
      </c>
      <c r="O136" s="240">
        <f>'21abr'!I22</f>
        <v>0</v>
      </c>
      <c r="P136" s="195"/>
      <c r="Q136" s="226">
        <f t="shared" si="50"/>
        <v>45798</v>
      </c>
      <c r="R136" s="240">
        <f>'19mai'!H24</f>
        <v>0</v>
      </c>
      <c r="S136" s="240">
        <f>'19mai'!I24</f>
        <v>0</v>
      </c>
      <c r="U136" s="48">
        <f t="shared" si="51"/>
        <v>45829</v>
      </c>
      <c r="V136" s="241">
        <f>'16jun'!H27</f>
        <v>0</v>
      </c>
      <c r="W136" s="241">
        <f>'16jun'!I27</f>
        <v>0</v>
      </c>
      <c r="X136" s="195"/>
      <c r="Y136" s="226">
        <v>45128</v>
      </c>
      <c r="Z136" s="241">
        <f>'21jul'!H22</f>
        <v>0</v>
      </c>
      <c r="AA136" s="241">
        <f>'21jul'!I22</f>
        <v>0</v>
      </c>
      <c r="AB136" s="195"/>
      <c r="AC136" s="226">
        <f t="shared" si="52"/>
        <v>45890</v>
      </c>
      <c r="AD136" s="239">
        <f>'18ago'!H25</f>
        <v>10</v>
      </c>
      <c r="AE136" s="239">
        <f>'18ago'!I25</f>
        <v>1</v>
      </c>
      <c r="AF136" s="195"/>
      <c r="AG136" s="226">
        <f t="shared" si="53"/>
        <v>45556</v>
      </c>
      <c r="AH136" s="268"/>
      <c r="AI136" s="268"/>
      <c r="AJ136" s="195"/>
      <c r="AK136" s="226">
        <f>AK135+1</f>
        <v>45951</v>
      </c>
      <c r="AL136" s="244">
        <f>'20out'!H23</f>
        <v>0</v>
      </c>
      <c r="AM136" s="244">
        <f>'20out'!I23</f>
        <v>0</v>
      </c>
      <c r="AO136" s="48">
        <f t="shared" si="55"/>
        <v>45982</v>
      </c>
      <c r="AP136" s="244">
        <f>'17nov'!H26</f>
        <v>10</v>
      </c>
      <c r="AQ136" s="244">
        <f>'17nov'!I26</f>
        <v>0.875</v>
      </c>
      <c r="AR136" s="195"/>
      <c r="AS136" s="226">
        <f t="shared" si="56"/>
        <v>46012</v>
      </c>
      <c r="AT136" s="270"/>
      <c r="AU136" s="270"/>
    </row>
    <row r="137" spans="1:47">
      <c r="A137" s="48">
        <f>A136+1</f>
        <v>45679</v>
      </c>
      <c r="B137" s="238">
        <f>'20jan'!H24</f>
        <v>7</v>
      </c>
      <c r="C137" s="238">
        <f>'20jan'!I24</f>
        <v>0.5</v>
      </c>
      <c r="D137" s="195"/>
      <c r="E137" s="48">
        <f>E136+1</f>
        <v>45710</v>
      </c>
      <c r="F137" s="239">
        <f>'17fev'!H27</f>
        <v>6</v>
      </c>
      <c r="G137" s="239">
        <f>'17fev'!I27</f>
        <v>2</v>
      </c>
      <c r="H137" s="195"/>
      <c r="I137" s="226">
        <f>I136+1</f>
        <v>45738</v>
      </c>
      <c r="J137" s="240">
        <f>'17mar'!H27</f>
        <v>0</v>
      </c>
      <c r="K137" s="240">
        <f>'17mar'!I27</f>
        <v>0</v>
      </c>
      <c r="L137" s="195"/>
      <c r="M137" s="226">
        <f>M136+1</f>
        <v>45769</v>
      </c>
      <c r="N137" s="240">
        <f>'21abr'!H23</f>
        <v>0</v>
      </c>
      <c r="O137" s="240">
        <f>'21abr'!I23</f>
        <v>0</v>
      </c>
      <c r="P137" s="195"/>
      <c r="Q137" s="226">
        <f>Q136+1</f>
        <v>45799</v>
      </c>
      <c r="R137" s="240">
        <f>'19mai'!H25</f>
        <v>0</v>
      </c>
      <c r="S137" s="240">
        <f>'19mai'!I25</f>
        <v>0</v>
      </c>
      <c r="U137" s="48">
        <f>U136+1</f>
        <v>45830</v>
      </c>
      <c r="V137" s="267"/>
      <c r="W137" s="267"/>
      <c r="X137" s="195"/>
      <c r="Y137" s="226">
        <v>45129</v>
      </c>
      <c r="Z137" s="241">
        <f>'21jul'!H23</f>
        <v>0</v>
      </c>
      <c r="AA137" s="241">
        <f>'21jul'!I23</f>
        <v>0</v>
      </c>
      <c r="AB137" s="195"/>
      <c r="AC137" s="226">
        <f t="shared" si="52"/>
        <v>45891</v>
      </c>
      <c r="AD137" s="239">
        <f>'18ago'!H26</f>
        <v>10</v>
      </c>
      <c r="AE137" s="239">
        <f>'18ago'!I26</f>
        <v>1</v>
      </c>
      <c r="AF137" s="195"/>
      <c r="AG137" s="226">
        <f t="shared" si="53"/>
        <v>45557</v>
      </c>
      <c r="AH137" s="243">
        <f>'22set'!H22</f>
        <v>10</v>
      </c>
      <c r="AI137" s="243">
        <f>'22set'!I22</f>
        <v>1</v>
      </c>
      <c r="AJ137" s="195"/>
      <c r="AK137" s="226">
        <f t="shared" si="54"/>
        <v>45952</v>
      </c>
      <c r="AL137" s="244">
        <f>'20out'!H24</f>
        <v>0</v>
      </c>
      <c r="AM137" s="244">
        <f>'20out'!I24</f>
        <v>0</v>
      </c>
      <c r="AO137" s="48">
        <f t="shared" si="55"/>
        <v>45983</v>
      </c>
      <c r="AP137" s="244">
        <f>'17nov'!H27</f>
        <v>0</v>
      </c>
      <c r="AQ137" s="244">
        <f>'17nov'!I27</f>
        <v>0</v>
      </c>
      <c r="AR137" s="195"/>
      <c r="AS137" s="226">
        <f t="shared" si="56"/>
        <v>46013</v>
      </c>
      <c r="AT137" s="242">
        <f>'22dez'!H22</f>
        <v>2</v>
      </c>
      <c r="AU137" s="242">
        <f>'22dez'!I22</f>
        <v>0.25</v>
      </c>
    </row>
    <row r="138" spans="1:47">
      <c r="A138" s="48">
        <f t="shared" si="46"/>
        <v>45680</v>
      </c>
      <c r="B138" s="238">
        <f>'20jan'!H25</f>
        <v>5</v>
      </c>
      <c r="C138" s="238">
        <f>'20jan'!I25</f>
        <v>0.5</v>
      </c>
      <c r="D138" s="195"/>
      <c r="E138" s="48">
        <f t="shared" ref="E138:E144" si="57">E137+1</f>
        <v>45711</v>
      </c>
      <c r="F138" s="261"/>
      <c r="G138" s="261"/>
      <c r="H138" s="195"/>
      <c r="I138" s="226">
        <f t="shared" ref="I138:I146" si="58">I137+1</f>
        <v>45739</v>
      </c>
      <c r="J138" s="262"/>
      <c r="K138" s="262"/>
      <c r="L138" s="195"/>
      <c r="M138" s="226">
        <f t="shared" ref="M138:M145" si="59">M137+1</f>
        <v>45770</v>
      </c>
      <c r="N138" s="240">
        <f>'21abr'!H24</f>
        <v>11</v>
      </c>
      <c r="O138" s="240">
        <f>'21abr'!I24</f>
        <v>1</v>
      </c>
      <c r="P138" s="195"/>
      <c r="Q138" s="226">
        <f t="shared" ref="Q138:Q146" si="60">Q137+1</f>
        <v>45800</v>
      </c>
      <c r="R138" s="240">
        <f>'19mai'!H26</f>
        <v>0</v>
      </c>
      <c r="S138" s="240">
        <f>'19mai'!I26</f>
        <v>0</v>
      </c>
      <c r="U138" s="48">
        <f t="shared" si="51"/>
        <v>45831</v>
      </c>
      <c r="V138" s="241">
        <f>'23jun'!H22</f>
        <v>8</v>
      </c>
      <c r="W138" s="241">
        <f>'23jun'!I22</f>
        <v>1.0125</v>
      </c>
      <c r="X138" s="195"/>
      <c r="Y138" s="226">
        <v>45130</v>
      </c>
      <c r="Z138" s="241">
        <f>'21jul'!H24</f>
        <v>0</v>
      </c>
      <c r="AA138" s="241">
        <f>'21jul'!I24</f>
        <v>0</v>
      </c>
      <c r="AB138" s="195"/>
      <c r="AC138" s="226">
        <f t="shared" si="52"/>
        <v>45892</v>
      </c>
      <c r="AD138" s="239">
        <f>'18ago'!H27</f>
        <v>0</v>
      </c>
      <c r="AE138" s="239">
        <f>'18ago'!I27</f>
        <v>0</v>
      </c>
      <c r="AF138" s="195"/>
      <c r="AG138" s="226">
        <f t="shared" si="53"/>
        <v>45558</v>
      </c>
      <c r="AH138" s="243">
        <f>'22set'!H23</f>
        <v>7</v>
      </c>
      <c r="AI138" s="243">
        <f>'22set'!I23</f>
        <v>0.75</v>
      </c>
      <c r="AJ138" s="195"/>
      <c r="AK138" s="226">
        <f t="shared" si="54"/>
        <v>45953</v>
      </c>
      <c r="AL138" s="244">
        <f>'20out'!H25</f>
        <v>5</v>
      </c>
      <c r="AM138" s="244">
        <f>'20out'!I25</f>
        <v>0.5</v>
      </c>
      <c r="AO138" s="48">
        <f>AO137+1</f>
        <v>45984</v>
      </c>
      <c r="AP138" s="269"/>
      <c r="AQ138" s="269"/>
      <c r="AR138" s="195"/>
      <c r="AS138" s="226">
        <f t="shared" si="56"/>
        <v>46014</v>
      </c>
      <c r="AT138" s="242">
        <f>'22dez'!H23</f>
        <v>0</v>
      </c>
      <c r="AU138" s="242">
        <f>'22dez'!I23</f>
        <v>0</v>
      </c>
    </row>
    <row r="139" spans="1:47">
      <c r="A139" s="48">
        <f t="shared" si="46"/>
        <v>45681</v>
      </c>
      <c r="B139" s="238">
        <f>'20jan'!H26</f>
        <v>6</v>
      </c>
      <c r="C139" s="238">
        <f>'20jan'!I26</f>
        <v>0.625</v>
      </c>
      <c r="D139" s="195"/>
      <c r="E139" s="48">
        <f t="shared" si="57"/>
        <v>45712</v>
      </c>
      <c r="F139" s="239">
        <f>'24fev'!H22</f>
        <v>3</v>
      </c>
      <c r="G139" s="239">
        <f>'24fev'!I22</f>
        <v>0.375</v>
      </c>
      <c r="H139" s="195"/>
      <c r="I139" s="226">
        <f t="shared" si="58"/>
        <v>45740</v>
      </c>
      <c r="J139" s="240">
        <f>'24mar'!H22</f>
        <v>1</v>
      </c>
      <c r="K139" s="240">
        <f>'24mar'!I22</f>
        <v>0.125</v>
      </c>
      <c r="L139" s="195"/>
      <c r="M139" s="226">
        <f t="shared" si="59"/>
        <v>45771</v>
      </c>
      <c r="N139" s="240">
        <f>'21abr'!H25</f>
        <v>8</v>
      </c>
      <c r="O139" s="240">
        <f>'21abr'!I25</f>
        <v>1</v>
      </c>
      <c r="P139" s="195"/>
      <c r="Q139" s="226">
        <f t="shared" si="60"/>
        <v>45801</v>
      </c>
      <c r="R139" s="240">
        <f>'19mai'!H27</f>
        <v>0</v>
      </c>
      <c r="S139" s="240">
        <f>'19mai'!I27</f>
        <v>0</v>
      </c>
      <c r="U139" s="48">
        <f t="shared" si="51"/>
        <v>45832</v>
      </c>
      <c r="V139" s="241">
        <f>'23jun'!H23</f>
        <v>12</v>
      </c>
      <c r="W139" s="241">
        <f>'23jun'!I23</f>
        <v>1.375</v>
      </c>
      <c r="X139" s="195"/>
      <c r="Y139" s="226">
        <v>45131</v>
      </c>
      <c r="Z139" s="241">
        <f>'21jul'!H25</f>
        <v>8</v>
      </c>
      <c r="AA139" s="241">
        <f>'21jul'!I25</f>
        <v>0.875</v>
      </c>
      <c r="AB139" s="195"/>
      <c r="AC139" s="226">
        <f t="shared" si="52"/>
        <v>45893</v>
      </c>
      <c r="AD139" s="261"/>
      <c r="AE139" s="261"/>
      <c r="AF139" s="195"/>
      <c r="AG139" s="226">
        <f t="shared" si="53"/>
        <v>45559</v>
      </c>
      <c r="AH139" s="243">
        <f>'22set'!H24</f>
        <v>4</v>
      </c>
      <c r="AI139" s="243">
        <f>'22set'!I24</f>
        <v>0.5</v>
      </c>
      <c r="AJ139" s="195"/>
      <c r="AK139" s="226">
        <f t="shared" si="54"/>
        <v>45954</v>
      </c>
      <c r="AL139" s="244">
        <f>'20out'!H26</f>
        <v>2</v>
      </c>
      <c r="AM139" s="244">
        <f>'20out'!I26</f>
        <v>0.25</v>
      </c>
      <c r="AO139" s="48">
        <f t="shared" si="55"/>
        <v>45985</v>
      </c>
      <c r="AP139" s="244">
        <f>'24nov'!H22</f>
        <v>9</v>
      </c>
      <c r="AQ139" s="244">
        <f>'24nov'!I22</f>
        <v>1</v>
      </c>
      <c r="AR139" s="195"/>
      <c r="AS139" s="226">
        <f t="shared" si="56"/>
        <v>46015</v>
      </c>
      <c r="AT139" s="242">
        <f>'22dez'!H24</f>
        <v>0</v>
      </c>
      <c r="AU139" s="242">
        <f>'22dez'!I24</f>
        <v>0</v>
      </c>
    </row>
    <row r="140" spans="1:47">
      <c r="A140" s="48">
        <f t="shared" si="46"/>
        <v>45682</v>
      </c>
      <c r="B140" s="238">
        <f>'20jan'!H27</f>
        <v>0</v>
      </c>
      <c r="C140" s="238">
        <f>'20jan'!I27</f>
        <v>0</v>
      </c>
      <c r="D140" s="195"/>
      <c r="E140" s="48">
        <f t="shared" si="57"/>
        <v>45713</v>
      </c>
      <c r="F140" s="239">
        <f>'24fev'!H23</f>
        <v>9</v>
      </c>
      <c r="G140" s="239">
        <f>'24fev'!I23</f>
        <v>0.625</v>
      </c>
      <c r="H140" s="195"/>
      <c r="I140" s="226">
        <f t="shared" si="58"/>
        <v>45741</v>
      </c>
      <c r="J140" s="240">
        <f>'24mar'!H23</f>
        <v>9</v>
      </c>
      <c r="K140" s="240">
        <f>'24mar'!I23</f>
        <v>0.75</v>
      </c>
      <c r="L140" s="195"/>
      <c r="M140" s="226">
        <f t="shared" si="59"/>
        <v>45772</v>
      </c>
      <c r="N140" s="240">
        <f>'21abr'!H26</f>
        <v>3</v>
      </c>
      <c r="O140" s="240">
        <f>'21abr'!I26</f>
        <v>0.375</v>
      </c>
      <c r="P140" s="195"/>
      <c r="Q140" s="226">
        <f t="shared" si="60"/>
        <v>45802</v>
      </c>
      <c r="R140" s="262"/>
      <c r="S140" s="262"/>
      <c r="U140" s="48">
        <f t="shared" si="51"/>
        <v>45833</v>
      </c>
      <c r="V140" s="241">
        <f>'23jun'!H24</f>
        <v>0</v>
      </c>
      <c r="W140" s="241">
        <f>'23jun'!I24</f>
        <v>0</v>
      </c>
      <c r="X140" s="195"/>
      <c r="Y140" s="226">
        <v>45132</v>
      </c>
      <c r="Z140" s="241">
        <f>'21jul'!H26</f>
        <v>6</v>
      </c>
      <c r="AA140" s="241">
        <f>'21jul'!I26</f>
        <v>0.875</v>
      </c>
      <c r="AB140" s="195"/>
      <c r="AC140" s="226">
        <f t="shared" si="52"/>
        <v>45894</v>
      </c>
      <c r="AD140" s="239">
        <f>'25ago'!H22</f>
        <v>15</v>
      </c>
      <c r="AE140" s="239">
        <f>'25ago'!I22</f>
        <v>0.75</v>
      </c>
      <c r="AF140" s="195"/>
      <c r="AG140" s="226">
        <f t="shared" si="53"/>
        <v>45560</v>
      </c>
      <c r="AH140" s="243">
        <f>'22set'!H25</f>
        <v>6</v>
      </c>
      <c r="AI140" s="243">
        <f>'22set'!I25</f>
        <v>0.625</v>
      </c>
      <c r="AJ140" s="195"/>
      <c r="AK140" s="226">
        <f t="shared" si="54"/>
        <v>45955</v>
      </c>
      <c r="AL140" s="244">
        <f>'20out'!H27</f>
        <v>0</v>
      </c>
      <c r="AM140" s="244">
        <f>'20out'!I27</f>
        <v>0</v>
      </c>
      <c r="AO140" s="48">
        <f t="shared" si="55"/>
        <v>45986</v>
      </c>
      <c r="AP140" s="244">
        <f>'24nov'!H23</f>
        <v>5</v>
      </c>
      <c r="AQ140" s="244">
        <f>'24nov'!I23</f>
        <v>0.625</v>
      </c>
      <c r="AR140" s="195"/>
      <c r="AS140" s="226">
        <f t="shared" si="56"/>
        <v>46016</v>
      </c>
      <c r="AT140" s="242">
        <f>'22dez'!H25</f>
        <v>0</v>
      </c>
      <c r="AU140" s="242">
        <f>'22dez'!I25</f>
        <v>0</v>
      </c>
    </row>
    <row r="141" spans="1:47">
      <c r="A141" s="48">
        <f t="shared" si="46"/>
        <v>45683</v>
      </c>
      <c r="B141" s="260"/>
      <c r="C141" s="260"/>
      <c r="D141" s="195"/>
      <c r="E141" s="48">
        <f t="shared" si="57"/>
        <v>45714</v>
      </c>
      <c r="F141" s="239">
        <f>'24fev'!H24</f>
        <v>4</v>
      </c>
      <c r="G141" s="239">
        <f>'24fev'!I24</f>
        <v>0.5</v>
      </c>
      <c r="H141" s="195"/>
      <c r="I141" s="226">
        <f t="shared" si="58"/>
        <v>45742</v>
      </c>
      <c r="J141" s="240">
        <f>'24mar'!H24</f>
        <v>8</v>
      </c>
      <c r="K141" s="240">
        <f>'24mar'!I24</f>
        <v>0.75</v>
      </c>
      <c r="L141" s="195"/>
      <c r="M141" s="226">
        <f t="shared" si="59"/>
        <v>45773</v>
      </c>
      <c r="N141" s="240">
        <f>'21abr'!H27</f>
        <v>0</v>
      </c>
      <c r="O141" s="240">
        <f>'21abr'!I27</f>
        <v>0</v>
      </c>
      <c r="P141" s="195"/>
      <c r="Q141" s="226">
        <f t="shared" si="60"/>
        <v>45803</v>
      </c>
      <c r="R141" s="240">
        <f>'26mai'!H22</f>
        <v>0</v>
      </c>
      <c r="S141" s="240">
        <f>'26mai'!I22</f>
        <v>0</v>
      </c>
      <c r="U141" s="48">
        <f t="shared" si="51"/>
        <v>45834</v>
      </c>
      <c r="V141" s="241">
        <f>'23jun'!H25</f>
        <v>0</v>
      </c>
      <c r="W141" s="241">
        <f>'23jun'!I25</f>
        <v>0</v>
      </c>
      <c r="X141" s="195"/>
      <c r="Y141" s="226">
        <v>45133</v>
      </c>
      <c r="Z141" s="241">
        <f>'21jul'!H27</f>
        <v>0</v>
      </c>
      <c r="AA141" s="241">
        <f>'21jul'!I27</f>
        <v>0</v>
      </c>
      <c r="AB141" s="195"/>
      <c r="AC141" s="226">
        <f t="shared" si="52"/>
        <v>45895</v>
      </c>
      <c r="AD141" s="239">
        <f>'25ago'!H23</f>
        <v>13</v>
      </c>
      <c r="AE141" s="239">
        <f>'25ago'!I23</f>
        <v>1</v>
      </c>
      <c r="AF141" s="195"/>
      <c r="AG141" s="226">
        <f t="shared" si="53"/>
        <v>45561</v>
      </c>
      <c r="AH141" s="243">
        <f>'22set'!H26</f>
        <v>10</v>
      </c>
      <c r="AI141" s="243">
        <f>'22set'!I26</f>
        <v>1</v>
      </c>
      <c r="AJ141" s="195"/>
      <c r="AK141" s="226">
        <f t="shared" si="54"/>
        <v>45956</v>
      </c>
      <c r="AL141" s="269"/>
      <c r="AM141" s="269"/>
      <c r="AO141" s="48">
        <f t="shared" si="55"/>
        <v>45987</v>
      </c>
      <c r="AP141" s="244">
        <f>'24nov'!H24</f>
        <v>0</v>
      </c>
      <c r="AQ141" s="244">
        <f>'24nov'!I24</f>
        <v>0</v>
      </c>
      <c r="AR141" s="195"/>
      <c r="AS141" s="226">
        <f t="shared" si="56"/>
        <v>46017</v>
      </c>
      <c r="AT141" s="242">
        <f>'22dez'!H26</f>
        <v>0</v>
      </c>
      <c r="AU141" s="242">
        <f>'22dez'!I26</f>
        <v>0</v>
      </c>
    </row>
    <row r="142" spans="1:47">
      <c r="A142" s="48">
        <f t="shared" si="46"/>
        <v>45684</v>
      </c>
      <c r="B142" s="238">
        <f>'27jan'!H22</f>
        <v>19</v>
      </c>
      <c r="C142" s="238">
        <f>'27jan'!I22</f>
        <v>1.125</v>
      </c>
      <c r="D142" s="195"/>
      <c r="E142" s="48">
        <f t="shared" si="57"/>
        <v>45715</v>
      </c>
      <c r="F142" s="239">
        <f>'24fev'!H25</f>
        <v>2</v>
      </c>
      <c r="G142" s="239">
        <f>'24fev'!I25</f>
        <v>0.25</v>
      </c>
      <c r="H142" s="195"/>
      <c r="I142" s="226">
        <f t="shared" si="58"/>
        <v>45743</v>
      </c>
      <c r="J142" s="240">
        <f>'24mar'!H25</f>
        <v>5</v>
      </c>
      <c r="K142" s="240">
        <f>'24mar'!I25</f>
        <v>0.625</v>
      </c>
      <c r="L142" s="195"/>
      <c r="M142" s="226">
        <f t="shared" si="59"/>
        <v>45774</v>
      </c>
      <c r="N142" s="262"/>
      <c r="O142" s="262"/>
      <c r="P142" s="195"/>
      <c r="Q142" s="226">
        <f t="shared" si="60"/>
        <v>45804</v>
      </c>
      <c r="R142" s="240">
        <f>'26mai'!H23</f>
        <v>0</v>
      </c>
      <c r="S142" s="240">
        <f>'26mai'!I23</f>
        <v>0</v>
      </c>
      <c r="U142" s="48">
        <f t="shared" si="51"/>
        <v>45835</v>
      </c>
      <c r="V142" s="241">
        <f>'23jun'!H26</f>
        <v>2</v>
      </c>
      <c r="W142" s="241">
        <f>'23jun'!I26</f>
        <v>0.25</v>
      </c>
      <c r="X142" s="195"/>
      <c r="Y142" s="226">
        <v>45134</v>
      </c>
      <c r="Z142" s="267"/>
      <c r="AA142" s="267"/>
      <c r="AB142" s="195"/>
      <c r="AC142" s="226">
        <f t="shared" si="52"/>
        <v>45896</v>
      </c>
      <c r="AD142" s="239">
        <f>'25ago'!H24</f>
        <v>34</v>
      </c>
      <c r="AE142" s="239">
        <f>'25ago'!I24</f>
        <v>2.5</v>
      </c>
      <c r="AF142" s="195"/>
      <c r="AG142" s="226">
        <f t="shared" si="53"/>
        <v>45562</v>
      </c>
      <c r="AH142" s="243">
        <f>'22set'!H27</f>
        <v>0</v>
      </c>
      <c r="AI142" s="243">
        <f>'22set'!I27</f>
        <v>0</v>
      </c>
      <c r="AJ142" s="195"/>
      <c r="AK142" s="226">
        <f t="shared" si="54"/>
        <v>45957</v>
      </c>
      <c r="AL142" s="244">
        <f>'27out'!H22</f>
        <v>0</v>
      </c>
      <c r="AM142" s="244">
        <f>'27out'!I22</f>
        <v>0</v>
      </c>
      <c r="AO142" s="48">
        <f t="shared" si="55"/>
        <v>45988</v>
      </c>
      <c r="AP142" s="244">
        <f>'24nov'!H25</f>
        <v>0</v>
      </c>
      <c r="AQ142" s="244">
        <f>'24nov'!I25</f>
        <v>0</v>
      </c>
      <c r="AR142" s="195"/>
      <c r="AS142" s="226">
        <f t="shared" si="56"/>
        <v>46018</v>
      </c>
      <c r="AT142" s="242">
        <f>'22dez'!H27</f>
        <v>0</v>
      </c>
      <c r="AU142" s="242">
        <f>'22dez'!I27</f>
        <v>0</v>
      </c>
    </row>
    <row r="143" spans="1:47">
      <c r="A143" s="48">
        <f t="shared" si="46"/>
        <v>45685</v>
      </c>
      <c r="B143" s="238">
        <f>'27jan'!H23</f>
        <v>8</v>
      </c>
      <c r="C143" s="238">
        <f>'27jan'!I23</f>
        <v>0.625</v>
      </c>
      <c r="D143" s="195"/>
      <c r="E143" s="48">
        <f t="shared" si="57"/>
        <v>45716</v>
      </c>
      <c r="F143" s="239">
        <f>'24fev'!H26</f>
        <v>2</v>
      </c>
      <c r="G143" s="239">
        <f>'24fev'!I26</f>
        <v>0.125</v>
      </c>
      <c r="H143" s="195"/>
      <c r="I143" s="226">
        <f t="shared" si="58"/>
        <v>45744</v>
      </c>
      <c r="J143" s="240">
        <f>'24mar'!H26</f>
        <v>5</v>
      </c>
      <c r="K143" s="240">
        <f>'24mar'!I26</f>
        <v>0.625</v>
      </c>
      <c r="L143" s="195"/>
      <c r="M143" s="226">
        <f t="shared" si="59"/>
        <v>45775</v>
      </c>
      <c r="N143" s="240">
        <f>'28abr'!H22</f>
        <v>0</v>
      </c>
      <c r="O143" s="240">
        <f>'28abr'!I22</f>
        <v>0</v>
      </c>
      <c r="P143" s="195"/>
      <c r="Q143" s="226">
        <f t="shared" si="60"/>
        <v>45805</v>
      </c>
      <c r="R143" s="240">
        <f>'26mai'!H24</f>
        <v>0</v>
      </c>
      <c r="S143" s="240">
        <f>'26mai'!I24</f>
        <v>0</v>
      </c>
      <c r="U143" s="48">
        <f t="shared" si="51"/>
        <v>45836</v>
      </c>
      <c r="V143" s="241">
        <f>'23jun'!H27</f>
        <v>0</v>
      </c>
      <c r="W143" s="241">
        <f>'23jun'!I27</f>
        <v>0</v>
      </c>
      <c r="X143" s="195"/>
      <c r="Y143" s="226">
        <v>45135</v>
      </c>
      <c r="Z143" s="241">
        <f>'28jul'!H22</f>
        <v>7</v>
      </c>
      <c r="AA143" s="241">
        <f>'28jul'!I22</f>
        <v>0.875</v>
      </c>
      <c r="AB143" s="195"/>
      <c r="AC143" s="226">
        <f t="shared" si="52"/>
        <v>45897</v>
      </c>
      <c r="AD143" s="239">
        <f>'25ago'!H25</f>
        <v>14</v>
      </c>
      <c r="AE143" s="239">
        <f>'25ago'!I25</f>
        <v>1.0125</v>
      </c>
      <c r="AF143" s="195"/>
      <c r="AG143" s="226">
        <f t="shared" si="53"/>
        <v>45563</v>
      </c>
      <c r="AH143" s="268"/>
      <c r="AI143" s="268"/>
      <c r="AJ143" s="195"/>
      <c r="AK143" s="226">
        <f t="shared" si="54"/>
        <v>45958</v>
      </c>
      <c r="AL143" s="244">
        <f>'27out'!H23</f>
        <v>0</v>
      </c>
      <c r="AM143" s="244">
        <f>'27out'!I23</f>
        <v>0</v>
      </c>
      <c r="AO143" s="48">
        <f t="shared" si="55"/>
        <v>45989</v>
      </c>
      <c r="AP143" s="244">
        <f>'24nov'!H26</f>
        <v>0</v>
      </c>
      <c r="AQ143" s="244">
        <f>'24nov'!I26</f>
        <v>0</v>
      </c>
      <c r="AR143" s="195"/>
      <c r="AS143" s="226">
        <f t="shared" si="56"/>
        <v>46019</v>
      </c>
      <c r="AT143" s="270"/>
      <c r="AU143" s="270"/>
    </row>
    <row r="144" spans="1:47">
      <c r="A144" s="48">
        <f t="shared" si="46"/>
        <v>45686</v>
      </c>
      <c r="B144" s="238">
        <f>'27jan'!H24</f>
        <v>6</v>
      </c>
      <c r="C144" s="238">
        <f>'27jan'!I24</f>
        <v>0.625</v>
      </c>
      <c r="D144" s="195"/>
      <c r="E144" s="48">
        <f t="shared" si="57"/>
        <v>45717</v>
      </c>
      <c r="F144" s="239">
        <f>'24fev'!H27</f>
        <v>0</v>
      </c>
      <c r="G144" s="239">
        <f>'24fev'!I27</f>
        <v>0</v>
      </c>
      <c r="H144" s="187"/>
      <c r="I144" s="226">
        <f t="shared" si="58"/>
        <v>45745</v>
      </c>
      <c r="J144" s="240">
        <f>'24mar'!H27</f>
        <v>0</v>
      </c>
      <c r="K144" s="240">
        <f>'24mar'!I27</f>
        <v>0</v>
      </c>
      <c r="L144" s="195"/>
      <c r="M144" s="226">
        <f t="shared" si="59"/>
        <v>45776</v>
      </c>
      <c r="N144" s="240">
        <f>'28abr'!H23</f>
        <v>0</v>
      </c>
      <c r="O144" s="240">
        <f>'28abr'!I23</f>
        <v>0</v>
      </c>
      <c r="P144" s="195"/>
      <c r="Q144" s="226">
        <f t="shared" si="60"/>
        <v>45806</v>
      </c>
      <c r="R144" s="240">
        <f>'26mai'!H25</f>
        <v>0</v>
      </c>
      <c r="S144" s="240">
        <f>'26mai'!I25</f>
        <v>0</v>
      </c>
      <c r="U144" s="48">
        <f t="shared" si="51"/>
        <v>45837</v>
      </c>
      <c r="V144" s="267"/>
      <c r="W144" s="267"/>
      <c r="X144" s="195"/>
      <c r="Y144" s="226">
        <v>45136</v>
      </c>
      <c r="Z144" s="241">
        <f>'28jul'!H23</f>
        <v>9</v>
      </c>
      <c r="AA144" s="241">
        <f>'28jul'!I23</f>
        <v>0.875</v>
      </c>
      <c r="AB144" s="195"/>
      <c r="AC144" s="226">
        <f t="shared" si="52"/>
        <v>45898</v>
      </c>
      <c r="AD144" s="239">
        <f>'25ago'!H26</f>
        <v>5</v>
      </c>
      <c r="AE144" s="239">
        <f>'25ago'!I26</f>
        <v>0.5</v>
      </c>
      <c r="AF144" s="195"/>
      <c r="AG144" s="226">
        <f t="shared" si="53"/>
        <v>45564</v>
      </c>
      <c r="AH144" s="243">
        <f>'29set'!H22</f>
        <v>5</v>
      </c>
      <c r="AI144" s="243">
        <f>'29set'!I22</f>
        <v>0.5</v>
      </c>
      <c r="AJ144" s="195"/>
      <c r="AK144" s="226">
        <f t="shared" si="54"/>
        <v>45959</v>
      </c>
      <c r="AL144" s="244">
        <f>'27out'!H24</f>
        <v>0</v>
      </c>
      <c r="AM144" s="244">
        <f>'27out'!I24</f>
        <v>0</v>
      </c>
      <c r="AO144" s="48">
        <f t="shared" si="55"/>
        <v>45990</v>
      </c>
      <c r="AP144" s="244">
        <f>'24nov'!H27</f>
        <v>0</v>
      </c>
      <c r="AQ144" s="244">
        <f>'24nov'!I27</f>
        <v>0</v>
      </c>
      <c r="AR144" s="195"/>
      <c r="AS144" s="226">
        <f t="shared" si="56"/>
        <v>46020</v>
      </c>
      <c r="AT144" s="242">
        <f>'29dez'!H22</f>
        <v>0</v>
      </c>
      <c r="AU144" s="242">
        <f>'29dez'!I22</f>
        <v>0</v>
      </c>
    </row>
    <row r="145" spans="1:47">
      <c r="A145" s="48">
        <f t="shared" si="46"/>
        <v>45687</v>
      </c>
      <c r="B145" s="238">
        <f>'27jan'!H25</f>
        <v>9</v>
      </c>
      <c r="C145" s="238">
        <f>'27jan'!I25</f>
        <v>1.375</v>
      </c>
      <c r="D145" s="195"/>
      <c r="E145" s="211"/>
      <c r="F145" s="214"/>
      <c r="G145" s="213"/>
      <c r="H145" s="187"/>
      <c r="I145" s="226">
        <f t="shared" si="58"/>
        <v>45746</v>
      </c>
      <c r="J145" s="262"/>
      <c r="K145" s="262"/>
      <c r="L145" s="195"/>
      <c r="M145" s="226">
        <f t="shared" si="59"/>
        <v>45777</v>
      </c>
      <c r="N145" s="240">
        <f>'28abr'!H24</f>
        <v>0</v>
      </c>
      <c r="O145" s="240">
        <f>'28abr'!I24</f>
        <v>0</v>
      </c>
      <c r="P145" s="195"/>
      <c r="Q145" s="226">
        <f t="shared" si="60"/>
        <v>45807</v>
      </c>
      <c r="R145" s="240">
        <f>'26mai'!H26</f>
        <v>0</v>
      </c>
      <c r="S145" s="240">
        <f>'26mai'!I26</f>
        <v>0</v>
      </c>
      <c r="U145" s="48">
        <f t="shared" si="51"/>
        <v>45838</v>
      </c>
      <c r="V145" s="241">
        <f>'30jun'!H22</f>
        <v>3</v>
      </c>
      <c r="W145" s="241">
        <f>'30jun'!I22</f>
        <v>0.5</v>
      </c>
      <c r="X145" s="195"/>
      <c r="Y145" s="226">
        <v>45137</v>
      </c>
      <c r="Z145" s="241">
        <f>'28jul'!H24</f>
        <v>12</v>
      </c>
      <c r="AA145" s="241">
        <f>'28jul'!I24</f>
        <v>0.875</v>
      </c>
      <c r="AB145" s="195"/>
      <c r="AC145" s="226">
        <f t="shared" si="52"/>
        <v>45899</v>
      </c>
      <c r="AD145" s="239">
        <f>'25ago'!H27</f>
        <v>0</v>
      </c>
      <c r="AE145" s="239">
        <f>'25ago'!I27</f>
        <v>0</v>
      </c>
      <c r="AF145" s="195"/>
      <c r="AG145" s="226">
        <f t="shared" si="53"/>
        <v>45565</v>
      </c>
      <c r="AH145" s="243">
        <f>'29set'!H23</f>
        <v>0</v>
      </c>
      <c r="AI145" s="243">
        <f>'29set'!I23</f>
        <v>0</v>
      </c>
      <c r="AJ145" s="195"/>
      <c r="AK145" s="226">
        <f t="shared" si="54"/>
        <v>45960</v>
      </c>
      <c r="AL145" s="244">
        <f>'27out'!H25</f>
        <v>0</v>
      </c>
      <c r="AM145" s="244">
        <f>'27out'!I25</f>
        <v>0</v>
      </c>
      <c r="AO145" s="48">
        <f t="shared" si="55"/>
        <v>45991</v>
      </c>
      <c r="AP145" s="269"/>
      <c r="AQ145" s="269"/>
      <c r="AR145" s="195"/>
      <c r="AS145" s="226">
        <f t="shared" si="56"/>
        <v>46021</v>
      </c>
      <c r="AT145" s="242">
        <f>'29dez'!H23</f>
        <v>0</v>
      </c>
      <c r="AU145" s="242">
        <f>'29dez'!I23</f>
        <v>0</v>
      </c>
    </row>
    <row r="146" spans="1:47">
      <c r="A146" s="48">
        <f t="shared" si="46"/>
        <v>45688</v>
      </c>
      <c r="B146" s="238">
        <f>'27jan'!H26</f>
        <v>8</v>
      </c>
      <c r="C146" s="238">
        <f>'27jan'!I26</f>
        <v>0.75</v>
      </c>
      <c r="D146" s="195"/>
      <c r="E146" s="211"/>
      <c r="F146" s="214"/>
      <c r="G146" s="213"/>
      <c r="H146" s="187"/>
      <c r="I146" s="226">
        <f t="shared" si="58"/>
        <v>45747</v>
      </c>
      <c r="J146" s="240">
        <f>'31mar'!H22</f>
        <v>6</v>
      </c>
      <c r="K146" s="240">
        <f>'31mar'!I22</f>
        <v>0.5</v>
      </c>
      <c r="L146" s="195"/>
      <c r="M146" s="215"/>
      <c r="N146" s="218"/>
      <c r="P146" s="187"/>
      <c r="Q146" s="226">
        <f t="shared" si="60"/>
        <v>45808</v>
      </c>
      <c r="R146" s="240">
        <f>'26mai'!H27</f>
        <v>0</v>
      </c>
      <c r="S146" s="240">
        <f>'26mai'!I27</f>
        <v>0</v>
      </c>
      <c r="U146" s="204"/>
      <c r="V146" s="208">
        <v>45</v>
      </c>
      <c r="W146" s="209">
        <v>0.65</v>
      </c>
      <c r="X146" s="187"/>
      <c r="Y146" s="226">
        <v>45138</v>
      </c>
      <c r="Z146" s="241">
        <f>'28jul'!H25</f>
        <v>0</v>
      </c>
      <c r="AA146" s="241">
        <f>'28jul'!I25</f>
        <v>0</v>
      </c>
      <c r="AB146" s="195"/>
      <c r="AC146" s="226">
        <f t="shared" si="52"/>
        <v>45900</v>
      </c>
      <c r="AD146" s="261"/>
      <c r="AE146" s="261"/>
      <c r="AF146" s="195"/>
      <c r="AG146" s="215"/>
      <c r="AJ146" s="187"/>
      <c r="AK146" s="226">
        <f t="shared" si="54"/>
        <v>45961</v>
      </c>
      <c r="AL146" s="244">
        <f>'27out'!H26</f>
        <v>0</v>
      </c>
      <c r="AM146" s="244">
        <f>'27out'!I26</f>
        <v>0</v>
      </c>
      <c r="AO146" s="211"/>
      <c r="AP146" s="215"/>
      <c r="AQ146" s="215"/>
      <c r="AR146" s="187"/>
      <c r="AS146" s="226">
        <f t="shared" si="56"/>
        <v>46022</v>
      </c>
      <c r="AT146" s="242">
        <f>'29dez'!H24</f>
        <v>0</v>
      </c>
      <c r="AU146" s="242">
        <f>'29dez'!I24</f>
        <v>0</v>
      </c>
    </row>
    <row r="149" spans="1:47">
      <c r="A149" s="396" t="s">
        <v>36</v>
      </c>
      <c r="B149" s="396"/>
      <c r="C149" s="396"/>
      <c r="D149" s="187"/>
      <c r="E149" s="396" t="s">
        <v>37</v>
      </c>
      <c r="F149" s="396"/>
      <c r="G149" s="396"/>
      <c r="I149" s="396" t="s">
        <v>38</v>
      </c>
      <c r="J149" s="396"/>
      <c r="K149" s="396"/>
      <c r="M149" s="396" t="s">
        <v>39</v>
      </c>
      <c r="N149" s="396"/>
      <c r="O149" s="396"/>
      <c r="Q149" s="396" t="s">
        <v>40</v>
      </c>
      <c r="R149" s="396"/>
      <c r="S149" s="396"/>
      <c r="U149" s="396" t="s">
        <v>41</v>
      </c>
      <c r="V149" s="396"/>
      <c r="W149" s="396"/>
      <c r="X149" s="187"/>
      <c r="Y149" s="396" t="s">
        <v>42</v>
      </c>
      <c r="Z149" s="396"/>
      <c r="AA149" s="396"/>
      <c r="AC149" s="396" t="s">
        <v>43</v>
      </c>
      <c r="AD149" s="396"/>
      <c r="AE149" s="396"/>
      <c r="AG149" s="396" t="s">
        <v>44</v>
      </c>
      <c r="AH149" s="396"/>
      <c r="AI149" s="396"/>
      <c r="AK149" s="396" t="s">
        <v>45</v>
      </c>
      <c r="AL149" s="396"/>
      <c r="AM149" s="396"/>
      <c r="AO149" s="396" t="s">
        <v>46</v>
      </c>
      <c r="AP149" s="396"/>
      <c r="AQ149" s="396"/>
      <c r="AR149" s="187"/>
      <c r="AS149" s="396" t="s">
        <v>47</v>
      </c>
      <c r="AT149" s="396"/>
      <c r="AU149" s="396"/>
    </row>
    <row r="150" spans="1:47">
      <c r="A150" s="396"/>
      <c r="B150" s="396"/>
      <c r="C150" s="396"/>
      <c r="D150" s="187"/>
      <c r="E150" s="396"/>
      <c r="F150" s="396"/>
      <c r="G150" s="396"/>
      <c r="I150" s="396"/>
      <c r="J150" s="396"/>
      <c r="K150" s="396"/>
      <c r="M150" s="396"/>
      <c r="N150" s="396"/>
      <c r="O150" s="396"/>
      <c r="Q150" s="396"/>
      <c r="R150" s="396"/>
      <c r="S150" s="396"/>
      <c r="U150" s="396"/>
      <c r="V150" s="396"/>
      <c r="W150" s="396"/>
      <c r="X150" s="187"/>
      <c r="Y150" s="396"/>
      <c r="Z150" s="396"/>
      <c r="AA150" s="396"/>
      <c r="AC150" s="396"/>
      <c r="AD150" s="396"/>
      <c r="AE150" s="396"/>
      <c r="AG150" s="396"/>
      <c r="AH150" s="396"/>
      <c r="AI150" s="396"/>
      <c r="AK150" s="396"/>
      <c r="AL150" s="396"/>
      <c r="AM150" s="396"/>
      <c r="AO150" s="396"/>
      <c r="AP150" s="396"/>
      <c r="AQ150" s="396"/>
      <c r="AR150" s="188"/>
      <c r="AS150" s="396"/>
      <c r="AT150" s="396"/>
      <c r="AU150" s="396"/>
    </row>
    <row r="151" spans="1:47">
      <c r="A151" s="139" t="s">
        <v>48</v>
      </c>
      <c r="B151" s="190" t="s">
        <v>49</v>
      </c>
      <c r="C151" s="190" t="s">
        <v>50</v>
      </c>
      <c r="D151" s="187"/>
      <c r="E151" s="139" t="s">
        <v>51</v>
      </c>
      <c r="F151" s="191" t="s">
        <v>49</v>
      </c>
      <c r="G151" s="191" t="s">
        <v>50</v>
      </c>
      <c r="I151" s="130" t="s">
        <v>51</v>
      </c>
      <c r="J151" s="190" t="s">
        <v>49</v>
      </c>
      <c r="K151" s="190" t="s">
        <v>50</v>
      </c>
      <c r="M151" s="130" t="s">
        <v>51</v>
      </c>
      <c r="N151" s="190" t="s">
        <v>49</v>
      </c>
      <c r="O151" s="190" t="s">
        <v>50</v>
      </c>
      <c r="Q151" s="130" t="s">
        <v>51</v>
      </c>
      <c r="R151" s="190" t="s">
        <v>49</v>
      </c>
      <c r="S151" s="190" t="s">
        <v>50</v>
      </c>
      <c r="U151" s="139" t="s">
        <v>51</v>
      </c>
      <c r="V151" s="190" t="s">
        <v>49</v>
      </c>
      <c r="W151" s="190" t="s">
        <v>50</v>
      </c>
      <c r="X151" s="187"/>
      <c r="Y151" s="130" t="s">
        <v>51</v>
      </c>
      <c r="Z151" s="190" t="s">
        <v>49</v>
      </c>
      <c r="AA151" s="190" t="s">
        <v>50</v>
      </c>
      <c r="AC151" s="130" t="s">
        <v>51</v>
      </c>
      <c r="AD151" s="190" t="s">
        <v>49</v>
      </c>
      <c r="AE151" s="190" t="s">
        <v>50</v>
      </c>
      <c r="AG151" s="130" t="s">
        <v>51</v>
      </c>
      <c r="AH151" s="193" t="s">
        <v>49</v>
      </c>
      <c r="AI151" s="190" t="s">
        <v>50</v>
      </c>
      <c r="AK151" s="130" t="s">
        <v>51</v>
      </c>
      <c r="AL151" s="190" t="s">
        <v>49</v>
      </c>
      <c r="AM151" s="190" t="s">
        <v>50</v>
      </c>
      <c r="AO151" s="139" t="s">
        <v>51</v>
      </c>
      <c r="AP151" s="190" t="s">
        <v>49</v>
      </c>
      <c r="AQ151" s="190" t="s">
        <v>50</v>
      </c>
      <c r="AR151" s="187"/>
      <c r="AS151" s="130" t="s">
        <v>51</v>
      </c>
      <c r="AT151" s="190" t="s">
        <v>49</v>
      </c>
      <c r="AU151" s="190" t="s">
        <v>50</v>
      </c>
    </row>
    <row r="152" spans="1:47">
      <c r="A152" s="227">
        <f>A116</f>
        <v>45658</v>
      </c>
      <c r="B152" s="238">
        <f>'01jan'!H61</f>
        <v>0</v>
      </c>
      <c r="C152" s="238">
        <f>'01jan'!I61</f>
        <v>0</v>
      </c>
      <c r="D152" s="195"/>
      <c r="E152" s="227">
        <f>E8</f>
        <v>45689</v>
      </c>
      <c r="F152" s="239">
        <f>'27jan'!H64</f>
        <v>0</v>
      </c>
      <c r="G152" s="239">
        <f>'27jan'!I64</f>
        <v>0</v>
      </c>
      <c r="H152" s="195"/>
      <c r="I152" s="129">
        <f>I8</f>
        <v>45717</v>
      </c>
      <c r="J152" s="240">
        <f>'24fev'!H64</f>
        <v>0</v>
      </c>
      <c r="K152" s="240">
        <f>'24fev'!I64</f>
        <v>0</v>
      </c>
      <c r="L152" s="195"/>
      <c r="M152" s="129">
        <f>M8</f>
        <v>45748</v>
      </c>
      <c r="N152" s="240">
        <f>'31mar'!H60</f>
        <v>0</v>
      </c>
      <c r="O152" s="240">
        <f>'31mar'!I60</f>
        <v>0</v>
      </c>
      <c r="P152" s="195"/>
      <c r="Q152" s="129">
        <f>Q8</f>
        <v>45778</v>
      </c>
      <c r="R152" s="240">
        <f>'28abr'!H62</f>
        <v>0</v>
      </c>
      <c r="S152" s="240">
        <f>'28abr'!I62</f>
        <v>0</v>
      </c>
      <c r="U152" s="227">
        <f>U8</f>
        <v>45809</v>
      </c>
      <c r="V152" s="273"/>
      <c r="W152" s="273"/>
      <c r="X152" s="195"/>
      <c r="Y152" s="129">
        <f>Y8</f>
        <v>45839</v>
      </c>
      <c r="Z152" s="241">
        <f>'30jun'!H60</f>
        <v>0</v>
      </c>
      <c r="AA152" s="241">
        <f>'30jun'!I60</f>
        <v>0</v>
      </c>
      <c r="AB152" s="195"/>
      <c r="AC152" s="129">
        <f>AC8</f>
        <v>45870</v>
      </c>
      <c r="AD152" s="239">
        <f>'28jul'!H63</f>
        <v>0</v>
      </c>
      <c r="AE152" s="239">
        <f>'28jul'!I63</f>
        <v>0</v>
      </c>
      <c r="AF152" s="195"/>
      <c r="AG152" s="129">
        <f>AG8</f>
        <v>45536</v>
      </c>
      <c r="AH152" s="243">
        <f>'01set'!H59</f>
        <v>1</v>
      </c>
      <c r="AI152" s="243">
        <f>'01set'!I59</f>
        <v>0.125</v>
      </c>
      <c r="AJ152" s="195"/>
      <c r="AK152" s="129">
        <f>AK8</f>
        <v>45931</v>
      </c>
      <c r="AL152" s="244">
        <f>'29set'!H61</f>
        <v>0</v>
      </c>
      <c r="AM152" s="244">
        <f>'29set'!I61</f>
        <v>0</v>
      </c>
      <c r="AO152" s="227">
        <f>AO8</f>
        <v>45962</v>
      </c>
      <c r="AP152" s="244">
        <f>'27out'!H64</f>
        <v>0</v>
      </c>
      <c r="AQ152" s="244">
        <f>'27out'!I64</f>
        <v>0</v>
      </c>
      <c r="AR152" s="195"/>
      <c r="AS152" s="129">
        <f>AS8</f>
        <v>45992</v>
      </c>
      <c r="AT152" s="242">
        <f>'01dez'!H59</f>
        <v>0</v>
      </c>
      <c r="AU152" s="242">
        <f>'01dez'!I59</f>
        <v>0</v>
      </c>
    </row>
    <row r="153" spans="1:47">
      <c r="A153" s="227">
        <f>A152+1</f>
        <v>45659</v>
      </c>
      <c r="B153" s="238">
        <f>'01jan'!H62</f>
        <v>0</v>
      </c>
      <c r="C153" s="238">
        <f>'01jan'!I62</f>
        <v>0</v>
      </c>
      <c r="D153" s="195"/>
      <c r="E153" s="227">
        <f>E152+1</f>
        <v>45690</v>
      </c>
      <c r="F153" s="271"/>
      <c r="G153" s="271"/>
      <c r="H153" s="195"/>
      <c r="I153" s="129">
        <f>I152+1</f>
        <v>45718</v>
      </c>
      <c r="J153" s="272"/>
      <c r="K153" s="272"/>
      <c r="L153" s="195"/>
      <c r="M153" s="129">
        <f>M152+1</f>
        <v>45749</v>
      </c>
      <c r="N153" s="240">
        <f>'31mar'!H61</f>
        <v>0</v>
      </c>
      <c r="O153" s="240">
        <f>'31mar'!I61</f>
        <v>0</v>
      </c>
      <c r="P153" s="195"/>
      <c r="Q153" s="129">
        <f>Q152+1</f>
        <v>45779</v>
      </c>
      <c r="R153" s="240">
        <f>'28abr'!H63</f>
        <v>0</v>
      </c>
      <c r="S153" s="240">
        <f>'28abr'!I63</f>
        <v>0</v>
      </c>
      <c r="U153" s="227">
        <f>U152+1</f>
        <v>45810</v>
      </c>
      <c r="V153" s="241">
        <f>'02jun'!H59</f>
        <v>0</v>
      </c>
      <c r="W153" s="241">
        <f>'02jun'!I59</f>
        <v>0</v>
      </c>
      <c r="X153" s="195"/>
      <c r="Y153" s="129">
        <v>45109</v>
      </c>
      <c r="Z153" s="241">
        <f>'30jun'!H61</f>
        <v>11</v>
      </c>
      <c r="AA153" s="241">
        <f>'30jun'!I61</f>
        <v>0.375</v>
      </c>
      <c r="AB153" s="195"/>
      <c r="AC153" s="129">
        <f>AC152+1</f>
        <v>45871</v>
      </c>
      <c r="AD153" s="239">
        <f>'28jul'!H64</f>
        <v>0</v>
      </c>
      <c r="AE153" s="239">
        <f>'28jul'!I64</f>
        <v>0</v>
      </c>
      <c r="AF153" s="195"/>
      <c r="AG153" s="129">
        <f>AG152+1</f>
        <v>45537</v>
      </c>
      <c r="AH153" s="243">
        <f>'01set'!H60</f>
        <v>0</v>
      </c>
      <c r="AI153" s="243">
        <f>'01set'!I60</f>
        <v>0</v>
      </c>
      <c r="AJ153" s="195"/>
      <c r="AK153" s="129">
        <f>AK152+1</f>
        <v>45932</v>
      </c>
      <c r="AL153" s="244">
        <f>'29set'!H62</f>
        <v>0</v>
      </c>
      <c r="AM153" s="244">
        <f>'29set'!I62</f>
        <v>0</v>
      </c>
      <c r="AO153" s="227">
        <f>AO152+1</f>
        <v>45963</v>
      </c>
      <c r="AP153" s="275"/>
      <c r="AQ153" s="275"/>
      <c r="AR153" s="195"/>
      <c r="AS153" s="129">
        <f>AS152+1</f>
        <v>45993</v>
      </c>
      <c r="AT153" s="242">
        <f>'01dez'!H60</f>
        <v>0</v>
      </c>
      <c r="AU153" s="242">
        <f>'01dez'!I60</f>
        <v>0</v>
      </c>
    </row>
    <row r="154" spans="1:47">
      <c r="A154" s="227">
        <f t="shared" ref="A154:A182" si="61">A153+1</f>
        <v>45660</v>
      </c>
      <c r="B154" s="238">
        <f>'01jan'!H63</f>
        <v>0</v>
      </c>
      <c r="C154" s="238">
        <f>'01jan'!I63</f>
        <v>0</v>
      </c>
      <c r="D154" s="195"/>
      <c r="E154" s="227">
        <f t="shared" ref="E154:E172" si="62">E153+1</f>
        <v>45691</v>
      </c>
      <c r="F154" s="239">
        <f>'03fev'!H59</f>
        <v>6</v>
      </c>
      <c r="G154" s="239">
        <f>'03fev'!I59</f>
        <v>0.5</v>
      </c>
      <c r="H154" s="195"/>
      <c r="I154" s="129">
        <f t="shared" ref="I154:I172" si="63">I153+1</f>
        <v>45719</v>
      </c>
      <c r="J154" s="240">
        <f>'03mar'!H59</f>
        <v>0</v>
      </c>
      <c r="K154" s="240">
        <f>'03mar'!I59</f>
        <v>0</v>
      </c>
      <c r="L154" s="195"/>
      <c r="M154" s="129">
        <f t="shared" ref="M154:M172" si="64">M153+1</f>
        <v>45750</v>
      </c>
      <c r="N154" s="240">
        <f>'31mar'!H62</f>
        <v>6</v>
      </c>
      <c r="O154" s="240">
        <f>'31mar'!I62</f>
        <v>0.25</v>
      </c>
      <c r="P154" s="195"/>
      <c r="Q154" s="129">
        <f t="shared" ref="Q154:Q172" si="65">Q153+1</f>
        <v>45780</v>
      </c>
      <c r="R154" s="240">
        <f>'28abr'!H64</f>
        <v>0</v>
      </c>
      <c r="S154" s="240">
        <f>'28abr'!I64</f>
        <v>0</v>
      </c>
      <c r="U154" s="227">
        <f t="shared" ref="U154:U181" si="66">U153+1</f>
        <v>45811</v>
      </c>
      <c r="V154" s="241">
        <f>'02jun'!H60</f>
        <v>0</v>
      </c>
      <c r="W154" s="241">
        <f>'02jun'!I60</f>
        <v>0</v>
      </c>
      <c r="X154" s="195"/>
      <c r="Y154" s="129">
        <v>45110</v>
      </c>
      <c r="Z154" s="241">
        <f>'30jun'!H62</f>
        <v>2</v>
      </c>
      <c r="AA154" s="241">
        <f>'30jun'!I62</f>
        <v>0.25</v>
      </c>
      <c r="AB154" s="195"/>
      <c r="AC154" s="129">
        <f t="shared" ref="AC154:AC182" si="67">AC153+1</f>
        <v>45872</v>
      </c>
      <c r="AD154" s="271"/>
      <c r="AE154" s="271"/>
      <c r="AF154" s="195"/>
      <c r="AG154" s="129">
        <f t="shared" ref="AG154:AG181" si="68">AG153+1</f>
        <v>45538</v>
      </c>
      <c r="AH154" s="243">
        <f>'01set'!H61</f>
        <v>1</v>
      </c>
      <c r="AI154" s="243">
        <f>'01set'!I61</f>
        <v>0.125</v>
      </c>
      <c r="AJ154" s="195"/>
      <c r="AK154" s="129">
        <f t="shared" ref="AK154:AK182" si="69">AK153+1</f>
        <v>45933</v>
      </c>
      <c r="AL154" s="244">
        <f>'29set'!H63</f>
        <v>0</v>
      </c>
      <c r="AM154" s="244">
        <f>'29set'!I63</f>
        <v>0</v>
      </c>
      <c r="AO154" s="227">
        <f t="shared" ref="AO154:AO181" si="70">AO153+1</f>
        <v>45964</v>
      </c>
      <c r="AP154" s="244">
        <f>'03nov'!H59</f>
        <v>0</v>
      </c>
      <c r="AQ154" s="244">
        <f>'03nov'!I59</f>
        <v>0</v>
      </c>
      <c r="AR154" s="195"/>
      <c r="AS154" s="129">
        <f t="shared" ref="AS154:AS182" si="71">AS153+1</f>
        <v>45994</v>
      </c>
      <c r="AT154" s="242">
        <f>'01dez'!H61</f>
        <v>0</v>
      </c>
      <c r="AU154" s="242">
        <f>'01dez'!I61</f>
        <v>0</v>
      </c>
    </row>
    <row r="155" spans="1:47">
      <c r="A155" s="227">
        <f t="shared" si="61"/>
        <v>45661</v>
      </c>
      <c r="B155" s="238">
        <f>'01jan'!H64</f>
        <v>0</v>
      </c>
      <c r="C155" s="238">
        <f>'01jan'!I64</f>
        <v>0</v>
      </c>
      <c r="D155" s="195"/>
      <c r="E155" s="227">
        <f t="shared" si="62"/>
        <v>45692</v>
      </c>
      <c r="F155" s="239">
        <f>'03fev'!H60</f>
        <v>0</v>
      </c>
      <c r="G155" s="239">
        <f>'03fev'!I60</f>
        <v>0</v>
      </c>
      <c r="H155" s="195"/>
      <c r="I155" s="129">
        <f t="shared" si="63"/>
        <v>45720</v>
      </c>
      <c r="J155" s="240">
        <f>'03mar'!H60</f>
        <v>0</v>
      </c>
      <c r="K155" s="240">
        <f>'03mar'!I60</f>
        <v>0</v>
      </c>
      <c r="L155" s="195"/>
      <c r="M155" s="129">
        <f t="shared" si="64"/>
        <v>45751</v>
      </c>
      <c r="N155" s="240">
        <f>'31mar'!H63</f>
        <v>2</v>
      </c>
      <c r="O155" s="240">
        <f>'31mar'!I63</f>
        <v>0.25</v>
      </c>
      <c r="P155" s="195"/>
      <c r="Q155" s="129">
        <f t="shared" si="65"/>
        <v>45781</v>
      </c>
      <c r="R155" s="272"/>
      <c r="S155" s="272"/>
      <c r="U155" s="227">
        <f t="shared" si="66"/>
        <v>45812</v>
      </c>
      <c r="V155" s="241">
        <f>'02jun'!H61</f>
        <v>0</v>
      </c>
      <c r="W155" s="241">
        <f>'02jun'!I61</f>
        <v>0</v>
      </c>
      <c r="X155" s="195"/>
      <c r="Y155" s="129">
        <v>45111</v>
      </c>
      <c r="Z155" s="241">
        <f>'30jun'!H63</f>
        <v>0</v>
      </c>
      <c r="AA155" s="241">
        <f>'30jun'!I63</f>
        <v>0</v>
      </c>
      <c r="AB155" s="195"/>
      <c r="AC155" s="129">
        <f t="shared" si="67"/>
        <v>45873</v>
      </c>
      <c r="AD155" s="239">
        <f>'04ago'!H59</f>
        <v>1</v>
      </c>
      <c r="AE155" s="239">
        <f>'04ago'!I59</f>
        <v>0.125</v>
      </c>
      <c r="AF155" s="195"/>
      <c r="AG155" s="129">
        <f t="shared" si="68"/>
        <v>45539</v>
      </c>
      <c r="AH155" s="243">
        <f>'01set'!H62</f>
        <v>1</v>
      </c>
      <c r="AI155" s="243">
        <f>'01set'!I62</f>
        <v>0.125</v>
      </c>
      <c r="AJ155" s="195"/>
      <c r="AK155" s="129">
        <f t="shared" si="69"/>
        <v>45934</v>
      </c>
      <c r="AL155" s="244">
        <f>'29set'!H64</f>
        <v>0</v>
      </c>
      <c r="AM155" s="244">
        <f>'29set'!I64</f>
        <v>0</v>
      </c>
      <c r="AO155" s="227">
        <f t="shared" si="70"/>
        <v>45965</v>
      </c>
      <c r="AP155" s="244">
        <f>'03nov'!H60</f>
        <v>0</v>
      </c>
      <c r="AQ155" s="244">
        <f>'03nov'!I60</f>
        <v>0</v>
      </c>
      <c r="AR155" s="195"/>
      <c r="AS155" s="129">
        <f t="shared" si="71"/>
        <v>45995</v>
      </c>
      <c r="AT155" s="242">
        <f>'01dez'!H62</f>
        <v>1</v>
      </c>
      <c r="AU155" s="242">
        <f>'01dez'!I62</f>
        <v>0.125</v>
      </c>
    </row>
    <row r="156" spans="1:47">
      <c r="A156" s="227">
        <f t="shared" si="61"/>
        <v>45662</v>
      </c>
      <c r="B156" s="263"/>
      <c r="C156" s="263"/>
      <c r="D156" s="195"/>
      <c r="E156" s="227">
        <f t="shared" si="62"/>
        <v>45693</v>
      </c>
      <c r="F156" s="239">
        <f>'03fev'!H61</f>
        <v>1</v>
      </c>
      <c r="G156" s="239">
        <f>'03fev'!I61</f>
        <v>0.125</v>
      </c>
      <c r="H156" s="195"/>
      <c r="I156" s="129">
        <f t="shared" si="63"/>
        <v>45721</v>
      </c>
      <c r="J156" s="240">
        <f>'03mar'!H61</f>
        <v>0</v>
      </c>
      <c r="K156" s="240">
        <f>'03mar'!I61</f>
        <v>0</v>
      </c>
      <c r="L156" s="195"/>
      <c r="M156" s="129">
        <f t="shared" si="64"/>
        <v>45752</v>
      </c>
      <c r="N156" s="240">
        <f>'31mar'!H64</f>
        <v>0</v>
      </c>
      <c r="O156" s="240">
        <f>'31mar'!I64</f>
        <v>0</v>
      </c>
      <c r="P156" s="195"/>
      <c r="Q156" s="129">
        <f t="shared" si="65"/>
        <v>45782</v>
      </c>
      <c r="R156" s="240">
        <f>'05mai'!H59</f>
        <v>0</v>
      </c>
      <c r="S156" s="240">
        <f>'05mai'!I59</f>
        <v>0</v>
      </c>
      <c r="U156" s="227">
        <f t="shared" si="66"/>
        <v>45813</v>
      </c>
      <c r="V156" s="241">
        <f>'02jun'!H62</f>
        <v>0</v>
      </c>
      <c r="W156" s="241">
        <f>'02jun'!I62</f>
        <v>0</v>
      </c>
      <c r="X156" s="195"/>
      <c r="Y156" s="129">
        <v>45112</v>
      </c>
      <c r="Z156" s="241">
        <f>'30jun'!H64</f>
        <v>0</v>
      </c>
      <c r="AA156" s="241">
        <f>'30jun'!I64</f>
        <v>0</v>
      </c>
      <c r="AB156" s="195"/>
      <c r="AC156" s="129">
        <f t="shared" si="67"/>
        <v>45874</v>
      </c>
      <c r="AD156" s="239">
        <f>'04ago'!H60</f>
        <v>6</v>
      </c>
      <c r="AE156" s="239">
        <f>'04ago'!I60</f>
        <v>0.375</v>
      </c>
      <c r="AF156" s="195"/>
      <c r="AG156" s="129">
        <f t="shared" si="68"/>
        <v>45540</v>
      </c>
      <c r="AH156" s="243">
        <f>'01set'!H63</f>
        <v>0</v>
      </c>
      <c r="AI156" s="243">
        <f>'01set'!I63</f>
        <v>0</v>
      </c>
      <c r="AJ156" s="195"/>
      <c r="AK156" s="129">
        <f t="shared" si="69"/>
        <v>45935</v>
      </c>
      <c r="AL156" s="275"/>
      <c r="AM156" s="275"/>
      <c r="AO156" s="227">
        <f t="shared" si="70"/>
        <v>45966</v>
      </c>
      <c r="AP156" s="244">
        <f>'03nov'!H61</f>
        <v>7</v>
      </c>
      <c r="AQ156" s="244">
        <f>'03nov'!I61</f>
        <v>0.25</v>
      </c>
      <c r="AR156" s="195"/>
      <c r="AS156" s="129">
        <f t="shared" si="71"/>
        <v>45996</v>
      </c>
      <c r="AT156" s="242">
        <f>'01dez'!H63</f>
        <v>0</v>
      </c>
      <c r="AU156" s="242">
        <f>'01dez'!I63</f>
        <v>0</v>
      </c>
    </row>
    <row r="157" spans="1:47">
      <c r="A157" s="227">
        <f t="shared" si="61"/>
        <v>45663</v>
      </c>
      <c r="B157" s="238">
        <f>'06jan'!H59</f>
        <v>0</v>
      </c>
      <c r="C157" s="238">
        <f>'06jan'!I59</f>
        <v>0</v>
      </c>
      <c r="D157" s="195"/>
      <c r="E157" s="227">
        <f t="shared" si="62"/>
        <v>45694</v>
      </c>
      <c r="F157" s="239">
        <f>'03fev'!H62</f>
        <v>1</v>
      </c>
      <c r="G157" s="239">
        <f>'03fev'!I62</f>
        <v>0.125</v>
      </c>
      <c r="H157" s="195"/>
      <c r="I157" s="129">
        <f t="shared" si="63"/>
        <v>45722</v>
      </c>
      <c r="J157" s="240">
        <f>'03mar'!H62</f>
        <v>3</v>
      </c>
      <c r="K157" s="240">
        <f>'03mar'!I62</f>
        <v>0.25</v>
      </c>
      <c r="L157" s="195"/>
      <c r="M157" s="129">
        <f t="shared" si="64"/>
        <v>45753</v>
      </c>
      <c r="N157" s="272"/>
      <c r="O157" s="272"/>
      <c r="P157" s="195"/>
      <c r="Q157" s="129">
        <f t="shared" si="65"/>
        <v>45783</v>
      </c>
      <c r="R157" s="240">
        <f>'05mai'!H60</f>
        <v>0</v>
      </c>
      <c r="S157" s="240">
        <f>'05mai'!I60</f>
        <v>0</v>
      </c>
      <c r="U157" s="227">
        <f t="shared" si="66"/>
        <v>45814</v>
      </c>
      <c r="V157" s="241">
        <f>'02jun'!H63</f>
        <v>0</v>
      </c>
      <c r="W157" s="241">
        <f>'02jun'!I63</f>
        <v>0</v>
      </c>
      <c r="X157" s="195"/>
      <c r="Y157" s="129">
        <v>45113</v>
      </c>
      <c r="Z157" s="273"/>
      <c r="AA157" s="273"/>
      <c r="AB157" s="195"/>
      <c r="AC157" s="129">
        <f t="shared" si="67"/>
        <v>45875</v>
      </c>
      <c r="AD157" s="239">
        <f>'04ago'!H61</f>
        <v>3</v>
      </c>
      <c r="AE157" s="239">
        <f>'04ago'!I61</f>
        <v>0.375</v>
      </c>
      <c r="AF157" s="195"/>
      <c r="AG157" s="129">
        <f t="shared" si="68"/>
        <v>45541</v>
      </c>
      <c r="AH157" s="243">
        <f>'01set'!H64</f>
        <v>0</v>
      </c>
      <c r="AI157" s="243">
        <f>'01set'!I64</f>
        <v>0</v>
      </c>
      <c r="AJ157" s="195"/>
      <c r="AK157" s="129">
        <f t="shared" si="69"/>
        <v>45936</v>
      </c>
      <c r="AL157" s="244">
        <f>'06out'!H59</f>
        <v>2</v>
      </c>
      <c r="AM157" s="244">
        <f>'06out'!I59</f>
        <v>0.25</v>
      </c>
      <c r="AO157" s="227">
        <f t="shared" si="70"/>
        <v>45967</v>
      </c>
      <c r="AP157" s="244">
        <f>'03nov'!H62</f>
        <v>0</v>
      </c>
      <c r="AQ157" s="244">
        <f>'03nov'!I62</f>
        <v>0</v>
      </c>
      <c r="AR157" s="195"/>
      <c r="AS157" s="129">
        <f t="shared" si="71"/>
        <v>45997</v>
      </c>
      <c r="AT157" s="242">
        <f>'01dez'!H64</f>
        <v>0</v>
      </c>
      <c r="AU157" s="242">
        <f>'01dez'!I64</f>
        <v>0</v>
      </c>
    </row>
    <row r="158" spans="1:47">
      <c r="A158" s="227">
        <f t="shared" si="61"/>
        <v>45664</v>
      </c>
      <c r="B158" s="238">
        <f>'06jan'!H60</f>
        <v>0</v>
      </c>
      <c r="C158" s="238">
        <f>'06jan'!I60</f>
        <v>0</v>
      </c>
      <c r="D158" s="195"/>
      <c r="E158" s="227">
        <f t="shared" si="62"/>
        <v>45695</v>
      </c>
      <c r="F158" s="239">
        <f>'03fev'!H63</f>
        <v>2</v>
      </c>
      <c r="G158" s="239">
        <f>'03fev'!I63</f>
        <v>0.25</v>
      </c>
      <c r="H158" s="195"/>
      <c r="I158" s="129">
        <f t="shared" si="63"/>
        <v>45723</v>
      </c>
      <c r="J158" s="240">
        <f>'03mar'!H63</f>
        <v>1</v>
      </c>
      <c r="K158" s="240">
        <f>'03mar'!I63</f>
        <v>0.125</v>
      </c>
      <c r="L158" s="195"/>
      <c r="M158" s="129">
        <f t="shared" si="64"/>
        <v>45754</v>
      </c>
      <c r="N158" s="240">
        <f>'7abr'!H59</f>
        <v>1</v>
      </c>
      <c r="O158" s="240">
        <f>'7abr'!I59</f>
        <v>0.125</v>
      </c>
      <c r="P158" s="195"/>
      <c r="Q158" s="129">
        <f t="shared" si="65"/>
        <v>45784</v>
      </c>
      <c r="R158" s="240">
        <f>'05mai'!H61</f>
        <v>0</v>
      </c>
      <c r="S158" s="240">
        <f>'05mai'!I61</f>
        <v>0</v>
      </c>
      <c r="U158" s="227">
        <f t="shared" si="66"/>
        <v>45815</v>
      </c>
      <c r="V158" s="241">
        <f>'02jun'!H64</f>
        <v>0</v>
      </c>
      <c r="W158" s="241">
        <f>'02jun'!I64</f>
        <v>0</v>
      </c>
      <c r="X158" s="195"/>
      <c r="Y158" s="129">
        <v>45114</v>
      </c>
      <c r="Z158" s="241">
        <f>'07jul'!H59</f>
        <v>2</v>
      </c>
      <c r="AA158" s="241">
        <f>'07jul'!I59</f>
        <v>0.25</v>
      </c>
      <c r="AB158" s="195"/>
      <c r="AC158" s="129">
        <f t="shared" si="67"/>
        <v>45876</v>
      </c>
      <c r="AD158" s="239">
        <f>'04ago'!H62</f>
        <v>1</v>
      </c>
      <c r="AE158" s="239">
        <f>'04ago'!I62</f>
        <v>0.125</v>
      </c>
      <c r="AF158" s="195"/>
      <c r="AG158" s="129">
        <f t="shared" si="68"/>
        <v>45542</v>
      </c>
      <c r="AH158" s="274"/>
      <c r="AI158" s="274"/>
      <c r="AJ158" s="195"/>
      <c r="AK158" s="129">
        <f t="shared" si="69"/>
        <v>45937</v>
      </c>
      <c r="AL158" s="244">
        <f>'06out'!H60</f>
        <v>3</v>
      </c>
      <c r="AM158" s="244">
        <f>'06out'!I60</f>
        <v>0.25</v>
      </c>
      <c r="AO158" s="227">
        <f t="shared" si="70"/>
        <v>45968</v>
      </c>
      <c r="AP158" s="244">
        <f>'03nov'!H63</f>
        <v>0</v>
      </c>
      <c r="AQ158" s="244">
        <f>'03nov'!I63</f>
        <v>0</v>
      </c>
      <c r="AR158" s="195"/>
      <c r="AS158" s="129">
        <f t="shared" si="71"/>
        <v>45998</v>
      </c>
      <c r="AT158" s="131"/>
      <c r="AU158" s="131"/>
    </row>
    <row r="159" spans="1:47">
      <c r="A159" s="227">
        <f t="shared" si="61"/>
        <v>45665</v>
      </c>
      <c r="B159" s="238">
        <f>'06jan'!H61</f>
        <v>0</v>
      </c>
      <c r="C159" s="238">
        <f>'06jan'!I61</f>
        <v>0</v>
      </c>
      <c r="D159" s="195"/>
      <c r="E159" s="227">
        <f t="shared" si="62"/>
        <v>45696</v>
      </c>
      <c r="F159" s="239">
        <f>'03fev'!H64</f>
        <v>0</v>
      </c>
      <c r="G159" s="239">
        <f>'03fev'!I64</f>
        <v>0</v>
      </c>
      <c r="H159" s="195"/>
      <c r="I159" s="129">
        <f t="shared" si="63"/>
        <v>45724</v>
      </c>
      <c r="J159" s="240">
        <f>'03mar'!H64</f>
        <v>0</v>
      </c>
      <c r="K159" s="240">
        <f>'03mar'!I64</f>
        <v>0</v>
      </c>
      <c r="L159" s="195"/>
      <c r="M159" s="129">
        <f t="shared" si="64"/>
        <v>45755</v>
      </c>
      <c r="N159" s="240">
        <f>'7abr'!H60</f>
        <v>10</v>
      </c>
      <c r="O159" s="240">
        <f>'7abr'!I60</f>
        <v>0.25</v>
      </c>
      <c r="P159" s="195"/>
      <c r="Q159" s="129">
        <f t="shared" si="65"/>
        <v>45785</v>
      </c>
      <c r="R159" s="240">
        <f>'05mai'!H62</f>
        <v>0</v>
      </c>
      <c r="S159" s="240">
        <f>'05mai'!I62</f>
        <v>0</v>
      </c>
      <c r="U159" s="227">
        <f t="shared" si="66"/>
        <v>45816</v>
      </c>
      <c r="V159" s="273"/>
      <c r="W159" s="273"/>
      <c r="X159" s="195"/>
      <c r="Y159" s="129">
        <v>45115</v>
      </c>
      <c r="Z159" s="241">
        <f>'07jul'!H60</f>
        <v>0</v>
      </c>
      <c r="AA159" s="241">
        <f>'07jul'!I60</f>
        <v>0</v>
      </c>
      <c r="AB159" s="195"/>
      <c r="AC159" s="129">
        <f t="shared" si="67"/>
        <v>45877</v>
      </c>
      <c r="AD159" s="239">
        <f>'04ago'!H63</f>
        <v>2</v>
      </c>
      <c r="AE159" s="239">
        <f>'04ago'!I63</f>
        <v>0.125</v>
      </c>
      <c r="AF159" s="195"/>
      <c r="AG159" s="129">
        <f t="shared" si="68"/>
        <v>45543</v>
      </c>
      <c r="AH159" s="243">
        <f>'08set'!H59</f>
        <v>5</v>
      </c>
      <c r="AI159" s="243">
        <f>'08set'!I59</f>
        <v>0.625</v>
      </c>
      <c r="AJ159" s="195"/>
      <c r="AK159" s="129">
        <f t="shared" si="69"/>
        <v>45938</v>
      </c>
      <c r="AL159" s="244">
        <f>'06out'!H61</f>
        <v>0</v>
      </c>
      <c r="AM159" s="244">
        <f>'06out'!I61</f>
        <v>0</v>
      </c>
      <c r="AO159" s="227">
        <f t="shared" si="70"/>
        <v>45969</v>
      </c>
      <c r="AP159" s="244">
        <f>'03nov'!H64</f>
        <v>0</v>
      </c>
      <c r="AQ159" s="244">
        <f>'03nov'!I64</f>
        <v>0</v>
      </c>
      <c r="AR159" s="195"/>
      <c r="AS159" s="129">
        <f t="shared" si="71"/>
        <v>45999</v>
      </c>
      <c r="AT159" s="242">
        <f>'08dez'!H59</f>
        <v>0</v>
      </c>
      <c r="AU159" s="242">
        <f>'08dez'!I59</f>
        <v>0</v>
      </c>
    </row>
    <row r="160" spans="1:47">
      <c r="A160" s="227">
        <f t="shared" si="61"/>
        <v>45666</v>
      </c>
      <c r="B160" s="238">
        <f>'06jan'!H62</f>
        <v>1</v>
      </c>
      <c r="C160" s="238">
        <f>'06jan'!I62</f>
        <v>0.125</v>
      </c>
      <c r="D160" s="195"/>
      <c r="E160" s="227">
        <f t="shared" si="62"/>
        <v>45697</v>
      </c>
      <c r="F160" s="271"/>
      <c r="G160" s="271"/>
      <c r="H160" s="195"/>
      <c r="I160" s="129">
        <f t="shared" si="63"/>
        <v>45725</v>
      </c>
      <c r="J160" s="272"/>
      <c r="K160" s="272"/>
      <c r="L160" s="195"/>
      <c r="M160" s="129">
        <f t="shared" si="64"/>
        <v>45756</v>
      </c>
      <c r="N160" s="240">
        <f>'7abr'!H61</f>
        <v>0</v>
      </c>
      <c r="O160" s="240">
        <f>'7abr'!I61</f>
        <v>0</v>
      </c>
      <c r="P160" s="195"/>
      <c r="Q160" s="129">
        <f t="shared" si="65"/>
        <v>45786</v>
      </c>
      <c r="R160" s="240">
        <f>'05mai'!H63</f>
        <v>0</v>
      </c>
      <c r="S160" s="240">
        <f>'05mai'!I63</f>
        <v>0</v>
      </c>
      <c r="U160" s="227">
        <f t="shared" si="66"/>
        <v>45817</v>
      </c>
      <c r="V160" s="241">
        <f>'09jun'!H59</f>
        <v>0</v>
      </c>
      <c r="W160" s="241">
        <f>'09jun'!I59</f>
        <v>0</v>
      </c>
      <c r="X160" s="195"/>
      <c r="Y160" s="129">
        <v>45116</v>
      </c>
      <c r="Z160" s="241">
        <f>'07jul'!H61</f>
        <v>0</v>
      </c>
      <c r="AA160" s="241">
        <f>'07jul'!I61</f>
        <v>0</v>
      </c>
      <c r="AB160" s="195"/>
      <c r="AC160" s="129">
        <f t="shared" si="67"/>
        <v>45878</v>
      </c>
      <c r="AD160" s="239">
        <f>'04ago'!H64</f>
        <v>0</v>
      </c>
      <c r="AE160" s="239">
        <f>'04ago'!I64</f>
        <v>0</v>
      </c>
      <c r="AF160" s="195"/>
      <c r="AG160" s="129">
        <f t="shared" si="68"/>
        <v>45544</v>
      </c>
      <c r="AH160" s="243">
        <f>'08set'!H60</f>
        <v>2</v>
      </c>
      <c r="AI160" s="243">
        <f>'08set'!I60</f>
        <v>0.25</v>
      </c>
      <c r="AJ160" s="195"/>
      <c r="AK160" s="129">
        <f t="shared" si="69"/>
        <v>45939</v>
      </c>
      <c r="AL160" s="244">
        <f>'06out'!H62</f>
        <v>1</v>
      </c>
      <c r="AM160" s="244">
        <f>'06out'!I62</f>
        <v>0.125</v>
      </c>
      <c r="AO160" s="227">
        <f t="shared" si="70"/>
        <v>45970</v>
      </c>
      <c r="AP160" s="275"/>
      <c r="AQ160" s="275"/>
      <c r="AR160" s="195"/>
      <c r="AS160" s="129">
        <f t="shared" si="71"/>
        <v>46000</v>
      </c>
      <c r="AT160" s="242">
        <f>'08dez'!H60</f>
        <v>0</v>
      </c>
      <c r="AU160" s="242">
        <f>'08dez'!I60</f>
        <v>0</v>
      </c>
    </row>
    <row r="161" spans="1:47">
      <c r="A161" s="227">
        <f t="shared" si="61"/>
        <v>45667</v>
      </c>
      <c r="B161" s="238">
        <f>'06jan'!H63</f>
        <v>2</v>
      </c>
      <c r="C161" s="238">
        <f>'06jan'!I63</f>
        <v>0.125</v>
      </c>
      <c r="D161" s="195"/>
      <c r="E161" s="227">
        <f t="shared" si="62"/>
        <v>45698</v>
      </c>
      <c r="F161" s="239">
        <f>'10fev'!H59</f>
        <v>3</v>
      </c>
      <c r="G161" s="239">
        <f>'10fev'!I59</f>
        <v>0.125</v>
      </c>
      <c r="H161" s="195"/>
      <c r="I161" s="129">
        <f t="shared" si="63"/>
        <v>45726</v>
      </c>
      <c r="J161" s="240">
        <f>'10mar'!H59</f>
        <v>2</v>
      </c>
      <c r="K161" s="240">
        <f>'10mar'!I59</f>
        <v>0.25</v>
      </c>
      <c r="L161" s="195"/>
      <c r="M161" s="129">
        <f t="shared" si="64"/>
        <v>45757</v>
      </c>
      <c r="N161" s="240">
        <f>'7abr'!H62</f>
        <v>4</v>
      </c>
      <c r="O161" s="240">
        <f>'7abr'!I62</f>
        <v>0.25</v>
      </c>
      <c r="P161" s="195"/>
      <c r="Q161" s="129">
        <f t="shared" si="65"/>
        <v>45787</v>
      </c>
      <c r="R161" s="240">
        <f>'05mai'!H64</f>
        <v>0</v>
      </c>
      <c r="S161" s="240">
        <f>'05mai'!I64</f>
        <v>0</v>
      </c>
      <c r="U161" s="227">
        <f t="shared" si="66"/>
        <v>45818</v>
      </c>
      <c r="V161" s="241">
        <f>'09jun'!H60</f>
        <v>0</v>
      </c>
      <c r="W161" s="241">
        <f>'09jun'!I60</f>
        <v>0</v>
      </c>
      <c r="X161" s="195"/>
      <c r="Y161" s="129">
        <v>45117</v>
      </c>
      <c r="Z161" s="241">
        <f>'07jul'!H62</f>
        <v>0</v>
      </c>
      <c r="AA161" s="241">
        <f>'07jul'!I62</f>
        <v>0</v>
      </c>
      <c r="AB161" s="195"/>
      <c r="AC161" s="129">
        <f t="shared" si="67"/>
        <v>45879</v>
      </c>
      <c r="AD161" s="271"/>
      <c r="AE161" s="271"/>
      <c r="AF161" s="195"/>
      <c r="AG161" s="129">
        <f t="shared" si="68"/>
        <v>45545</v>
      </c>
      <c r="AH161" s="243">
        <f>'08set'!H61</f>
        <v>2</v>
      </c>
      <c r="AI161" s="243">
        <f>'08set'!I61</f>
        <v>0.125</v>
      </c>
      <c r="AJ161" s="195"/>
      <c r="AK161" s="129">
        <f t="shared" si="69"/>
        <v>45940</v>
      </c>
      <c r="AL161" s="244">
        <f>'06out'!H63</f>
        <v>4</v>
      </c>
      <c r="AM161" s="244">
        <f>'06out'!I63</f>
        <v>0.25</v>
      </c>
      <c r="AO161" s="227">
        <f t="shared" si="70"/>
        <v>45971</v>
      </c>
      <c r="AP161" s="244">
        <f>'10nov'!H59</f>
        <v>0</v>
      </c>
      <c r="AQ161" s="244">
        <f>'10nov'!I59</f>
        <v>0</v>
      </c>
      <c r="AR161" s="195"/>
      <c r="AS161" s="129">
        <f t="shared" si="71"/>
        <v>46001</v>
      </c>
      <c r="AT161" s="242">
        <f>'08dez'!H61</f>
        <v>0</v>
      </c>
      <c r="AU161" s="242">
        <f>'08dez'!I61</f>
        <v>0</v>
      </c>
    </row>
    <row r="162" spans="1:47">
      <c r="A162" s="227">
        <f t="shared" si="61"/>
        <v>45668</v>
      </c>
      <c r="B162" s="238">
        <f>'06jan'!H64</f>
        <v>0</v>
      </c>
      <c r="C162" s="238">
        <f>'06jan'!I64</f>
        <v>0</v>
      </c>
      <c r="D162" s="195"/>
      <c r="E162" s="227">
        <f t="shared" si="62"/>
        <v>45699</v>
      </c>
      <c r="F162" s="239">
        <f>'10fev'!H60</f>
        <v>4</v>
      </c>
      <c r="G162" s="239">
        <f>'10fev'!I60</f>
        <v>0.5</v>
      </c>
      <c r="H162" s="195"/>
      <c r="I162" s="129">
        <f t="shared" si="63"/>
        <v>45727</v>
      </c>
      <c r="J162" s="240">
        <f>'10mar'!H60</f>
        <v>1</v>
      </c>
      <c r="K162" s="240">
        <f>'10mar'!I60</f>
        <v>0.125</v>
      </c>
      <c r="L162" s="195"/>
      <c r="M162" s="129">
        <f t="shared" si="64"/>
        <v>45758</v>
      </c>
      <c r="N162" s="240">
        <f>'7abr'!H63</f>
        <v>0</v>
      </c>
      <c r="O162" s="240">
        <f>'7abr'!I63</f>
        <v>0</v>
      </c>
      <c r="P162" s="195"/>
      <c r="Q162" s="129">
        <f t="shared" si="65"/>
        <v>45788</v>
      </c>
      <c r="R162" s="272"/>
      <c r="S162" s="272"/>
      <c r="U162" s="227">
        <f t="shared" si="66"/>
        <v>45819</v>
      </c>
      <c r="V162" s="241">
        <f>'09jun'!H61</f>
        <v>0</v>
      </c>
      <c r="W162" s="241">
        <f>'09jun'!I61</f>
        <v>0</v>
      </c>
      <c r="X162" s="195"/>
      <c r="Y162" s="129">
        <v>45118</v>
      </c>
      <c r="Z162" s="241">
        <f>'07jul'!H63</f>
        <v>5</v>
      </c>
      <c r="AA162" s="241">
        <f>'07jul'!I63</f>
        <v>0.375</v>
      </c>
      <c r="AB162" s="195"/>
      <c r="AC162" s="129">
        <f t="shared" si="67"/>
        <v>45880</v>
      </c>
      <c r="AD162" s="239">
        <f>'11ago'!H59</f>
        <v>0</v>
      </c>
      <c r="AE162" s="239">
        <f>'11ago'!I59</f>
        <v>0</v>
      </c>
      <c r="AF162" s="195"/>
      <c r="AG162" s="129">
        <f t="shared" si="68"/>
        <v>45546</v>
      </c>
      <c r="AH162" s="243">
        <f>'08set'!H62</f>
        <v>0</v>
      </c>
      <c r="AI162" s="243">
        <f>'08set'!I62</f>
        <v>0</v>
      </c>
      <c r="AJ162" s="195"/>
      <c r="AK162" s="129">
        <f t="shared" si="69"/>
        <v>45941</v>
      </c>
      <c r="AL162" s="244">
        <f>'06out'!H64</f>
        <v>0</v>
      </c>
      <c r="AM162" s="244">
        <f>'06out'!I64</f>
        <v>0</v>
      </c>
      <c r="AO162" s="227">
        <f t="shared" si="70"/>
        <v>45972</v>
      </c>
      <c r="AP162" s="244">
        <f>'10nov'!H60</f>
        <v>0</v>
      </c>
      <c r="AQ162" s="244">
        <f>'10nov'!I60</f>
        <v>0</v>
      </c>
      <c r="AR162" s="195"/>
      <c r="AS162" s="129">
        <f t="shared" si="71"/>
        <v>46002</v>
      </c>
      <c r="AT162" s="242">
        <f>'08dez'!H62</f>
        <v>1</v>
      </c>
      <c r="AU162" s="242">
        <f>'08dez'!I62</f>
        <v>0.125</v>
      </c>
    </row>
    <row r="163" spans="1:47">
      <c r="A163" s="227">
        <f t="shared" si="61"/>
        <v>45669</v>
      </c>
      <c r="B163" s="263"/>
      <c r="C163" s="263"/>
      <c r="D163" s="195"/>
      <c r="E163" s="227">
        <f t="shared" si="62"/>
        <v>45700</v>
      </c>
      <c r="F163" s="239">
        <f>'10fev'!H61</f>
        <v>0</v>
      </c>
      <c r="G163" s="239">
        <f>'10fev'!I61</f>
        <v>0</v>
      </c>
      <c r="H163" s="195"/>
      <c r="I163" s="129">
        <f t="shared" si="63"/>
        <v>45728</v>
      </c>
      <c r="J163" s="240">
        <f>'10mar'!H61</f>
        <v>35</v>
      </c>
      <c r="K163" s="240">
        <f>'10mar'!I61</f>
        <v>0.625</v>
      </c>
      <c r="L163" s="195"/>
      <c r="M163" s="129">
        <f t="shared" si="64"/>
        <v>45759</v>
      </c>
      <c r="N163" s="240">
        <f>'7abr'!H64</f>
        <v>0</v>
      </c>
      <c r="O163" s="240">
        <f>'7abr'!I64</f>
        <v>0</v>
      </c>
      <c r="P163" s="195"/>
      <c r="Q163" s="129">
        <f t="shared" si="65"/>
        <v>45789</v>
      </c>
      <c r="R163" s="240">
        <f>'12mai'!H59</f>
        <v>0</v>
      </c>
      <c r="S163" s="240">
        <f>'12mai'!I59</f>
        <v>0</v>
      </c>
      <c r="U163" s="227">
        <f t="shared" si="66"/>
        <v>45820</v>
      </c>
      <c r="V163" s="241">
        <f>'09jun'!H62</f>
        <v>0</v>
      </c>
      <c r="W163" s="241">
        <f>'09jun'!I62</f>
        <v>0</v>
      </c>
      <c r="X163" s="195"/>
      <c r="Y163" s="129">
        <v>45119</v>
      </c>
      <c r="Z163" s="241">
        <f>'07jul'!H64</f>
        <v>0</v>
      </c>
      <c r="AA163" s="241">
        <f>'07jul'!I64</f>
        <v>0</v>
      </c>
      <c r="AB163" s="195"/>
      <c r="AC163" s="129">
        <f t="shared" si="67"/>
        <v>45881</v>
      </c>
      <c r="AD163" s="239">
        <f>'11ago'!H60</f>
        <v>0</v>
      </c>
      <c r="AE163" s="239">
        <f>'11ago'!I60</f>
        <v>0</v>
      </c>
      <c r="AF163" s="195"/>
      <c r="AG163" s="129">
        <f t="shared" si="68"/>
        <v>45547</v>
      </c>
      <c r="AH163" s="243">
        <f>'08set'!H63</f>
        <v>0</v>
      </c>
      <c r="AI163" s="243">
        <f>'08set'!I63</f>
        <v>0</v>
      </c>
      <c r="AJ163" s="195"/>
      <c r="AK163" s="129">
        <f t="shared" si="69"/>
        <v>45942</v>
      </c>
      <c r="AL163" s="275"/>
      <c r="AM163" s="275"/>
      <c r="AO163" s="227">
        <f t="shared" si="70"/>
        <v>45973</v>
      </c>
      <c r="AP163" s="244">
        <f>'10nov'!H61</f>
        <v>0</v>
      </c>
      <c r="AQ163" s="244">
        <f>'10nov'!I61</f>
        <v>0</v>
      </c>
      <c r="AR163" s="195"/>
      <c r="AS163" s="129">
        <f t="shared" si="71"/>
        <v>46003</v>
      </c>
      <c r="AT163" s="242">
        <f>'08dez'!H63</f>
        <v>0</v>
      </c>
      <c r="AU163" s="242">
        <f>'08dez'!I63</f>
        <v>0</v>
      </c>
    </row>
    <row r="164" spans="1:47">
      <c r="A164" s="227">
        <f t="shared" si="61"/>
        <v>45670</v>
      </c>
      <c r="B164" s="238">
        <f>'13jan'!H59</f>
        <v>6</v>
      </c>
      <c r="C164" s="238">
        <f>'13jan'!I59</f>
        <v>0.625</v>
      </c>
      <c r="D164" s="195"/>
      <c r="E164" s="227">
        <f t="shared" si="62"/>
        <v>45701</v>
      </c>
      <c r="F164" s="239">
        <f>'10fev'!H62</f>
        <v>0</v>
      </c>
      <c r="G164" s="239">
        <f>'10fev'!I62</f>
        <v>0</v>
      </c>
      <c r="H164" s="195"/>
      <c r="I164" s="129">
        <f t="shared" si="63"/>
        <v>45729</v>
      </c>
      <c r="J164" s="240">
        <f>'10mar'!H62</f>
        <v>0</v>
      </c>
      <c r="K164" s="240">
        <f>'10mar'!I62</f>
        <v>0</v>
      </c>
      <c r="L164" s="195"/>
      <c r="M164" s="129">
        <f t="shared" si="64"/>
        <v>45760</v>
      </c>
      <c r="N164" s="272"/>
      <c r="O164" s="272"/>
      <c r="P164" s="195"/>
      <c r="Q164" s="129">
        <f t="shared" si="65"/>
        <v>45790</v>
      </c>
      <c r="R164" s="240">
        <f>'12mai'!H60</f>
        <v>6</v>
      </c>
      <c r="S164" s="240">
        <f>'12mai'!I60</f>
        <v>0.25</v>
      </c>
      <c r="U164" s="227">
        <f t="shared" si="66"/>
        <v>45821</v>
      </c>
      <c r="V164" s="241">
        <f>'09jun'!H63</f>
        <v>0</v>
      </c>
      <c r="W164" s="241">
        <f>'09jun'!I63</f>
        <v>0</v>
      </c>
      <c r="X164" s="195"/>
      <c r="Y164" s="129">
        <v>45120</v>
      </c>
      <c r="Z164" s="273"/>
      <c r="AA164" s="273"/>
      <c r="AB164" s="195"/>
      <c r="AC164" s="129">
        <f t="shared" si="67"/>
        <v>45882</v>
      </c>
      <c r="AD164" s="239">
        <f>'11ago'!H61</f>
        <v>4</v>
      </c>
      <c r="AE164" s="239">
        <f>'11ago'!I61</f>
        <v>0.25</v>
      </c>
      <c r="AF164" s="195"/>
      <c r="AG164" s="129">
        <f t="shared" si="68"/>
        <v>45548</v>
      </c>
      <c r="AH164" s="243">
        <f>'08set'!H64</f>
        <v>0</v>
      </c>
      <c r="AI164" s="243">
        <f>'08set'!I64</f>
        <v>0</v>
      </c>
      <c r="AJ164" s="195"/>
      <c r="AK164" s="129">
        <f t="shared" si="69"/>
        <v>45943</v>
      </c>
      <c r="AL164" s="244">
        <f>'13out'!H59</f>
        <v>17</v>
      </c>
      <c r="AM164" s="244">
        <f>'13out'!I59</f>
        <v>2</v>
      </c>
      <c r="AO164" s="227">
        <f t="shared" si="70"/>
        <v>45974</v>
      </c>
      <c r="AP164" s="244">
        <f>'10nov'!H62</f>
        <v>0</v>
      </c>
      <c r="AQ164" s="244">
        <f>'10nov'!I62</f>
        <v>0</v>
      </c>
      <c r="AR164" s="195"/>
      <c r="AS164" s="129">
        <f t="shared" si="71"/>
        <v>46004</v>
      </c>
      <c r="AT164" s="242">
        <f>'08dez'!H64</f>
        <v>0</v>
      </c>
      <c r="AU164" s="242">
        <f>'08dez'!I64</f>
        <v>0</v>
      </c>
    </row>
    <row r="165" spans="1:47">
      <c r="A165" s="227">
        <f t="shared" si="61"/>
        <v>45671</v>
      </c>
      <c r="B165" s="238">
        <f>'13jan'!H60</f>
        <v>2</v>
      </c>
      <c r="C165" s="238">
        <f>'13jan'!I60</f>
        <v>0.375</v>
      </c>
      <c r="D165" s="195"/>
      <c r="E165" s="227">
        <f t="shared" si="62"/>
        <v>45702</v>
      </c>
      <c r="F165" s="239">
        <f>'10fev'!H63</f>
        <v>3</v>
      </c>
      <c r="G165" s="239">
        <f>'10fev'!I63</f>
        <v>0.125</v>
      </c>
      <c r="H165" s="195"/>
      <c r="I165" s="129">
        <f t="shared" si="63"/>
        <v>45730</v>
      </c>
      <c r="J165" s="240">
        <f>'10mar'!H63</f>
        <v>2</v>
      </c>
      <c r="K165" s="240">
        <f>'10mar'!I63</f>
        <v>0.25</v>
      </c>
      <c r="L165" s="195"/>
      <c r="M165" s="129">
        <f t="shared" si="64"/>
        <v>45761</v>
      </c>
      <c r="N165" s="240">
        <f>'14abr'!H59</f>
        <v>0</v>
      </c>
      <c r="O165" s="240">
        <f>'14abr'!I59</f>
        <v>0</v>
      </c>
      <c r="P165" s="195"/>
      <c r="Q165" s="129">
        <f t="shared" si="65"/>
        <v>45791</v>
      </c>
      <c r="R165" s="240">
        <f>'12mai'!H61</f>
        <v>0</v>
      </c>
      <c r="S165" s="240">
        <f>'12mai'!I61</f>
        <v>0</v>
      </c>
      <c r="U165" s="227">
        <f t="shared" si="66"/>
        <v>45822</v>
      </c>
      <c r="V165" s="241">
        <f>'09jun'!H64</f>
        <v>0</v>
      </c>
      <c r="W165" s="241">
        <f>'09jun'!I64</f>
        <v>0</v>
      </c>
      <c r="X165" s="195"/>
      <c r="Y165" s="129">
        <v>45121</v>
      </c>
      <c r="Z165" s="241">
        <f>'14jul'!H59</f>
        <v>0</v>
      </c>
      <c r="AA165" s="241">
        <f>'14jul'!I59</f>
        <v>0</v>
      </c>
      <c r="AB165" s="195"/>
      <c r="AC165" s="129">
        <f t="shared" si="67"/>
        <v>45883</v>
      </c>
      <c r="AD165" s="239">
        <f>'11ago'!H62</f>
        <v>0</v>
      </c>
      <c r="AE165" s="239">
        <f>'11ago'!I62</f>
        <v>0</v>
      </c>
      <c r="AF165" s="195"/>
      <c r="AG165" s="129">
        <f t="shared" si="68"/>
        <v>45549</v>
      </c>
      <c r="AH165" s="274"/>
      <c r="AI165" s="274"/>
      <c r="AJ165" s="195"/>
      <c r="AK165" s="129">
        <f t="shared" si="69"/>
        <v>45944</v>
      </c>
      <c r="AL165" s="244">
        <f>'13out'!H60</f>
        <v>5</v>
      </c>
      <c r="AM165" s="244">
        <f>'13out'!I60</f>
        <v>0.625</v>
      </c>
      <c r="AO165" s="227">
        <f t="shared" si="70"/>
        <v>45975</v>
      </c>
      <c r="AP165" s="244">
        <f>'10nov'!H63</f>
        <v>0</v>
      </c>
      <c r="AQ165" s="244">
        <f>'10nov'!I63</f>
        <v>0</v>
      </c>
      <c r="AR165" s="195"/>
      <c r="AS165" s="129">
        <f t="shared" si="71"/>
        <v>46005</v>
      </c>
      <c r="AT165" s="131"/>
      <c r="AU165" s="131"/>
    </row>
    <row r="166" spans="1:47">
      <c r="A166" s="227">
        <f t="shared" si="61"/>
        <v>45672</v>
      </c>
      <c r="B166" s="238">
        <f>'13jan'!H61</f>
        <v>8</v>
      </c>
      <c r="C166" s="238">
        <f>'13jan'!I61</f>
        <v>0.375</v>
      </c>
      <c r="D166" s="195"/>
      <c r="E166" s="227">
        <f t="shared" si="62"/>
        <v>45703</v>
      </c>
      <c r="F166" s="239">
        <f>'10fev'!H64</f>
        <v>0</v>
      </c>
      <c r="G166" s="239">
        <f>'10fev'!I64</f>
        <v>0</v>
      </c>
      <c r="H166" s="195"/>
      <c r="I166" s="129">
        <f t="shared" si="63"/>
        <v>45731</v>
      </c>
      <c r="J166" s="240">
        <f>'10mar'!H64</f>
        <v>0</v>
      </c>
      <c r="K166" s="240">
        <f>'10mar'!I64</f>
        <v>0</v>
      </c>
      <c r="L166" s="195"/>
      <c r="M166" s="129">
        <f t="shared" si="64"/>
        <v>45762</v>
      </c>
      <c r="N166" s="240">
        <f>'14abr'!H60</f>
        <v>4</v>
      </c>
      <c r="O166" s="240">
        <f>'14abr'!I60</f>
        <v>0.375</v>
      </c>
      <c r="P166" s="195"/>
      <c r="Q166" s="129">
        <f t="shared" si="65"/>
        <v>45792</v>
      </c>
      <c r="R166" s="240">
        <f>'12mai'!H62</f>
        <v>0</v>
      </c>
      <c r="S166" s="240">
        <f>'12mai'!I62</f>
        <v>0</v>
      </c>
      <c r="U166" s="227">
        <f t="shared" si="66"/>
        <v>45823</v>
      </c>
      <c r="V166" s="273"/>
      <c r="W166" s="273"/>
      <c r="X166" s="195"/>
      <c r="Y166" s="129">
        <v>45122</v>
      </c>
      <c r="Z166" s="241">
        <f>'14jul'!H60</f>
        <v>0</v>
      </c>
      <c r="AA166" s="241">
        <f>'14jul'!I60</f>
        <v>0</v>
      </c>
      <c r="AB166" s="195"/>
      <c r="AC166" s="129">
        <f t="shared" si="67"/>
        <v>45884</v>
      </c>
      <c r="AD166" s="239">
        <f>'11ago'!H63</f>
        <v>2</v>
      </c>
      <c r="AE166" s="239">
        <f>'11ago'!I63</f>
        <v>0.125</v>
      </c>
      <c r="AF166" s="195"/>
      <c r="AG166" s="129">
        <f t="shared" si="68"/>
        <v>45550</v>
      </c>
      <c r="AH166" s="243">
        <f>'15set'!H59</f>
        <v>6</v>
      </c>
      <c r="AI166" s="243">
        <f>'15set'!I59</f>
        <v>0.375</v>
      </c>
      <c r="AJ166" s="195"/>
      <c r="AK166" s="129">
        <f t="shared" si="69"/>
        <v>45945</v>
      </c>
      <c r="AL166" s="244">
        <f>'13out'!H61</f>
        <v>1</v>
      </c>
      <c r="AM166" s="244">
        <f>'13out'!I61</f>
        <v>0.125</v>
      </c>
      <c r="AO166" s="227">
        <f t="shared" si="70"/>
        <v>45976</v>
      </c>
      <c r="AP166" s="244">
        <f>'10nov'!H64</f>
        <v>0</v>
      </c>
      <c r="AQ166" s="244">
        <f>'10nov'!I64</f>
        <v>0</v>
      </c>
      <c r="AR166" s="195"/>
      <c r="AS166" s="129">
        <f t="shared" si="71"/>
        <v>46006</v>
      </c>
      <c r="AT166" s="242">
        <f>'15dez'!H59</f>
        <v>0</v>
      </c>
      <c r="AU166" s="242">
        <f>'15dez'!I59</f>
        <v>0</v>
      </c>
    </row>
    <row r="167" spans="1:47">
      <c r="A167" s="227">
        <f t="shared" si="61"/>
        <v>45673</v>
      </c>
      <c r="B167" s="238">
        <f>'13jan'!H62</f>
        <v>2</v>
      </c>
      <c r="C167" s="238">
        <f>'13jan'!I62</f>
        <v>0.25</v>
      </c>
      <c r="D167" s="195"/>
      <c r="E167" s="227">
        <f t="shared" si="62"/>
        <v>45704</v>
      </c>
      <c r="F167" s="271"/>
      <c r="G167" s="271"/>
      <c r="H167" s="195"/>
      <c r="I167" s="129">
        <f t="shared" si="63"/>
        <v>45732</v>
      </c>
      <c r="J167" s="272"/>
      <c r="K167" s="272"/>
      <c r="L167" s="195"/>
      <c r="M167" s="129">
        <f t="shared" si="64"/>
        <v>45763</v>
      </c>
      <c r="N167" s="240">
        <f>'14abr'!H61</f>
        <v>2</v>
      </c>
      <c r="O167" s="240">
        <f>'14abr'!I61</f>
        <v>0.125</v>
      </c>
      <c r="P167" s="195"/>
      <c r="Q167" s="129">
        <f t="shared" si="65"/>
        <v>45793</v>
      </c>
      <c r="R167" s="240">
        <f>'12mai'!H63</f>
        <v>0</v>
      </c>
      <c r="S167" s="240">
        <f>'12mai'!I63</f>
        <v>0</v>
      </c>
      <c r="U167" s="227">
        <f t="shared" si="66"/>
        <v>45824</v>
      </c>
      <c r="V167" s="241">
        <f>'16jun'!H59</f>
        <v>4</v>
      </c>
      <c r="W167" s="241">
        <f>'16jun'!I59</f>
        <v>0.375</v>
      </c>
      <c r="X167" s="195"/>
      <c r="Y167" s="129">
        <v>45123</v>
      </c>
      <c r="Z167" s="241">
        <f>'14jul'!H61</f>
        <v>0</v>
      </c>
      <c r="AA167" s="241">
        <f>'14jul'!I61</f>
        <v>0</v>
      </c>
      <c r="AB167" s="195"/>
      <c r="AC167" s="129">
        <f t="shared" si="67"/>
        <v>45885</v>
      </c>
      <c r="AD167" s="239">
        <f>'11ago'!H64</f>
        <v>0</v>
      </c>
      <c r="AE167" s="239">
        <f>'11ago'!I64</f>
        <v>0</v>
      </c>
      <c r="AF167" s="195"/>
      <c r="AG167" s="129">
        <f t="shared" si="68"/>
        <v>45551</v>
      </c>
      <c r="AH167" s="243">
        <f>'15set'!H60</f>
        <v>14</v>
      </c>
      <c r="AI167" s="243">
        <f>'15set'!I60</f>
        <v>0.75</v>
      </c>
      <c r="AJ167" s="195"/>
      <c r="AK167" s="129">
        <f t="shared" si="69"/>
        <v>45946</v>
      </c>
      <c r="AL167" s="244">
        <f>'13out'!H62</f>
        <v>4</v>
      </c>
      <c r="AM167" s="244">
        <f>'13out'!I62</f>
        <v>0.25</v>
      </c>
      <c r="AO167" s="227">
        <f t="shared" si="70"/>
        <v>45977</v>
      </c>
      <c r="AP167" s="275"/>
      <c r="AQ167" s="275"/>
      <c r="AR167" s="195"/>
      <c r="AS167" s="129">
        <f t="shared" si="71"/>
        <v>46007</v>
      </c>
      <c r="AT167" s="242">
        <f>'15dez'!H60</f>
        <v>2</v>
      </c>
      <c r="AU167" s="242">
        <f>'15dez'!I60</f>
        <v>0.25</v>
      </c>
    </row>
    <row r="168" spans="1:47">
      <c r="A168" s="227">
        <f t="shared" si="61"/>
        <v>45674</v>
      </c>
      <c r="B168" s="238">
        <f>'13jan'!H63</f>
        <v>9</v>
      </c>
      <c r="C168" s="238">
        <f>'13jan'!I63</f>
        <v>0.5</v>
      </c>
      <c r="D168" s="195"/>
      <c r="E168" s="227">
        <f t="shared" si="62"/>
        <v>45705</v>
      </c>
      <c r="F168" s="239">
        <f>'17fev'!H59</f>
        <v>2</v>
      </c>
      <c r="G168" s="239">
        <f>'17fev'!I59</f>
        <v>0.25</v>
      </c>
      <c r="H168" s="195"/>
      <c r="I168" s="129">
        <f t="shared" si="63"/>
        <v>45733</v>
      </c>
      <c r="J168" s="240">
        <f>'17mar'!H59</f>
        <v>31</v>
      </c>
      <c r="K168" s="240">
        <f>'17mar'!I59</f>
        <v>0.625</v>
      </c>
      <c r="L168" s="195"/>
      <c r="M168" s="129">
        <f t="shared" si="64"/>
        <v>45764</v>
      </c>
      <c r="N168" s="240">
        <f>'14abr'!H62</f>
        <v>0</v>
      </c>
      <c r="O168" s="240">
        <f>'14abr'!I62</f>
        <v>0</v>
      </c>
      <c r="P168" s="195"/>
      <c r="Q168" s="129">
        <f t="shared" si="65"/>
        <v>45794</v>
      </c>
      <c r="R168" s="240">
        <f>'12mai'!H64</f>
        <v>0</v>
      </c>
      <c r="S168" s="240">
        <f>'12mai'!I64</f>
        <v>0</v>
      </c>
      <c r="U168" s="227">
        <f t="shared" si="66"/>
        <v>45825</v>
      </c>
      <c r="V168" s="241">
        <f>'16jun'!H60</f>
        <v>2</v>
      </c>
      <c r="W168" s="241">
        <f>'16jun'!I60</f>
        <v>0.25</v>
      </c>
      <c r="X168" s="195"/>
      <c r="Y168" s="129">
        <v>45124</v>
      </c>
      <c r="Z168" s="241">
        <f>'14jul'!H62</f>
        <v>0</v>
      </c>
      <c r="AA168" s="241">
        <f>'14jul'!I62</f>
        <v>0</v>
      </c>
      <c r="AB168" s="195"/>
      <c r="AC168" s="129">
        <f t="shared" si="67"/>
        <v>45886</v>
      </c>
      <c r="AD168" s="271"/>
      <c r="AE168" s="271"/>
      <c r="AF168" s="195"/>
      <c r="AG168" s="129">
        <f t="shared" si="68"/>
        <v>45552</v>
      </c>
      <c r="AH168" s="243">
        <f>'15set'!H61</f>
        <v>8</v>
      </c>
      <c r="AI168" s="243">
        <f>'15set'!I61</f>
        <v>0.25</v>
      </c>
      <c r="AJ168" s="195"/>
      <c r="AK168" s="129">
        <f t="shared" si="69"/>
        <v>45947</v>
      </c>
      <c r="AL168" s="244">
        <f>'13out'!H63</f>
        <v>0</v>
      </c>
      <c r="AM168" s="244">
        <f>'13out'!I63</f>
        <v>0</v>
      </c>
      <c r="AO168" s="227">
        <f t="shared" si="70"/>
        <v>45978</v>
      </c>
      <c r="AP168" s="244">
        <f>'17nov'!H59</f>
        <v>1</v>
      </c>
      <c r="AQ168" s="244">
        <f>'17nov'!I59</f>
        <v>0.125</v>
      </c>
      <c r="AR168" s="195"/>
      <c r="AS168" s="129">
        <f t="shared" si="71"/>
        <v>46008</v>
      </c>
      <c r="AT168" s="242">
        <f>'15dez'!H61</f>
        <v>0</v>
      </c>
      <c r="AU168" s="242">
        <f>'15dez'!I61</f>
        <v>0</v>
      </c>
    </row>
    <row r="169" spans="1:47">
      <c r="A169" s="227">
        <f t="shared" si="61"/>
        <v>45675</v>
      </c>
      <c r="B169" s="238">
        <f>'13jan'!H64</f>
        <v>0</v>
      </c>
      <c r="C169" s="238">
        <f>'13jan'!I64</f>
        <v>0</v>
      </c>
      <c r="D169" s="195"/>
      <c r="E169" s="227">
        <f t="shared" si="62"/>
        <v>45706</v>
      </c>
      <c r="F169" s="239">
        <f>'17fev'!H60</f>
        <v>5</v>
      </c>
      <c r="G169" s="239">
        <f>'17fev'!I60</f>
        <v>0.5</v>
      </c>
      <c r="H169" s="195"/>
      <c r="I169" s="129">
        <f t="shared" si="63"/>
        <v>45734</v>
      </c>
      <c r="J169" s="240">
        <f>'17mar'!H60</f>
        <v>0</v>
      </c>
      <c r="K169" s="240">
        <f>'17mar'!I60</f>
        <v>0</v>
      </c>
      <c r="L169" s="195"/>
      <c r="M169" s="129">
        <f t="shared" si="64"/>
        <v>45765</v>
      </c>
      <c r="N169" s="240">
        <f>'14abr'!H63</f>
        <v>0</v>
      </c>
      <c r="O169" s="240">
        <f>'14abr'!I63</f>
        <v>0</v>
      </c>
      <c r="P169" s="195"/>
      <c r="Q169" s="129">
        <f t="shared" si="65"/>
        <v>45795</v>
      </c>
      <c r="R169" s="272"/>
      <c r="S169" s="272"/>
      <c r="U169" s="227">
        <f t="shared" si="66"/>
        <v>45826</v>
      </c>
      <c r="V169" s="241">
        <f>'16jun'!H61</f>
        <v>1</v>
      </c>
      <c r="W169" s="241">
        <f>'16jun'!I61</f>
        <v>0.125</v>
      </c>
      <c r="X169" s="195"/>
      <c r="Y169" s="129">
        <v>45125</v>
      </c>
      <c r="Z169" s="241">
        <f>'14jul'!H63</f>
        <v>0</v>
      </c>
      <c r="AA169" s="241">
        <f>'14jul'!I63</f>
        <v>0</v>
      </c>
      <c r="AB169" s="195"/>
      <c r="AC169" s="129">
        <f t="shared" si="67"/>
        <v>45887</v>
      </c>
      <c r="AD169" s="239">
        <f>'18ago'!H59</f>
        <v>1</v>
      </c>
      <c r="AE169" s="239">
        <f>'18ago'!I59</f>
        <v>0.125</v>
      </c>
      <c r="AF169" s="195"/>
      <c r="AG169" s="129">
        <f t="shared" si="68"/>
        <v>45553</v>
      </c>
      <c r="AH169" s="243">
        <f>'15set'!H62</f>
        <v>3</v>
      </c>
      <c r="AI169" s="243">
        <f>'15set'!I62</f>
        <v>0.25</v>
      </c>
      <c r="AJ169" s="195"/>
      <c r="AK169" s="129">
        <f t="shared" si="69"/>
        <v>45948</v>
      </c>
      <c r="AL169" s="244">
        <f>'13out'!H64</f>
        <v>0</v>
      </c>
      <c r="AM169" s="244">
        <f>'13out'!I64</f>
        <v>0</v>
      </c>
      <c r="AO169" s="227">
        <f t="shared" si="70"/>
        <v>45979</v>
      </c>
      <c r="AP169" s="244">
        <f>'17nov'!H60</f>
        <v>0</v>
      </c>
      <c r="AQ169" s="244">
        <f>'17nov'!I60</f>
        <v>0</v>
      </c>
      <c r="AR169" s="195"/>
      <c r="AS169" s="129">
        <f t="shared" si="71"/>
        <v>46009</v>
      </c>
      <c r="AT169" s="242">
        <f>'15dez'!H62</f>
        <v>0</v>
      </c>
      <c r="AU169" s="242">
        <f>'15dez'!I62</f>
        <v>0</v>
      </c>
    </row>
    <row r="170" spans="1:47">
      <c r="A170" s="227">
        <f t="shared" si="61"/>
        <v>45676</v>
      </c>
      <c r="B170" s="263"/>
      <c r="C170" s="263"/>
      <c r="D170" s="195"/>
      <c r="E170" s="227">
        <f t="shared" si="62"/>
        <v>45707</v>
      </c>
      <c r="F170" s="239">
        <f>'17fev'!H61</f>
        <v>1</v>
      </c>
      <c r="G170" s="239">
        <f>'17fev'!I61</f>
        <v>0.25</v>
      </c>
      <c r="H170" s="195"/>
      <c r="I170" s="129">
        <f t="shared" si="63"/>
        <v>45735</v>
      </c>
      <c r="J170" s="240">
        <f>'17mar'!H61</f>
        <v>0</v>
      </c>
      <c r="K170" s="240">
        <f>'17mar'!I61</f>
        <v>0</v>
      </c>
      <c r="L170" s="195"/>
      <c r="M170" s="129">
        <f t="shared" si="64"/>
        <v>45766</v>
      </c>
      <c r="N170" s="240">
        <f>'14abr'!H64</f>
        <v>0</v>
      </c>
      <c r="O170" s="240">
        <f>'14abr'!I64</f>
        <v>0</v>
      </c>
      <c r="P170" s="195"/>
      <c r="Q170" s="129">
        <f t="shared" si="65"/>
        <v>45796</v>
      </c>
      <c r="R170" s="240">
        <f>'19mai'!H59</f>
        <v>0</v>
      </c>
      <c r="S170" s="240">
        <f>'19mai'!I59</f>
        <v>0</v>
      </c>
      <c r="U170" s="227">
        <f t="shared" si="66"/>
        <v>45827</v>
      </c>
      <c r="V170" s="241">
        <f>'16jun'!H62</f>
        <v>0</v>
      </c>
      <c r="W170" s="241">
        <f>'16jun'!I62</f>
        <v>0</v>
      </c>
      <c r="X170" s="195"/>
      <c r="Y170" s="129">
        <v>45126</v>
      </c>
      <c r="Z170" s="241">
        <f>'14jul'!H64</f>
        <v>0</v>
      </c>
      <c r="AA170" s="241">
        <f>'14jul'!I64</f>
        <v>0</v>
      </c>
      <c r="AB170" s="195"/>
      <c r="AC170" s="129">
        <f t="shared" si="67"/>
        <v>45888</v>
      </c>
      <c r="AD170" s="239">
        <f>'18ago'!H60</f>
        <v>5</v>
      </c>
      <c r="AE170" s="239">
        <f>'18ago'!I60</f>
        <v>0.25</v>
      </c>
      <c r="AF170" s="195"/>
      <c r="AG170" s="129">
        <f t="shared" si="68"/>
        <v>45554</v>
      </c>
      <c r="AH170" s="243">
        <f>'15set'!H63</f>
        <v>0</v>
      </c>
      <c r="AI170" s="243">
        <f>'15set'!I63</f>
        <v>0</v>
      </c>
      <c r="AJ170" s="195"/>
      <c r="AK170" s="129">
        <f t="shared" si="69"/>
        <v>45949</v>
      </c>
      <c r="AL170" s="275"/>
      <c r="AM170" s="275"/>
      <c r="AO170" s="227">
        <f t="shared" si="70"/>
        <v>45980</v>
      </c>
      <c r="AP170" s="244">
        <f>'17nov'!H61</f>
        <v>2</v>
      </c>
      <c r="AQ170" s="244">
        <f>'17nov'!I61</f>
        <v>0.125</v>
      </c>
      <c r="AR170" s="195"/>
      <c r="AS170" s="129">
        <f t="shared" si="71"/>
        <v>46010</v>
      </c>
      <c r="AT170" s="242">
        <f>'15dez'!H63</f>
        <v>0</v>
      </c>
      <c r="AU170" s="242">
        <f>'15dez'!I63</f>
        <v>0</v>
      </c>
    </row>
    <row r="171" spans="1:47">
      <c r="A171" s="227">
        <f t="shared" si="61"/>
        <v>45677</v>
      </c>
      <c r="B171" s="238">
        <f>'20jan'!H59</f>
        <v>13</v>
      </c>
      <c r="C171" s="238">
        <f>'20jan'!I59</f>
        <v>0.75</v>
      </c>
      <c r="D171" s="195"/>
      <c r="E171" s="227">
        <f t="shared" si="62"/>
        <v>45708</v>
      </c>
      <c r="F171" s="239">
        <f>'17fev'!H62</f>
        <v>6</v>
      </c>
      <c r="G171" s="239">
        <f>'17fev'!I62</f>
        <v>0.5</v>
      </c>
      <c r="H171" s="195"/>
      <c r="I171" s="129">
        <f t="shared" si="63"/>
        <v>45736</v>
      </c>
      <c r="J171" s="240">
        <f>'17mar'!H62</f>
        <v>2</v>
      </c>
      <c r="K171" s="240">
        <f>'17mar'!I62</f>
        <v>0.25</v>
      </c>
      <c r="L171" s="195"/>
      <c r="M171" s="129">
        <f t="shared" si="64"/>
        <v>45767</v>
      </c>
      <c r="N171" s="272"/>
      <c r="O171" s="272"/>
      <c r="P171" s="195"/>
      <c r="Q171" s="129">
        <f t="shared" si="65"/>
        <v>45797</v>
      </c>
      <c r="R171" s="240">
        <f>'19mai'!H60</f>
        <v>0</v>
      </c>
      <c r="S171" s="240">
        <f>'19mai'!I60</f>
        <v>0</v>
      </c>
      <c r="U171" s="227">
        <f t="shared" si="66"/>
        <v>45828</v>
      </c>
      <c r="V171" s="241">
        <f>'16jun'!H63</f>
        <v>0</v>
      </c>
      <c r="W171" s="241">
        <f>'16jun'!I63</f>
        <v>0</v>
      </c>
      <c r="X171" s="195"/>
      <c r="Y171" s="129">
        <v>45127</v>
      </c>
      <c r="Z171" s="273"/>
      <c r="AA171" s="273"/>
      <c r="AB171" s="195"/>
      <c r="AC171" s="129">
        <f t="shared" si="67"/>
        <v>45889</v>
      </c>
      <c r="AD171" s="239">
        <f>'18ago'!H61</f>
        <v>0</v>
      </c>
      <c r="AE171" s="239">
        <f>'18ago'!I61</f>
        <v>0</v>
      </c>
      <c r="AF171" s="195"/>
      <c r="AG171" s="129">
        <f t="shared" si="68"/>
        <v>45555</v>
      </c>
      <c r="AH171" s="243">
        <f>'15set'!H64</f>
        <v>0</v>
      </c>
      <c r="AI171" s="243">
        <f>'15set'!I64</f>
        <v>0</v>
      </c>
      <c r="AJ171" s="195"/>
      <c r="AK171" s="129">
        <f t="shared" si="69"/>
        <v>45950</v>
      </c>
      <c r="AL171" s="244">
        <f>'20out'!H59</f>
        <v>0</v>
      </c>
      <c r="AM171" s="244">
        <f>'20out'!I59</f>
        <v>0</v>
      </c>
      <c r="AO171" s="227">
        <f t="shared" si="70"/>
        <v>45981</v>
      </c>
      <c r="AP171" s="244">
        <f>'17nov'!H62</f>
        <v>0</v>
      </c>
      <c r="AQ171" s="244">
        <f>'17nov'!I62</f>
        <v>0</v>
      </c>
      <c r="AR171" s="195"/>
      <c r="AS171" s="129">
        <f t="shared" si="71"/>
        <v>46011</v>
      </c>
      <c r="AT171" s="242">
        <f>'15dez'!H64</f>
        <v>0</v>
      </c>
      <c r="AU171" s="242">
        <f>'15dez'!I64</f>
        <v>0</v>
      </c>
    </row>
    <row r="172" spans="1:47">
      <c r="A172" s="227">
        <f t="shared" si="61"/>
        <v>45678</v>
      </c>
      <c r="B172" s="238">
        <f>'20jan'!H60</f>
        <v>2</v>
      </c>
      <c r="C172" s="238">
        <f>'20jan'!I60</f>
        <v>0.25</v>
      </c>
      <c r="D172" s="195"/>
      <c r="E172" s="227">
        <f t="shared" si="62"/>
        <v>45709</v>
      </c>
      <c r="F172" s="239">
        <f>'17fev'!H63</f>
        <v>0</v>
      </c>
      <c r="G172" s="239">
        <f>'17fev'!I63</f>
        <v>0</v>
      </c>
      <c r="H172" s="195"/>
      <c r="I172" s="129">
        <f t="shared" si="63"/>
        <v>45737</v>
      </c>
      <c r="J172" s="240">
        <f>'17mar'!H63</f>
        <v>1</v>
      </c>
      <c r="K172" s="240">
        <f>'17mar'!I63</f>
        <v>0.125</v>
      </c>
      <c r="L172" s="195"/>
      <c r="M172" s="129">
        <f t="shared" si="64"/>
        <v>45768</v>
      </c>
      <c r="N172" s="240">
        <f>'21abr'!H59</f>
        <v>0</v>
      </c>
      <c r="O172" s="240">
        <f>'21abr'!I59</f>
        <v>0</v>
      </c>
      <c r="P172" s="195"/>
      <c r="Q172" s="129">
        <f t="shared" si="65"/>
        <v>45798</v>
      </c>
      <c r="R172" s="240">
        <f>'19mai'!H61</f>
        <v>0</v>
      </c>
      <c r="S172" s="240">
        <f>'19mai'!I61</f>
        <v>0</v>
      </c>
      <c r="U172" s="227">
        <f t="shared" si="66"/>
        <v>45829</v>
      </c>
      <c r="V172" s="241">
        <f>'16jun'!H64</f>
        <v>0</v>
      </c>
      <c r="W172" s="241">
        <f>'16jun'!I64</f>
        <v>0</v>
      </c>
      <c r="X172" s="195"/>
      <c r="Y172" s="129">
        <v>45128</v>
      </c>
      <c r="Z172" s="241">
        <f>'21jul'!H59</f>
        <v>0</v>
      </c>
      <c r="AA172" s="241">
        <f>'21jul'!I59</f>
        <v>0</v>
      </c>
      <c r="AB172" s="195"/>
      <c r="AC172" s="129">
        <f t="shared" si="67"/>
        <v>45890</v>
      </c>
      <c r="AD172" s="239">
        <f>'18ago'!H62</f>
        <v>0</v>
      </c>
      <c r="AE172" s="239">
        <f>'18ago'!I62</f>
        <v>0</v>
      </c>
      <c r="AF172" s="195"/>
      <c r="AG172" s="129">
        <f t="shared" si="68"/>
        <v>45556</v>
      </c>
      <c r="AH172" s="274"/>
      <c r="AI172" s="274"/>
      <c r="AJ172" s="195"/>
      <c r="AK172" s="129">
        <f>AK171+1</f>
        <v>45951</v>
      </c>
      <c r="AL172" s="244">
        <f>'20out'!H60</f>
        <v>0</v>
      </c>
      <c r="AM172" s="244">
        <f>'20out'!I60</f>
        <v>0</v>
      </c>
      <c r="AO172" s="227">
        <f t="shared" si="70"/>
        <v>45982</v>
      </c>
      <c r="AP172" s="244">
        <f>'17nov'!H63</f>
        <v>0</v>
      </c>
      <c r="AQ172" s="244">
        <f>'17nov'!I63</f>
        <v>0</v>
      </c>
      <c r="AR172" s="195"/>
      <c r="AS172" s="129">
        <f t="shared" si="71"/>
        <v>46012</v>
      </c>
      <c r="AT172" s="131"/>
      <c r="AU172" s="131"/>
    </row>
    <row r="173" spans="1:47">
      <c r="A173" s="227">
        <f>A172+1</f>
        <v>45679</v>
      </c>
      <c r="B173" s="238">
        <f>'20jan'!H61</f>
        <v>15</v>
      </c>
      <c r="C173" s="238">
        <f>'20jan'!I61</f>
        <v>0.25</v>
      </c>
      <c r="D173" s="195"/>
      <c r="E173" s="227">
        <f>E172+1</f>
        <v>45710</v>
      </c>
      <c r="F173" s="239">
        <f>'17fev'!H64</f>
        <v>0</v>
      </c>
      <c r="G173" s="239">
        <f>'17fev'!I64</f>
        <v>0</v>
      </c>
      <c r="H173" s="195"/>
      <c r="I173" s="129">
        <f>I172+1</f>
        <v>45738</v>
      </c>
      <c r="J173" s="240">
        <f>'17mar'!H64</f>
        <v>0</v>
      </c>
      <c r="K173" s="240">
        <f>'17mar'!I64</f>
        <v>0</v>
      </c>
      <c r="L173" s="195"/>
      <c r="M173" s="129">
        <f>M172+1</f>
        <v>45769</v>
      </c>
      <c r="N173" s="240">
        <f>'21abr'!H60</f>
        <v>0</v>
      </c>
      <c r="O173" s="240">
        <f>'21abr'!I60</f>
        <v>0</v>
      </c>
      <c r="P173" s="195"/>
      <c r="Q173" s="129">
        <f>Q172+1</f>
        <v>45799</v>
      </c>
      <c r="R173" s="240">
        <f>'19mai'!H62</f>
        <v>0</v>
      </c>
      <c r="S173" s="240">
        <f>'19mai'!I62</f>
        <v>0</v>
      </c>
      <c r="U173" s="227">
        <f>U172+1</f>
        <v>45830</v>
      </c>
      <c r="V173" s="273"/>
      <c r="W173" s="273"/>
      <c r="X173" s="195"/>
      <c r="Y173" s="129">
        <v>45129</v>
      </c>
      <c r="Z173" s="241">
        <f>'21jul'!H60</f>
        <v>0</v>
      </c>
      <c r="AA173" s="241">
        <f>'21jul'!I60</f>
        <v>0</v>
      </c>
      <c r="AB173" s="195"/>
      <c r="AC173" s="129">
        <f t="shared" si="67"/>
        <v>45891</v>
      </c>
      <c r="AD173" s="239">
        <f>'18ago'!H63</f>
        <v>0</v>
      </c>
      <c r="AE173" s="239">
        <f>'18ago'!I63</f>
        <v>0</v>
      </c>
      <c r="AF173" s="195"/>
      <c r="AG173" s="129">
        <f t="shared" si="68"/>
        <v>45557</v>
      </c>
      <c r="AH173" s="243">
        <f>'22set'!H59</f>
        <v>0</v>
      </c>
      <c r="AI173" s="243">
        <f>'22set'!I59</f>
        <v>0</v>
      </c>
      <c r="AJ173" s="195"/>
      <c r="AK173" s="129">
        <f t="shared" si="69"/>
        <v>45952</v>
      </c>
      <c r="AL173" s="244">
        <f>'20out'!H61</f>
        <v>0</v>
      </c>
      <c r="AM173" s="244">
        <f>'20out'!I61</f>
        <v>0</v>
      </c>
      <c r="AO173" s="227">
        <f t="shared" si="70"/>
        <v>45983</v>
      </c>
      <c r="AP173" s="244">
        <f>'17nov'!H64</f>
        <v>0</v>
      </c>
      <c r="AQ173" s="244">
        <f>'17nov'!I64</f>
        <v>0</v>
      </c>
      <c r="AR173" s="195"/>
      <c r="AS173" s="129">
        <f t="shared" si="71"/>
        <v>46013</v>
      </c>
      <c r="AT173" s="242">
        <f>'22dez'!H59</f>
        <v>0</v>
      </c>
      <c r="AU173" s="242">
        <f>'22dez'!I59</f>
        <v>0</v>
      </c>
    </row>
    <row r="174" spans="1:47">
      <c r="A174" s="227">
        <f t="shared" si="61"/>
        <v>45680</v>
      </c>
      <c r="B174" s="238">
        <f>'20jan'!H62</f>
        <v>9</v>
      </c>
      <c r="C174" s="238">
        <f>'20jan'!I62</f>
        <v>0.5</v>
      </c>
      <c r="D174" s="195"/>
      <c r="E174" s="227">
        <f t="shared" ref="E174:E179" si="72">E173+1</f>
        <v>45711</v>
      </c>
      <c r="F174" s="271"/>
      <c r="G174" s="271"/>
      <c r="H174" s="195"/>
      <c r="I174" s="129">
        <f t="shared" ref="I174:I182" si="73">I173+1</f>
        <v>45739</v>
      </c>
      <c r="J174" s="272"/>
      <c r="K174" s="272"/>
      <c r="L174" s="195"/>
      <c r="M174" s="129">
        <f t="shared" ref="M174:M181" si="74">M173+1</f>
        <v>45770</v>
      </c>
      <c r="N174" s="240">
        <f>'21abr'!H61</f>
        <v>0</v>
      </c>
      <c r="O174" s="240">
        <f>'21abr'!I61</f>
        <v>0</v>
      </c>
      <c r="P174" s="195"/>
      <c r="Q174" s="129">
        <f t="shared" ref="Q174:Q182" si="75">Q173+1</f>
        <v>45800</v>
      </c>
      <c r="R174" s="240">
        <f>'19mai'!H63</f>
        <v>0</v>
      </c>
      <c r="S174" s="240">
        <f>'19mai'!I63</f>
        <v>0</v>
      </c>
      <c r="U174" s="227">
        <f t="shared" si="66"/>
        <v>45831</v>
      </c>
      <c r="V174" s="241">
        <f>'23jun'!H59</f>
        <v>2</v>
      </c>
      <c r="W174" s="241">
        <f>'23jun'!I59</f>
        <v>0.25</v>
      </c>
      <c r="X174" s="195"/>
      <c r="Y174" s="129">
        <v>45130</v>
      </c>
      <c r="Z174" s="241">
        <f>'21jul'!H61</f>
        <v>0</v>
      </c>
      <c r="AA174" s="241">
        <f>'21jul'!I61</f>
        <v>0</v>
      </c>
      <c r="AB174" s="195"/>
      <c r="AC174" s="129">
        <f t="shared" si="67"/>
        <v>45892</v>
      </c>
      <c r="AD174" s="239">
        <f>'18ago'!H64</f>
        <v>0</v>
      </c>
      <c r="AE174" s="239">
        <f>'18ago'!I64</f>
        <v>0</v>
      </c>
      <c r="AF174" s="195"/>
      <c r="AG174" s="129">
        <f t="shared" si="68"/>
        <v>45558</v>
      </c>
      <c r="AH174" s="243">
        <f>'22set'!H60</f>
        <v>0</v>
      </c>
      <c r="AI174" s="243">
        <f>'22set'!I60</f>
        <v>0</v>
      </c>
      <c r="AJ174" s="195"/>
      <c r="AK174" s="129">
        <f t="shared" si="69"/>
        <v>45953</v>
      </c>
      <c r="AL174" s="244">
        <f>'20out'!H62</f>
        <v>2</v>
      </c>
      <c r="AM174" s="244">
        <f>'20out'!I62</f>
        <v>0.125</v>
      </c>
      <c r="AO174" s="227">
        <f>AO173+1</f>
        <v>45984</v>
      </c>
      <c r="AP174" s="275"/>
      <c r="AQ174" s="275"/>
      <c r="AR174" s="195"/>
      <c r="AS174" s="129">
        <f t="shared" si="71"/>
        <v>46014</v>
      </c>
      <c r="AT174" s="242">
        <f>'22dez'!H60</f>
        <v>0</v>
      </c>
      <c r="AU174" s="242">
        <f>'22dez'!I60</f>
        <v>0</v>
      </c>
    </row>
    <row r="175" spans="1:47">
      <c r="A175" s="227">
        <f t="shared" si="61"/>
        <v>45681</v>
      </c>
      <c r="B175" s="238">
        <f>'20jan'!H63</f>
        <v>5</v>
      </c>
      <c r="C175" s="238">
        <f>'20jan'!I63</f>
        <v>0.375</v>
      </c>
      <c r="D175" s="195"/>
      <c r="E175" s="227">
        <f t="shared" si="72"/>
        <v>45712</v>
      </c>
      <c r="F175" s="239">
        <f>'24fev'!H22</f>
        <v>3</v>
      </c>
      <c r="G175" s="239">
        <f>'24fev'!I22</f>
        <v>0.375</v>
      </c>
      <c r="H175" s="195"/>
      <c r="I175" s="129">
        <f t="shared" si="73"/>
        <v>45740</v>
      </c>
      <c r="J175" s="240">
        <f>'24mar'!H59</f>
        <v>0</v>
      </c>
      <c r="K175" s="240">
        <f>'24mar'!I59</f>
        <v>0</v>
      </c>
      <c r="L175" s="195"/>
      <c r="M175" s="129">
        <f t="shared" si="74"/>
        <v>45771</v>
      </c>
      <c r="N175" s="240">
        <f>'21abr'!H62</f>
        <v>0</v>
      </c>
      <c r="O175" s="240">
        <f>'21abr'!I62</f>
        <v>0</v>
      </c>
      <c r="P175" s="195"/>
      <c r="Q175" s="129">
        <f t="shared" si="75"/>
        <v>45801</v>
      </c>
      <c r="R175" s="240">
        <f>'19mai'!H64</f>
        <v>0</v>
      </c>
      <c r="S175" s="240">
        <f>'19mai'!I64</f>
        <v>0</v>
      </c>
      <c r="U175" s="227">
        <f t="shared" si="66"/>
        <v>45832</v>
      </c>
      <c r="V175" s="241">
        <f>'23jun'!H60</f>
        <v>0</v>
      </c>
      <c r="W175" s="241">
        <f>'23jun'!I60</f>
        <v>0</v>
      </c>
      <c r="X175" s="195"/>
      <c r="Y175" s="129">
        <v>45131</v>
      </c>
      <c r="Z175" s="241">
        <f>'21jul'!H62</f>
        <v>0</v>
      </c>
      <c r="AA175" s="241">
        <f>'21jul'!I62</f>
        <v>0</v>
      </c>
      <c r="AB175" s="195"/>
      <c r="AC175" s="129">
        <f t="shared" si="67"/>
        <v>45893</v>
      </c>
      <c r="AD175" s="271"/>
      <c r="AE175" s="271"/>
      <c r="AF175" s="195"/>
      <c r="AG175" s="129">
        <f t="shared" si="68"/>
        <v>45559</v>
      </c>
      <c r="AH175" s="243">
        <f>'22set'!H61</f>
        <v>1</v>
      </c>
      <c r="AI175" s="243">
        <f>'22set'!I61</f>
        <v>0.125</v>
      </c>
      <c r="AJ175" s="195"/>
      <c r="AK175" s="129">
        <f t="shared" si="69"/>
        <v>45954</v>
      </c>
      <c r="AL175" s="244">
        <f>'20out'!H63</f>
        <v>1</v>
      </c>
      <c r="AM175" s="244">
        <f>'20out'!I63</f>
        <v>0.125</v>
      </c>
      <c r="AO175" s="227">
        <f t="shared" si="70"/>
        <v>45985</v>
      </c>
      <c r="AP175" s="244">
        <f>'24nov'!H22</f>
        <v>9</v>
      </c>
      <c r="AQ175" s="244">
        <f>'24nov'!I22</f>
        <v>1</v>
      </c>
      <c r="AR175" s="195"/>
      <c r="AS175" s="129">
        <f t="shared" si="71"/>
        <v>46015</v>
      </c>
      <c r="AT175" s="242">
        <f>'22dez'!H61</f>
        <v>0</v>
      </c>
      <c r="AU175" s="242">
        <f>'22dez'!I61</f>
        <v>0</v>
      </c>
    </row>
    <row r="176" spans="1:47">
      <c r="A176" s="227">
        <f t="shared" si="61"/>
        <v>45682</v>
      </c>
      <c r="B176" s="238">
        <f>'20jan'!H64</f>
        <v>0</v>
      </c>
      <c r="C176" s="238">
        <f>'20jan'!I64</f>
        <v>0</v>
      </c>
      <c r="D176" s="195"/>
      <c r="E176" s="227">
        <f t="shared" si="72"/>
        <v>45713</v>
      </c>
      <c r="F176" s="239">
        <f>'24fev'!H23</f>
        <v>9</v>
      </c>
      <c r="G176" s="239">
        <f>'24fev'!I23</f>
        <v>0.625</v>
      </c>
      <c r="H176" s="195"/>
      <c r="I176" s="129">
        <f t="shared" si="73"/>
        <v>45741</v>
      </c>
      <c r="J176" s="240">
        <f>'24mar'!H60</f>
        <v>0</v>
      </c>
      <c r="K176" s="240">
        <f>'24mar'!I60</f>
        <v>0</v>
      </c>
      <c r="L176" s="195"/>
      <c r="M176" s="129">
        <f t="shared" si="74"/>
        <v>45772</v>
      </c>
      <c r="N176" s="240">
        <f>'21abr'!H63</f>
        <v>0</v>
      </c>
      <c r="O176" s="240">
        <f>'21abr'!I63</f>
        <v>0</v>
      </c>
      <c r="P176" s="195"/>
      <c r="Q176" s="129">
        <f t="shared" si="75"/>
        <v>45802</v>
      </c>
      <c r="R176" s="272"/>
      <c r="S176" s="272"/>
      <c r="U176" s="227">
        <f t="shared" si="66"/>
        <v>45833</v>
      </c>
      <c r="V176" s="241">
        <f>'23jun'!H61</f>
        <v>0</v>
      </c>
      <c r="W176" s="241">
        <f>'23jun'!I61</f>
        <v>0</v>
      </c>
      <c r="X176" s="195"/>
      <c r="Y176" s="129">
        <v>45132</v>
      </c>
      <c r="Z176" s="241">
        <f>'21jul'!H63</f>
        <v>0</v>
      </c>
      <c r="AA176" s="241">
        <f>'21jul'!I63</f>
        <v>0</v>
      </c>
      <c r="AB176" s="195"/>
      <c r="AC176" s="129">
        <f t="shared" si="67"/>
        <v>45894</v>
      </c>
      <c r="AD176" s="239">
        <f>'25ago'!H59</f>
        <v>5</v>
      </c>
      <c r="AE176" s="239">
        <f>'25ago'!I59</f>
        <v>0.25</v>
      </c>
      <c r="AF176" s="195"/>
      <c r="AG176" s="129">
        <f t="shared" si="68"/>
        <v>45560</v>
      </c>
      <c r="AH176" s="243">
        <f>'22set'!H62</f>
        <v>2</v>
      </c>
      <c r="AI176" s="243">
        <f>'22set'!I62</f>
        <v>0.125</v>
      </c>
      <c r="AJ176" s="195"/>
      <c r="AK176" s="129">
        <f t="shared" si="69"/>
        <v>45955</v>
      </c>
      <c r="AL176" s="244">
        <f>'20out'!H64</f>
        <v>0</v>
      </c>
      <c r="AM176" s="244">
        <f>'20out'!I64</f>
        <v>0</v>
      </c>
      <c r="AO176" s="227">
        <f t="shared" si="70"/>
        <v>45986</v>
      </c>
      <c r="AP176" s="244">
        <f>'24nov'!H23</f>
        <v>5</v>
      </c>
      <c r="AQ176" s="244">
        <f>'24nov'!I23</f>
        <v>0.625</v>
      </c>
      <c r="AR176" s="195"/>
      <c r="AS176" s="129">
        <f t="shared" si="71"/>
        <v>46016</v>
      </c>
      <c r="AT176" s="242">
        <f>'22dez'!H62</f>
        <v>0</v>
      </c>
      <c r="AU176" s="242">
        <f>'22dez'!I62</f>
        <v>0</v>
      </c>
    </row>
    <row r="177" spans="1:47">
      <c r="A177" s="227">
        <f t="shared" si="61"/>
        <v>45683</v>
      </c>
      <c r="B177" s="263"/>
      <c r="C177" s="263"/>
      <c r="D177" s="195"/>
      <c r="E177" s="227">
        <f t="shared" si="72"/>
        <v>45714</v>
      </c>
      <c r="F177" s="239">
        <f>'24fev'!H24</f>
        <v>4</v>
      </c>
      <c r="G177" s="239">
        <f>'24fev'!I24</f>
        <v>0.5</v>
      </c>
      <c r="H177" s="195"/>
      <c r="I177" s="129">
        <f t="shared" si="73"/>
        <v>45742</v>
      </c>
      <c r="J177" s="240">
        <f>'24mar'!H61</f>
        <v>3</v>
      </c>
      <c r="K177" s="240">
        <f>'24mar'!I61</f>
        <v>0.25</v>
      </c>
      <c r="L177" s="195"/>
      <c r="M177" s="129">
        <f t="shared" si="74"/>
        <v>45773</v>
      </c>
      <c r="N177" s="240">
        <f>'21abr'!H64</f>
        <v>0</v>
      </c>
      <c r="O177" s="240">
        <f>'21abr'!I64</f>
        <v>0</v>
      </c>
      <c r="P177" s="195"/>
      <c r="Q177" s="129">
        <f t="shared" si="75"/>
        <v>45803</v>
      </c>
      <c r="R177" s="240">
        <f>'26mai'!H59</f>
        <v>0</v>
      </c>
      <c r="S177" s="240">
        <f>'26mai'!I59</f>
        <v>0</v>
      </c>
      <c r="U177" s="227">
        <f t="shared" si="66"/>
        <v>45834</v>
      </c>
      <c r="V177" s="241">
        <f>'23jun'!H62</f>
        <v>0</v>
      </c>
      <c r="W177" s="241">
        <f>'23jun'!I62</f>
        <v>0</v>
      </c>
      <c r="X177" s="195"/>
      <c r="Y177" s="129">
        <v>45133</v>
      </c>
      <c r="Z177" s="241">
        <f>'21jul'!H64</f>
        <v>0</v>
      </c>
      <c r="AA177" s="241">
        <f>'21jul'!I64</f>
        <v>0</v>
      </c>
      <c r="AB177" s="195"/>
      <c r="AC177" s="129">
        <f t="shared" si="67"/>
        <v>45895</v>
      </c>
      <c r="AD177" s="239">
        <f>'25ago'!H60</f>
        <v>0</v>
      </c>
      <c r="AE177" s="239">
        <f>'25ago'!I60</f>
        <v>0</v>
      </c>
      <c r="AF177" s="195"/>
      <c r="AG177" s="129">
        <f t="shared" si="68"/>
        <v>45561</v>
      </c>
      <c r="AH177" s="243">
        <f>'22set'!H63</f>
        <v>0</v>
      </c>
      <c r="AI177" s="243">
        <f>'22set'!I63</f>
        <v>0</v>
      </c>
      <c r="AJ177" s="195"/>
      <c r="AK177" s="129">
        <f t="shared" si="69"/>
        <v>45956</v>
      </c>
      <c r="AL177" s="275"/>
      <c r="AM177" s="275"/>
      <c r="AO177" s="227">
        <f t="shared" si="70"/>
        <v>45987</v>
      </c>
      <c r="AP177" s="244">
        <f>'24nov'!H24</f>
        <v>0</v>
      </c>
      <c r="AQ177" s="244">
        <f>'24nov'!I24</f>
        <v>0</v>
      </c>
      <c r="AR177" s="195"/>
      <c r="AS177" s="129">
        <f t="shared" si="71"/>
        <v>46017</v>
      </c>
      <c r="AT177" s="242">
        <f>'22dez'!H63</f>
        <v>0</v>
      </c>
      <c r="AU177" s="242">
        <f>'22dez'!I63</f>
        <v>0</v>
      </c>
    </row>
    <row r="178" spans="1:47">
      <c r="A178" s="227">
        <f t="shared" si="61"/>
        <v>45684</v>
      </c>
      <c r="B178" s="238">
        <f>'27jan'!H59</f>
        <v>2</v>
      </c>
      <c r="C178" s="238">
        <f>'27jan'!I59</f>
        <v>0.125</v>
      </c>
      <c r="D178" s="195"/>
      <c r="E178" s="227">
        <f t="shared" si="72"/>
        <v>45715</v>
      </c>
      <c r="F178" s="239">
        <f>'24fev'!H25</f>
        <v>2</v>
      </c>
      <c r="G178" s="239">
        <f>'24fev'!I25</f>
        <v>0.25</v>
      </c>
      <c r="H178" s="195"/>
      <c r="I178" s="129">
        <f t="shared" si="73"/>
        <v>45743</v>
      </c>
      <c r="J178" s="240">
        <f>'24mar'!H62</f>
        <v>6</v>
      </c>
      <c r="K178" s="240">
        <f>'24mar'!I62</f>
        <v>0.375</v>
      </c>
      <c r="L178" s="195"/>
      <c r="M178" s="129">
        <f t="shared" si="74"/>
        <v>45774</v>
      </c>
      <c r="N178" s="272"/>
      <c r="O178" s="272"/>
      <c r="P178" s="195"/>
      <c r="Q178" s="129">
        <f t="shared" si="75"/>
        <v>45804</v>
      </c>
      <c r="R178" s="240">
        <f>'26mai'!H60</f>
        <v>0</v>
      </c>
      <c r="S178" s="240">
        <f>'26mai'!I60</f>
        <v>0</v>
      </c>
      <c r="U178" s="227">
        <f t="shared" si="66"/>
        <v>45835</v>
      </c>
      <c r="V178" s="241">
        <f>'23jun'!H63</f>
        <v>0</v>
      </c>
      <c r="W178" s="241">
        <f>'23jun'!I63</f>
        <v>0</v>
      </c>
      <c r="X178" s="195"/>
      <c r="Y178" s="129">
        <v>45134</v>
      </c>
      <c r="Z178" s="273"/>
      <c r="AA178" s="273"/>
      <c r="AB178" s="195"/>
      <c r="AC178" s="129">
        <f t="shared" si="67"/>
        <v>45896</v>
      </c>
      <c r="AD178" s="239">
        <f>'25ago'!H61</f>
        <v>0</v>
      </c>
      <c r="AE178" s="239">
        <f>'25ago'!I61</f>
        <v>0</v>
      </c>
      <c r="AF178" s="195"/>
      <c r="AG178" s="129">
        <f t="shared" si="68"/>
        <v>45562</v>
      </c>
      <c r="AH178" s="243">
        <f>'22set'!H64</f>
        <v>0</v>
      </c>
      <c r="AI178" s="243">
        <f>'22set'!I64</f>
        <v>0</v>
      </c>
      <c r="AJ178" s="195"/>
      <c r="AK178" s="129">
        <f t="shared" si="69"/>
        <v>45957</v>
      </c>
      <c r="AL178" s="244">
        <f>'27out'!H59</f>
        <v>0</v>
      </c>
      <c r="AM178" s="244">
        <f>'27out'!I59</f>
        <v>0</v>
      </c>
      <c r="AO178" s="227">
        <f t="shared" si="70"/>
        <v>45988</v>
      </c>
      <c r="AP178" s="244">
        <f>'24nov'!H25</f>
        <v>0</v>
      </c>
      <c r="AQ178" s="244">
        <f>'24nov'!I25</f>
        <v>0</v>
      </c>
      <c r="AR178" s="195"/>
      <c r="AS178" s="129">
        <f t="shared" si="71"/>
        <v>46018</v>
      </c>
      <c r="AT178" s="242">
        <f>'22dez'!H64</f>
        <v>0</v>
      </c>
      <c r="AU178" s="242">
        <f>'22dez'!I64</f>
        <v>0</v>
      </c>
    </row>
    <row r="179" spans="1:47">
      <c r="A179" s="227">
        <f t="shared" si="61"/>
        <v>45685</v>
      </c>
      <c r="B179" s="238">
        <f>'27jan'!H60</f>
        <v>4</v>
      </c>
      <c r="C179" s="238">
        <f>'27jan'!I60</f>
        <v>0.375</v>
      </c>
      <c r="D179" s="195"/>
      <c r="E179" s="227">
        <f t="shared" si="72"/>
        <v>45716</v>
      </c>
      <c r="F179" s="239">
        <f>'24fev'!H26</f>
        <v>2</v>
      </c>
      <c r="G179" s="239">
        <f>'24fev'!I26</f>
        <v>0.125</v>
      </c>
      <c r="H179" s="195"/>
      <c r="I179" s="129">
        <f t="shared" si="73"/>
        <v>45744</v>
      </c>
      <c r="J179" s="240">
        <f>'24mar'!H63</f>
        <v>2</v>
      </c>
      <c r="K179" s="240">
        <f>'24mar'!I63</f>
        <v>0.125</v>
      </c>
      <c r="L179" s="195"/>
      <c r="M179" s="129">
        <f t="shared" si="74"/>
        <v>45775</v>
      </c>
      <c r="N179" s="240">
        <f>'28abr'!H59</f>
        <v>0</v>
      </c>
      <c r="O179" s="240">
        <f>'28abr'!I59</f>
        <v>0</v>
      </c>
      <c r="P179" s="195"/>
      <c r="Q179" s="129">
        <f t="shared" si="75"/>
        <v>45805</v>
      </c>
      <c r="R179" s="240">
        <f>'26mai'!H61</f>
        <v>0</v>
      </c>
      <c r="S179" s="240">
        <f>'26mai'!I61</f>
        <v>0</v>
      </c>
      <c r="U179" s="227">
        <f t="shared" si="66"/>
        <v>45836</v>
      </c>
      <c r="V179" s="241">
        <f>'23jun'!H64</f>
        <v>0</v>
      </c>
      <c r="W179" s="241">
        <f>'23jun'!I64</f>
        <v>0</v>
      </c>
      <c r="X179" s="195"/>
      <c r="Y179" s="129">
        <v>45135</v>
      </c>
      <c r="Z179" s="241">
        <f>'28jul'!H59</f>
        <v>0</v>
      </c>
      <c r="AA179" s="241">
        <f>'28jul'!I59</f>
        <v>0</v>
      </c>
      <c r="AB179" s="195"/>
      <c r="AC179" s="129">
        <f t="shared" si="67"/>
        <v>45897</v>
      </c>
      <c r="AD179" s="239">
        <f>'25ago'!H62</f>
        <v>0</v>
      </c>
      <c r="AE179" s="239">
        <f>'25ago'!I62</f>
        <v>0</v>
      </c>
      <c r="AF179" s="195"/>
      <c r="AG179" s="129">
        <f t="shared" si="68"/>
        <v>45563</v>
      </c>
      <c r="AH179" s="274"/>
      <c r="AI179" s="274"/>
      <c r="AJ179" s="195"/>
      <c r="AK179" s="129">
        <f t="shared" si="69"/>
        <v>45958</v>
      </c>
      <c r="AL179" s="244">
        <f>'27out'!H60</f>
        <v>0</v>
      </c>
      <c r="AM179" s="244">
        <f>'27out'!I60</f>
        <v>0</v>
      </c>
      <c r="AO179" s="227">
        <f t="shared" si="70"/>
        <v>45989</v>
      </c>
      <c r="AP179" s="244">
        <f>'24nov'!H26</f>
        <v>0</v>
      </c>
      <c r="AQ179" s="244">
        <f>'24nov'!I26</f>
        <v>0</v>
      </c>
      <c r="AR179" s="195"/>
      <c r="AS179" s="129">
        <f t="shared" si="71"/>
        <v>46019</v>
      </c>
      <c r="AT179" s="131"/>
      <c r="AU179" s="131"/>
    </row>
    <row r="180" spans="1:47">
      <c r="A180" s="227">
        <f t="shared" si="61"/>
        <v>45686</v>
      </c>
      <c r="B180" s="238">
        <f>'27jan'!H61</f>
        <v>5</v>
      </c>
      <c r="C180" s="238">
        <f>'27jan'!I61</f>
        <v>0.375</v>
      </c>
      <c r="D180" s="195"/>
      <c r="E180" s="211"/>
      <c r="F180" s="214"/>
      <c r="G180" s="213"/>
      <c r="H180" s="187"/>
      <c r="I180" s="129">
        <f t="shared" si="73"/>
        <v>45745</v>
      </c>
      <c r="J180" s="240">
        <f>'24mar'!H64</f>
        <v>0</v>
      </c>
      <c r="K180" s="240">
        <f>'24mar'!I64</f>
        <v>0</v>
      </c>
      <c r="L180" s="195"/>
      <c r="M180" s="129">
        <f t="shared" si="74"/>
        <v>45776</v>
      </c>
      <c r="N180" s="240">
        <f>'28abr'!H60</f>
        <v>0</v>
      </c>
      <c r="O180" s="240">
        <f>'28abr'!I60</f>
        <v>0</v>
      </c>
      <c r="P180" s="195"/>
      <c r="Q180" s="129">
        <f t="shared" si="75"/>
        <v>45806</v>
      </c>
      <c r="R180" s="240">
        <f>'26mai'!H62</f>
        <v>0</v>
      </c>
      <c r="S180" s="240">
        <f>'26mai'!I62</f>
        <v>0</v>
      </c>
      <c r="U180" s="227">
        <f t="shared" si="66"/>
        <v>45837</v>
      </c>
      <c r="V180" s="273"/>
      <c r="W180" s="273"/>
      <c r="X180" s="195"/>
      <c r="Y180" s="129">
        <v>45136</v>
      </c>
      <c r="Z180" s="241">
        <f>'28jul'!H60</f>
        <v>1</v>
      </c>
      <c r="AA180" s="241">
        <f>'28jul'!I60</f>
        <v>0.125</v>
      </c>
      <c r="AB180" s="195"/>
      <c r="AC180" s="129">
        <f t="shared" si="67"/>
        <v>45898</v>
      </c>
      <c r="AD180" s="239">
        <f>'25ago'!H63</f>
        <v>0</v>
      </c>
      <c r="AE180" s="239">
        <f>'25ago'!I63</f>
        <v>0</v>
      </c>
      <c r="AF180" s="195"/>
      <c r="AG180" s="129">
        <f t="shared" si="68"/>
        <v>45564</v>
      </c>
      <c r="AH180" s="243">
        <f>'29set'!H59</f>
        <v>12</v>
      </c>
      <c r="AI180" s="243">
        <f>'29set'!I59</f>
        <v>0.5</v>
      </c>
      <c r="AJ180" s="195"/>
      <c r="AK180" s="129">
        <f t="shared" si="69"/>
        <v>45959</v>
      </c>
      <c r="AL180" s="244">
        <f>'27out'!H61</f>
        <v>0</v>
      </c>
      <c r="AM180" s="244">
        <f>'27out'!I61</f>
        <v>0</v>
      </c>
      <c r="AO180" s="227">
        <f t="shared" si="70"/>
        <v>45990</v>
      </c>
      <c r="AP180" s="244">
        <f>'24nov'!H27</f>
        <v>0</v>
      </c>
      <c r="AQ180" s="244">
        <f>'24nov'!I27</f>
        <v>0</v>
      </c>
      <c r="AR180" s="195"/>
      <c r="AS180" s="129">
        <f t="shared" si="71"/>
        <v>46020</v>
      </c>
      <c r="AT180" s="242">
        <f>'29dez'!H59</f>
        <v>0</v>
      </c>
      <c r="AU180" s="242">
        <f>'29dez'!I59</f>
        <v>0</v>
      </c>
    </row>
    <row r="181" spans="1:47">
      <c r="A181" s="227">
        <f t="shared" si="61"/>
        <v>45687</v>
      </c>
      <c r="B181" s="238">
        <f>'27jan'!H62</f>
        <v>5</v>
      </c>
      <c r="C181" s="238">
        <f>'27jan'!I62</f>
        <v>0.625</v>
      </c>
      <c r="D181" s="195"/>
      <c r="E181" s="211"/>
      <c r="F181" s="214"/>
      <c r="G181" s="213"/>
      <c r="H181" s="187"/>
      <c r="I181" s="129">
        <f t="shared" si="73"/>
        <v>45746</v>
      </c>
      <c r="J181" s="272"/>
      <c r="K181" s="272"/>
      <c r="L181" s="195"/>
      <c r="M181" s="129">
        <f t="shared" si="74"/>
        <v>45777</v>
      </c>
      <c r="N181" s="240">
        <f>'28abr'!H61</f>
        <v>0</v>
      </c>
      <c r="O181" s="240">
        <f>'28abr'!I61</f>
        <v>0</v>
      </c>
      <c r="P181" s="195"/>
      <c r="Q181" s="129">
        <f t="shared" si="75"/>
        <v>45807</v>
      </c>
      <c r="R181" s="240">
        <f>'26mai'!H63</f>
        <v>0</v>
      </c>
      <c r="S181" s="240">
        <f>'26mai'!I63</f>
        <v>0</v>
      </c>
      <c r="U181" s="227">
        <f t="shared" si="66"/>
        <v>45838</v>
      </c>
      <c r="V181" s="241">
        <f>'30jun'!H59</f>
        <v>0</v>
      </c>
      <c r="W181" s="241">
        <f>'30jun'!I59</f>
        <v>0</v>
      </c>
      <c r="X181" s="195"/>
      <c r="Y181" s="129">
        <v>45137</v>
      </c>
      <c r="Z181" s="241">
        <f>'28jul'!H61</f>
        <v>7</v>
      </c>
      <c r="AA181" s="241">
        <f>'28jul'!I61</f>
        <v>0.25</v>
      </c>
      <c r="AB181" s="195"/>
      <c r="AC181" s="129">
        <f t="shared" si="67"/>
        <v>45899</v>
      </c>
      <c r="AD181" s="239">
        <f>'25ago'!H64</f>
        <v>0</v>
      </c>
      <c r="AE181" s="239">
        <f>'25ago'!I64</f>
        <v>0</v>
      </c>
      <c r="AF181" s="195"/>
      <c r="AG181" s="129">
        <f t="shared" si="68"/>
        <v>45565</v>
      </c>
      <c r="AH181" s="243">
        <f>'29set'!H60</f>
        <v>0</v>
      </c>
      <c r="AI181" s="243">
        <f>'29set'!I60</f>
        <v>0</v>
      </c>
      <c r="AJ181" s="195"/>
      <c r="AK181" s="129">
        <f t="shared" si="69"/>
        <v>45960</v>
      </c>
      <c r="AL181" s="244">
        <f>'27out'!H62</f>
        <v>0</v>
      </c>
      <c r="AM181" s="244">
        <f>'27out'!I62</f>
        <v>0</v>
      </c>
      <c r="AO181" s="227">
        <f t="shared" si="70"/>
        <v>45991</v>
      </c>
      <c r="AP181" s="275"/>
      <c r="AQ181" s="275"/>
      <c r="AR181" s="195"/>
      <c r="AS181" s="129">
        <f t="shared" si="71"/>
        <v>46021</v>
      </c>
      <c r="AT181" s="242">
        <f>'29dez'!H60</f>
        <v>0</v>
      </c>
      <c r="AU181" s="242">
        <f>'29dez'!I60</f>
        <v>0</v>
      </c>
    </row>
    <row r="182" spans="1:47">
      <c r="A182" s="227">
        <f t="shared" si="61"/>
        <v>45688</v>
      </c>
      <c r="B182" s="238">
        <f>'27jan'!H63</f>
        <v>8</v>
      </c>
      <c r="C182" s="238">
        <f>'27jan'!I63</f>
        <v>0.625</v>
      </c>
      <c r="D182" s="195"/>
      <c r="E182" s="211"/>
      <c r="F182" s="214"/>
      <c r="G182" s="213"/>
      <c r="H182" s="187"/>
      <c r="I182" s="129">
        <f t="shared" si="73"/>
        <v>45747</v>
      </c>
      <c r="J182" s="240">
        <f>'31mar'!H59</f>
        <v>0</v>
      </c>
      <c r="K182" s="240">
        <f>'31mar'!I59</f>
        <v>0</v>
      </c>
      <c r="L182" s="195"/>
      <c r="M182" s="215"/>
      <c r="N182" s="218"/>
      <c r="P182" s="187"/>
      <c r="Q182" s="129">
        <f t="shared" si="75"/>
        <v>45808</v>
      </c>
      <c r="R182" s="240">
        <f>'26mai'!H64</f>
        <v>0</v>
      </c>
      <c r="S182" s="240">
        <f>'26mai'!I64</f>
        <v>0</v>
      </c>
      <c r="U182" s="211"/>
      <c r="V182" s="218"/>
      <c r="X182" s="187"/>
      <c r="Y182" s="129">
        <v>45138</v>
      </c>
      <c r="Z182" s="241">
        <f>'28jul'!H62</f>
        <v>0</v>
      </c>
      <c r="AA182" s="241">
        <f>'28jul'!I62</f>
        <v>0</v>
      </c>
      <c r="AB182" s="195"/>
      <c r="AC182" s="129">
        <f t="shared" si="67"/>
        <v>45900</v>
      </c>
      <c r="AD182" s="271"/>
      <c r="AE182" s="271"/>
      <c r="AF182" s="195"/>
      <c r="AG182" s="215"/>
      <c r="AJ182" s="187"/>
      <c r="AK182" s="129">
        <f t="shared" si="69"/>
        <v>45961</v>
      </c>
      <c r="AL182" s="244">
        <f>'27out'!H63</f>
        <v>0</v>
      </c>
      <c r="AM182" s="244">
        <f>'27out'!I63</f>
        <v>0</v>
      </c>
      <c r="AO182" s="204"/>
      <c r="AP182" s="228">
        <v>0</v>
      </c>
      <c r="AQ182" s="228">
        <v>0</v>
      </c>
      <c r="AR182" s="187"/>
      <c r="AS182" s="129">
        <f t="shared" si="71"/>
        <v>46022</v>
      </c>
      <c r="AT182" s="242">
        <f>'29dez'!H61</f>
        <v>0</v>
      </c>
      <c r="AU182" s="242">
        <f>'29dez'!I61</f>
        <v>0</v>
      </c>
    </row>
    <row r="183" spans="1:47">
      <c r="Z183" s="208"/>
      <c r="AA183" s="208"/>
    </row>
    <row r="185" spans="1:47">
      <c r="A185" s="397" t="s">
        <v>36</v>
      </c>
      <c r="B185" s="397"/>
      <c r="C185" s="397"/>
      <c r="D185" s="187"/>
      <c r="E185" s="397" t="s">
        <v>37</v>
      </c>
      <c r="F185" s="397"/>
      <c r="G185" s="397"/>
      <c r="I185" s="397" t="s">
        <v>38</v>
      </c>
      <c r="J185" s="397"/>
      <c r="K185" s="397"/>
      <c r="M185" s="397" t="s">
        <v>39</v>
      </c>
      <c r="N185" s="397"/>
      <c r="O185" s="397"/>
      <c r="Q185" s="397" t="s">
        <v>40</v>
      </c>
      <c r="R185" s="397"/>
      <c r="S185" s="397"/>
      <c r="U185" s="397" t="s">
        <v>41</v>
      </c>
      <c r="V185" s="397"/>
      <c r="W185" s="397"/>
      <c r="X185" s="187"/>
      <c r="Y185" s="397" t="s">
        <v>42</v>
      </c>
      <c r="Z185" s="397"/>
      <c r="AA185" s="397"/>
      <c r="AC185" s="397" t="s">
        <v>43</v>
      </c>
      <c r="AD185" s="397"/>
      <c r="AE185" s="397"/>
      <c r="AG185" s="397" t="s">
        <v>44</v>
      </c>
      <c r="AH185" s="397"/>
      <c r="AI185" s="397"/>
      <c r="AK185" s="397" t="s">
        <v>45</v>
      </c>
      <c r="AL185" s="397"/>
      <c r="AM185" s="397"/>
      <c r="AO185" s="397" t="s">
        <v>46</v>
      </c>
      <c r="AP185" s="397"/>
      <c r="AQ185" s="397"/>
      <c r="AR185" s="187"/>
      <c r="AS185" s="397" t="s">
        <v>47</v>
      </c>
      <c r="AT185" s="397"/>
      <c r="AU185" s="397"/>
    </row>
    <row r="186" spans="1:47">
      <c r="A186" s="397"/>
      <c r="B186" s="397"/>
      <c r="C186" s="397"/>
      <c r="D186" s="187"/>
      <c r="E186" s="397"/>
      <c r="F186" s="397"/>
      <c r="G186" s="397"/>
      <c r="I186" s="397"/>
      <c r="J186" s="397"/>
      <c r="K186" s="397"/>
      <c r="M186" s="397"/>
      <c r="N186" s="397"/>
      <c r="O186" s="397"/>
      <c r="Q186" s="397"/>
      <c r="R186" s="397"/>
      <c r="S186" s="397"/>
      <c r="U186" s="397"/>
      <c r="V186" s="397"/>
      <c r="W186" s="397"/>
      <c r="X186" s="187"/>
      <c r="Y186" s="397"/>
      <c r="Z186" s="397"/>
      <c r="AA186" s="397"/>
      <c r="AC186" s="397"/>
      <c r="AD186" s="397"/>
      <c r="AE186" s="397"/>
      <c r="AG186" s="397"/>
      <c r="AH186" s="397"/>
      <c r="AI186" s="397"/>
      <c r="AK186" s="397"/>
      <c r="AL186" s="397"/>
      <c r="AM186" s="397"/>
      <c r="AO186" s="397"/>
      <c r="AP186" s="397"/>
      <c r="AQ186" s="397"/>
      <c r="AR186" s="188"/>
      <c r="AS186" s="397"/>
      <c r="AT186" s="397"/>
      <c r="AU186" s="397"/>
    </row>
    <row r="187" spans="1:47">
      <c r="A187" s="101" t="s">
        <v>48</v>
      </c>
      <c r="B187" s="190" t="s">
        <v>49</v>
      </c>
      <c r="C187" s="190" t="s">
        <v>50</v>
      </c>
      <c r="D187" s="187"/>
      <c r="E187" s="101" t="s">
        <v>51</v>
      </c>
      <c r="F187" s="191" t="s">
        <v>49</v>
      </c>
      <c r="G187" s="191" t="s">
        <v>50</v>
      </c>
      <c r="I187" s="119" t="s">
        <v>51</v>
      </c>
      <c r="J187" s="190" t="s">
        <v>49</v>
      </c>
      <c r="K187" s="190" t="s">
        <v>50</v>
      </c>
      <c r="M187" s="119" t="s">
        <v>51</v>
      </c>
      <c r="N187" s="190" t="s">
        <v>49</v>
      </c>
      <c r="O187" s="190" t="s">
        <v>50</v>
      </c>
      <c r="Q187" s="119" t="s">
        <v>51</v>
      </c>
      <c r="R187" s="190" t="s">
        <v>49</v>
      </c>
      <c r="S187" s="190" t="s">
        <v>50</v>
      </c>
      <c r="U187" s="101" t="s">
        <v>51</v>
      </c>
      <c r="V187" s="190" t="s">
        <v>49</v>
      </c>
      <c r="W187" s="190" t="s">
        <v>50</v>
      </c>
      <c r="X187" s="187"/>
      <c r="Y187" s="119" t="s">
        <v>51</v>
      </c>
      <c r="Z187" s="190" t="s">
        <v>49</v>
      </c>
      <c r="AA187" s="190" t="s">
        <v>50</v>
      </c>
      <c r="AC187" s="119" t="s">
        <v>51</v>
      </c>
      <c r="AD187" s="190" t="s">
        <v>49</v>
      </c>
      <c r="AE187" s="190" t="s">
        <v>50</v>
      </c>
      <c r="AG187" s="119" t="s">
        <v>51</v>
      </c>
      <c r="AH187" s="193" t="s">
        <v>49</v>
      </c>
      <c r="AI187" s="190" t="s">
        <v>50</v>
      </c>
      <c r="AK187" s="119" t="s">
        <v>51</v>
      </c>
      <c r="AL187" s="190" t="s">
        <v>49</v>
      </c>
      <c r="AM187" s="190" t="s">
        <v>50</v>
      </c>
      <c r="AO187" s="101" t="s">
        <v>51</v>
      </c>
      <c r="AP187" s="190" t="s">
        <v>49</v>
      </c>
      <c r="AQ187" s="190" t="s">
        <v>50</v>
      </c>
      <c r="AR187" s="187"/>
      <c r="AS187" s="119" t="s">
        <v>51</v>
      </c>
      <c r="AT187" s="190" t="s">
        <v>49</v>
      </c>
      <c r="AU187" s="190" t="s">
        <v>50</v>
      </c>
    </row>
    <row r="188" spans="1:47">
      <c r="A188" s="100">
        <f>A8</f>
        <v>45658</v>
      </c>
      <c r="B188" s="238">
        <f>'01jan'!H48</f>
        <v>0</v>
      </c>
      <c r="C188" s="238">
        <f>'01jan'!I48</f>
        <v>0</v>
      </c>
      <c r="D188" s="195"/>
      <c r="E188" s="100">
        <f>E8</f>
        <v>45689</v>
      </c>
      <c r="F188" s="239">
        <f>'27jan'!H51</f>
        <v>0</v>
      </c>
      <c r="G188" s="239">
        <f>'27jan'!I51</f>
        <v>0</v>
      </c>
      <c r="H188" s="195"/>
      <c r="I188" s="229">
        <f>I8</f>
        <v>45717</v>
      </c>
      <c r="J188" s="240">
        <f>'24fev'!H51</f>
        <v>0</v>
      </c>
      <c r="K188" s="240">
        <f>'24fev'!I51</f>
        <v>0</v>
      </c>
      <c r="L188" s="195"/>
      <c r="M188" s="229">
        <f>M8</f>
        <v>45748</v>
      </c>
      <c r="N188" s="240">
        <f>'31mar'!H47</f>
        <v>27</v>
      </c>
      <c r="O188" s="240">
        <f>'31mar'!I47</f>
        <v>4</v>
      </c>
      <c r="P188" s="195"/>
      <c r="Q188" s="229">
        <f>Q8</f>
        <v>45778</v>
      </c>
      <c r="R188" s="240">
        <f>'28abr'!H49</f>
        <v>0</v>
      </c>
      <c r="S188" s="240">
        <f>'28abr'!I49</f>
        <v>0</v>
      </c>
      <c r="U188" s="100">
        <f>U8</f>
        <v>45809</v>
      </c>
      <c r="V188" s="276"/>
      <c r="W188" s="276"/>
      <c r="X188" s="195"/>
      <c r="Y188" s="229">
        <f>Y8</f>
        <v>45839</v>
      </c>
      <c r="Z188" s="241">
        <f>'30jun'!H47</f>
        <v>10</v>
      </c>
      <c r="AA188" s="241">
        <f>'30jun'!I47</f>
        <v>0.375</v>
      </c>
      <c r="AB188" s="195"/>
      <c r="AC188" s="229">
        <f>AC8</f>
        <v>45870</v>
      </c>
      <c r="AD188" s="239">
        <f>'28jul'!H50</f>
        <v>18</v>
      </c>
      <c r="AE188" s="239">
        <f>'28jul'!I50</f>
        <v>0.5</v>
      </c>
      <c r="AF188" s="195"/>
      <c r="AG188" s="229">
        <f>AG8</f>
        <v>45536</v>
      </c>
      <c r="AH188" s="243">
        <f>'01set'!H46</f>
        <v>7</v>
      </c>
      <c r="AI188" s="243">
        <f>'01set'!I46</f>
        <v>0.25</v>
      </c>
      <c r="AJ188" s="195"/>
      <c r="AK188" s="229">
        <f>AK8</f>
        <v>45931</v>
      </c>
      <c r="AL188" s="244">
        <f>'29set'!H48</f>
        <v>0</v>
      </c>
      <c r="AM188" s="244">
        <f>'29set'!I48</f>
        <v>0</v>
      </c>
      <c r="AO188" s="100">
        <f>AO8</f>
        <v>45962</v>
      </c>
      <c r="AP188" s="244">
        <f>'27out'!H51</f>
        <v>0</v>
      </c>
      <c r="AQ188" s="244">
        <f>'27out'!I51</f>
        <v>0</v>
      </c>
      <c r="AR188" s="195"/>
      <c r="AS188" s="229">
        <f>AS8</f>
        <v>45992</v>
      </c>
      <c r="AT188" s="242">
        <f>'01dez'!H46</f>
        <v>38</v>
      </c>
      <c r="AU188" s="242">
        <f>'01dez'!I46</f>
        <v>0.375</v>
      </c>
    </row>
    <row r="189" spans="1:47">
      <c r="A189" s="100">
        <f>A188+1</f>
        <v>45659</v>
      </c>
      <c r="B189" s="238">
        <f>'01jan'!H49</f>
        <v>0</v>
      </c>
      <c r="C189" s="238">
        <f>'01jan'!I49</f>
        <v>0</v>
      </c>
      <c r="D189" s="195"/>
      <c r="E189" s="100">
        <f>E188+1</f>
        <v>45690</v>
      </c>
      <c r="F189" s="265"/>
      <c r="G189" s="265"/>
      <c r="H189" s="195"/>
      <c r="I189" s="229">
        <f>I188+1</f>
        <v>45718</v>
      </c>
      <c r="J189" s="266"/>
      <c r="K189" s="266"/>
      <c r="L189" s="195"/>
      <c r="M189" s="229">
        <f>M188+1</f>
        <v>45749</v>
      </c>
      <c r="N189" s="240">
        <f>'31mar'!H48</f>
        <v>13</v>
      </c>
      <c r="O189" s="240">
        <f>'31mar'!I48</f>
        <v>0.375</v>
      </c>
      <c r="P189" s="195"/>
      <c r="Q189" s="229">
        <f>Q188+1</f>
        <v>45779</v>
      </c>
      <c r="R189" s="240">
        <f>'28abr'!H50</f>
        <v>30</v>
      </c>
      <c r="S189" s="240">
        <f>'28abr'!I50</f>
        <v>0.875</v>
      </c>
      <c r="U189" s="100">
        <f>U188+1</f>
        <v>45810</v>
      </c>
      <c r="V189" s="241">
        <f>'02jun'!H46</f>
        <v>15</v>
      </c>
      <c r="W189" s="241">
        <f>'02jun'!I46</f>
        <v>0.52500000000000002</v>
      </c>
      <c r="X189" s="195"/>
      <c r="Y189" s="229">
        <v>45109</v>
      </c>
      <c r="Z189" s="241">
        <f>'30jun'!H48</f>
        <v>0</v>
      </c>
      <c r="AA189" s="241">
        <f>'30jun'!I48</f>
        <v>0</v>
      </c>
      <c r="AB189" s="195"/>
      <c r="AC189" s="229">
        <f>AC188+1</f>
        <v>45871</v>
      </c>
      <c r="AD189" s="239">
        <f>'28jul'!H51</f>
        <v>0</v>
      </c>
      <c r="AE189" s="239">
        <f>'28jul'!I51</f>
        <v>0</v>
      </c>
      <c r="AF189" s="195"/>
      <c r="AG189" s="229">
        <f>AG188+1</f>
        <v>45537</v>
      </c>
      <c r="AH189" s="243">
        <f>'01set'!H47</f>
        <v>51</v>
      </c>
      <c r="AI189" s="243">
        <f>'01set'!I47</f>
        <v>0.91249999999999998</v>
      </c>
      <c r="AJ189" s="195"/>
      <c r="AK189" s="229">
        <f>AK188+1</f>
        <v>45932</v>
      </c>
      <c r="AL189" s="244">
        <f>'29set'!H49</f>
        <v>8</v>
      </c>
      <c r="AM189" s="244">
        <f>'29set'!I49</f>
        <v>0.25</v>
      </c>
      <c r="AO189" s="100">
        <f>AO188+1</f>
        <v>45963</v>
      </c>
      <c r="AP189" s="278"/>
      <c r="AQ189" s="278"/>
      <c r="AR189" s="195"/>
      <c r="AS189" s="229">
        <f>AS188+1</f>
        <v>45993</v>
      </c>
      <c r="AT189" s="242">
        <f>'01dez'!H47</f>
        <v>40</v>
      </c>
      <c r="AU189" s="242">
        <f>'01dez'!I47</f>
        <v>0.875</v>
      </c>
    </row>
    <row r="190" spans="1:47">
      <c r="A190" s="100">
        <f t="shared" ref="A190:A218" si="76">A189+1</f>
        <v>45660</v>
      </c>
      <c r="B190" s="238">
        <f>'01jan'!H50</f>
        <v>0</v>
      </c>
      <c r="C190" s="238">
        <f>'01jan'!I50</f>
        <v>0</v>
      </c>
      <c r="D190" s="195"/>
      <c r="E190" s="100">
        <f t="shared" ref="E190:E208" si="77">E189+1</f>
        <v>45691</v>
      </c>
      <c r="F190" s="239">
        <f>'03fev'!H46</f>
        <v>10</v>
      </c>
      <c r="G190" s="239">
        <f>'03fev'!I46</f>
        <v>0.375</v>
      </c>
      <c r="H190" s="195"/>
      <c r="I190" s="229">
        <f t="shared" ref="I190:I208" si="78">I189+1</f>
        <v>45719</v>
      </c>
      <c r="J190" s="240">
        <f>'03mar'!H46</f>
        <v>0</v>
      </c>
      <c r="K190" s="240">
        <f>'03mar'!I46</f>
        <v>0</v>
      </c>
      <c r="L190" s="195"/>
      <c r="M190" s="229">
        <f t="shared" ref="M190:M208" si="79">M189+1</f>
        <v>45750</v>
      </c>
      <c r="N190" s="240">
        <f>'31mar'!H49</f>
        <v>7</v>
      </c>
      <c r="O190" s="240">
        <f>'31mar'!I49</f>
        <v>0.25</v>
      </c>
      <c r="P190" s="195"/>
      <c r="Q190" s="229">
        <f t="shared" ref="Q190:Q208" si="80">Q189+1</f>
        <v>45780</v>
      </c>
      <c r="R190" s="240">
        <f>'28abr'!H51</f>
        <v>0</v>
      </c>
      <c r="S190" s="240">
        <f>'28abr'!I51</f>
        <v>0</v>
      </c>
      <c r="U190" s="100">
        <f t="shared" ref="U190:U217" si="81">U189+1</f>
        <v>45811</v>
      </c>
      <c r="V190" s="241">
        <f>'02jun'!H47</f>
        <v>0</v>
      </c>
      <c r="W190" s="241">
        <f>'02jun'!I47</f>
        <v>0</v>
      </c>
      <c r="X190" s="195"/>
      <c r="Y190" s="229">
        <v>45110</v>
      </c>
      <c r="Z190" s="241">
        <f>'30jun'!H49</f>
        <v>18</v>
      </c>
      <c r="AA190" s="241">
        <f>'30jun'!I49</f>
        <v>0.25</v>
      </c>
      <c r="AB190" s="195"/>
      <c r="AC190" s="229">
        <f t="shared" ref="AC190:AC218" si="82">AC189+1</f>
        <v>45872</v>
      </c>
      <c r="AD190" s="265"/>
      <c r="AE190" s="265"/>
      <c r="AF190" s="195"/>
      <c r="AG190" s="229">
        <f t="shared" ref="AG190:AG217" si="83">AG189+1</f>
        <v>45538</v>
      </c>
      <c r="AH190" s="243">
        <f>'01set'!H48</f>
        <v>31</v>
      </c>
      <c r="AI190" s="243">
        <f>'01set'!I48</f>
        <v>0.5</v>
      </c>
      <c r="AJ190" s="195"/>
      <c r="AK190" s="229">
        <f t="shared" ref="AK190:AK218" si="84">AK189+1</f>
        <v>45933</v>
      </c>
      <c r="AL190" s="244">
        <f>'29set'!H50</f>
        <v>12</v>
      </c>
      <c r="AM190" s="244">
        <f>'29set'!I50</f>
        <v>0.375</v>
      </c>
      <c r="AO190" s="100">
        <f t="shared" ref="AO190:AO217" si="85">AO189+1</f>
        <v>45964</v>
      </c>
      <c r="AP190" s="244">
        <f>'03nov'!H46</f>
        <v>10</v>
      </c>
      <c r="AQ190" s="244">
        <f>'03nov'!I46</f>
        <v>0.25</v>
      </c>
      <c r="AR190" s="195"/>
      <c r="AS190" s="229">
        <f t="shared" ref="AS190:AS218" si="86">AS189+1</f>
        <v>45994</v>
      </c>
      <c r="AT190" s="242">
        <f>'01dez'!H48</f>
        <v>26</v>
      </c>
      <c r="AU190" s="242">
        <f>'01dez'!I48</f>
        <v>0.625</v>
      </c>
    </row>
    <row r="191" spans="1:47">
      <c r="A191" s="100">
        <f t="shared" si="76"/>
        <v>45661</v>
      </c>
      <c r="B191" s="238">
        <f>'01jan'!H51</f>
        <v>0</v>
      </c>
      <c r="C191" s="238">
        <f>'01jan'!I51</f>
        <v>0</v>
      </c>
      <c r="D191" s="195"/>
      <c r="E191" s="100">
        <f t="shared" si="77"/>
        <v>45692</v>
      </c>
      <c r="F191" s="239">
        <f>'03fev'!H47</f>
        <v>12</v>
      </c>
      <c r="G191" s="239">
        <f>'03fev'!I47</f>
        <v>0.25</v>
      </c>
      <c r="H191" s="195"/>
      <c r="I191" s="229">
        <f t="shared" si="78"/>
        <v>45720</v>
      </c>
      <c r="J191" s="240">
        <f>'03mar'!H47</f>
        <v>0</v>
      </c>
      <c r="K191" s="240">
        <f>'03mar'!I47</f>
        <v>0</v>
      </c>
      <c r="L191" s="195"/>
      <c r="M191" s="229">
        <f t="shared" si="79"/>
        <v>45751</v>
      </c>
      <c r="N191" s="240">
        <f>'31mar'!H50</f>
        <v>12</v>
      </c>
      <c r="O191" s="240">
        <f>'31mar'!I50</f>
        <v>0.375</v>
      </c>
      <c r="P191" s="195"/>
      <c r="Q191" s="229">
        <f t="shared" si="80"/>
        <v>45781</v>
      </c>
      <c r="R191" s="266"/>
      <c r="S191" s="266"/>
      <c r="U191" s="100">
        <f t="shared" si="81"/>
        <v>45812</v>
      </c>
      <c r="V191" s="241">
        <f>'02jun'!H48</f>
        <v>13</v>
      </c>
      <c r="W191" s="241">
        <f>'02jun'!I48</f>
        <v>0.375</v>
      </c>
      <c r="X191" s="195"/>
      <c r="Y191" s="229">
        <v>45111</v>
      </c>
      <c r="Z191" s="241">
        <f>'30jun'!H50</f>
        <v>33</v>
      </c>
      <c r="AA191" s="241">
        <f>'30jun'!I50</f>
        <v>0.5</v>
      </c>
      <c r="AB191" s="195"/>
      <c r="AC191" s="229">
        <f t="shared" si="82"/>
        <v>45873</v>
      </c>
      <c r="AD191" s="239">
        <f>'04ago'!H46</f>
        <v>21</v>
      </c>
      <c r="AE191" s="239">
        <f>'04ago'!I46</f>
        <v>0.75</v>
      </c>
      <c r="AF191" s="195"/>
      <c r="AG191" s="229">
        <f t="shared" si="83"/>
        <v>45539</v>
      </c>
      <c r="AH191" s="243">
        <f>'01set'!H49</f>
        <v>18</v>
      </c>
      <c r="AI191" s="243">
        <f>'01set'!I49</f>
        <v>0.375</v>
      </c>
      <c r="AJ191" s="195"/>
      <c r="AK191" s="229">
        <f t="shared" si="84"/>
        <v>45934</v>
      </c>
      <c r="AL191" s="244">
        <f>'29set'!H51</f>
        <v>0</v>
      </c>
      <c r="AM191" s="244">
        <f>'29set'!I51</f>
        <v>0</v>
      </c>
      <c r="AO191" s="100">
        <f t="shared" si="85"/>
        <v>45965</v>
      </c>
      <c r="AP191" s="244">
        <f>'03nov'!H47</f>
        <v>70</v>
      </c>
      <c r="AQ191" s="244">
        <f>'03nov'!I47</f>
        <v>1.125</v>
      </c>
      <c r="AR191" s="195"/>
      <c r="AS191" s="229">
        <f t="shared" si="86"/>
        <v>45995</v>
      </c>
      <c r="AT191" s="242">
        <f>'01dez'!H49</f>
        <v>11</v>
      </c>
      <c r="AU191" s="242">
        <f>'01dez'!I49</f>
        <v>0.25</v>
      </c>
    </row>
    <row r="192" spans="1:47">
      <c r="A192" s="100">
        <f t="shared" si="76"/>
        <v>45662</v>
      </c>
      <c r="B192" s="264"/>
      <c r="C192" s="264"/>
      <c r="D192" s="195"/>
      <c r="E192" s="100">
        <f t="shared" si="77"/>
        <v>45693</v>
      </c>
      <c r="F192" s="239">
        <f>'03fev'!H48</f>
        <v>16</v>
      </c>
      <c r="G192" s="239">
        <f>'03fev'!I48</f>
        <v>0.625</v>
      </c>
      <c r="H192" s="195"/>
      <c r="I192" s="229">
        <f t="shared" si="78"/>
        <v>45721</v>
      </c>
      <c r="J192" s="240">
        <f>'03mar'!H48</f>
        <v>2</v>
      </c>
      <c r="K192" s="240">
        <f>'03mar'!I48</f>
        <v>0.125</v>
      </c>
      <c r="L192" s="195"/>
      <c r="M192" s="229">
        <f t="shared" si="79"/>
        <v>45752</v>
      </c>
      <c r="N192" s="240">
        <f>'31mar'!H51</f>
        <v>0</v>
      </c>
      <c r="O192" s="240">
        <f>'31mar'!I51</f>
        <v>0</v>
      </c>
      <c r="P192" s="195"/>
      <c r="Q192" s="229">
        <f t="shared" si="80"/>
        <v>45782</v>
      </c>
      <c r="R192" s="240">
        <f>'05mai'!H46</f>
        <v>25</v>
      </c>
      <c r="S192" s="240">
        <f>'05mai'!I46</f>
        <v>0.52500000000000002</v>
      </c>
      <c r="U192" s="100">
        <f t="shared" si="81"/>
        <v>45813</v>
      </c>
      <c r="V192" s="241">
        <f>'02jun'!H49</f>
        <v>12</v>
      </c>
      <c r="W192" s="241">
        <f>'02jun'!I49</f>
        <v>0.5</v>
      </c>
      <c r="X192" s="195"/>
      <c r="Y192" s="229">
        <v>45112</v>
      </c>
      <c r="Z192" s="241">
        <f>'30jun'!H51</f>
        <v>0</v>
      </c>
      <c r="AA192" s="241">
        <f>'30jun'!I51</f>
        <v>0</v>
      </c>
      <c r="AB192" s="195"/>
      <c r="AC192" s="229">
        <f t="shared" si="82"/>
        <v>45874</v>
      </c>
      <c r="AD192" s="239">
        <f>'04ago'!H47</f>
        <v>37</v>
      </c>
      <c r="AE192" s="239">
        <f>'04ago'!I47</f>
        <v>1</v>
      </c>
      <c r="AF192" s="195"/>
      <c r="AG192" s="229">
        <f t="shared" si="83"/>
        <v>45540</v>
      </c>
      <c r="AH192" s="243">
        <f>'01set'!H50</f>
        <v>15</v>
      </c>
      <c r="AI192" s="243">
        <f>'01set'!I50</f>
        <v>0.25</v>
      </c>
      <c r="AJ192" s="195"/>
      <c r="AK192" s="229">
        <f t="shared" si="84"/>
        <v>45935</v>
      </c>
      <c r="AL192" s="278"/>
      <c r="AM192" s="278"/>
      <c r="AO192" s="100">
        <f t="shared" si="85"/>
        <v>45966</v>
      </c>
      <c r="AP192" s="244">
        <f>'03nov'!H48</f>
        <v>27</v>
      </c>
      <c r="AQ192" s="244">
        <f>'03nov'!I48</f>
        <v>0.625</v>
      </c>
      <c r="AR192" s="195"/>
      <c r="AS192" s="229">
        <f t="shared" si="86"/>
        <v>45996</v>
      </c>
      <c r="AT192" s="242">
        <f>'01dez'!H50</f>
        <v>25</v>
      </c>
      <c r="AU192" s="242">
        <f>'01dez'!I50</f>
        <v>0.5</v>
      </c>
    </row>
    <row r="193" spans="1:47">
      <c r="A193" s="100">
        <f t="shared" si="76"/>
        <v>45663</v>
      </c>
      <c r="B193" s="238">
        <f>'06jan'!H46</f>
        <v>0</v>
      </c>
      <c r="C193" s="238">
        <f>'06jan'!I46</f>
        <v>0</v>
      </c>
      <c r="D193" s="195"/>
      <c r="E193" s="100">
        <f t="shared" si="77"/>
        <v>45694</v>
      </c>
      <c r="F193" s="239">
        <f>'03fev'!H49</f>
        <v>15</v>
      </c>
      <c r="G193" s="239">
        <f>'03fev'!I49</f>
        <v>0.375</v>
      </c>
      <c r="H193" s="195"/>
      <c r="I193" s="229">
        <f t="shared" si="78"/>
        <v>45722</v>
      </c>
      <c r="J193" s="240">
        <f>'03mar'!H49</f>
        <v>0</v>
      </c>
      <c r="K193" s="240">
        <f>'03mar'!I49</f>
        <v>0</v>
      </c>
      <c r="L193" s="195"/>
      <c r="M193" s="229">
        <f t="shared" si="79"/>
        <v>45753</v>
      </c>
      <c r="N193" s="266"/>
      <c r="O193" s="266"/>
      <c r="P193" s="195"/>
      <c r="Q193" s="229">
        <f t="shared" si="80"/>
        <v>45783</v>
      </c>
      <c r="R193" s="240">
        <f>'05mai'!H47</f>
        <v>30</v>
      </c>
      <c r="S193" s="240">
        <f>'05mai'!I47</f>
        <v>0.75</v>
      </c>
      <c r="U193" s="100">
        <f t="shared" si="81"/>
        <v>45814</v>
      </c>
      <c r="V193" s="241">
        <f>'02jun'!H50</f>
        <v>35</v>
      </c>
      <c r="W193" s="241">
        <f>'02jun'!I50</f>
        <v>1.125</v>
      </c>
      <c r="X193" s="195"/>
      <c r="Y193" s="229">
        <v>45113</v>
      </c>
      <c r="Z193" s="276"/>
      <c r="AA193" s="276"/>
      <c r="AB193" s="195"/>
      <c r="AC193" s="229">
        <f t="shared" si="82"/>
        <v>45875</v>
      </c>
      <c r="AD193" s="239">
        <f>'04ago'!H48</f>
        <v>29</v>
      </c>
      <c r="AE193" s="239">
        <f>'04ago'!I48</f>
        <v>0.75</v>
      </c>
      <c r="AF193" s="195"/>
      <c r="AG193" s="229">
        <f t="shared" si="83"/>
        <v>45541</v>
      </c>
      <c r="AH193" s="243">
        <f>'01set'!H51</f>
        <v>0</v>
      </c>
      <c r="AI193" s="243">
        <f>'01set'!I51</f>
        <v>0</v>
      </c>
      <c r="AJ193" s="195"/>
      <c r="AK193" s="229">
        <f t="shared" si="84"/>
        <v>45936</v>
      </c>
      <c r="AL193" s="244">
        <f>'06out'!H46</f>
        <v>12</v>
      </c>
      <c r="AM193" s="244">
        <f>'06out'!I46</f>
        <v>0.25</v>
      </c>
      <c r="AO193" s="100">
        <f t="shared" si="85"/>
        <v>45967</v>
      </c>
      <c r="AP193" s="244">
        <f>'03nov'!H49</f>
        <v>8</v>
      </c>
      <c r="AQ193" s="244">
        <f>'03nov'!I49</f>
        <v>0.125</v>
      </c>
      <c r="AR193" s="195"/>
      <c r="AS193" s="229">
        <f t="shared" si="86"/>
        <v>45997</v>
      </c>
      <c r="AT193" s="242">
        <f>'01dez'!H51</f>
        <v>0</v>
      </c>
      <c r="AU193" s="242">
        <f>'01dez'!I51</f>
        <v>0</v>
      </c>
    </row>
    <row r="194" spans="1:47">
      <c r="A194" s="100">
        <f t="shared" si="76"/>
        <v>45664</v>
      </c>
      <c r="B194" s="238">
        <f>'06jan'!H47</f>
        <v>0</v>
      </c>
      <c r="C194" s="238">
        <f>'06jan'!I47</f>
        <v>0</v>
      </c>
      <c r="D194" s="195"/>
      <c r="E194" s="100">
        <f t="shared" si="77"/>
        <v>45695</v>
      </c>
      <c r="F194" s="239">
        <f>'03fev'!H50</f>
        <v>43</v>
      </c>
      <c r="G194" s="239">
        <f>'03fev'!I50</f>
        <v>1</v>
      </c>
      <c r="H194" s="195"/>
      <c r="I194" s="229">
        <f t="shared" si="78"/>
        <v>45723</v>
      </c>
      <c r="J194" s="240">
        <f>'03mar'!H50</f>
        <v>22</v>
      </c>
      <c r="K194" s="240">
        <f>'03mar'!I50</f>
        <v>0.375</v>
      </c>
      <c r="L194" s="195"/>
      <c r="M194" s="229">
        <f t="shared" si="79"/>
        <v>45754</v>
      </c>
      <c r="N194" s="240">
        <f>'7abr'!H46</f>
        <v>15</v>
      </c>
      <c r="O194" s="240">
        <f>'7abr'!I46</f>
        <v>0.25</v>
      </c>
      <c r="P194" s="195"/>
      <c r="Q194" s="229">
        <f t="shared" si="80"/>
        <v>45784</v>
      </c>
      <c r="R194" s="240">
        <f>'05mai'!H48</f>
        <v>8</v>
      </c>
      <c r="S194" s="240">
        <f>'05mai'!I48</f>
        <v>0.125</v>
      </c>
      <c r="U194" s="100">
        <f t="shared" si="81"/>
        <v>45815</v>
      </c>
      <c r="V194" s="241">
        <f>'02jun'!H51</f>
        <v>0</v>
      </c>
      <c r="W194" s="241">
        <f>'02jun'!I51</f>
        <v>0</v>
      </c>
      <c r="X194" s="195"/>
      <c r="Y194" s="229">
        <v>45114</v>
      </c>
      <c r="Z194" s="241">
        <f>'07jul'!H46</f>
        <v>18</v>
      </c>
      <c r="AA194" s="241">
        <f>'07jul'!I46</f>
        <v>0.375</v>
      </c>
      <c r="AB194" s="195"/>
      <c r="AC194" s="229">
        <f t="shared" si="82"/>
        <v>45876</v>
      </c>
      <c r="AD194" s="239">
        <f>'04ago'!H49</f>
        <v>14</v>
      </c>
      <c r="AE194" s="239">
        <f>'04ago'!I49</f>
        <v>0.5</v>
      </c>
      <c r="AF194" s="195"/>
      <c r="AG194" s="229">
        <f t="shared" si="83"/>
        <v>45542</v>
      </c>
      <c r="AH194" s="277"/>
      <c r="AI194" s="277"/>
      <c r="AJ194" s="195"/>
      <c r="AK194" s="229">
        <f t="shared" si="84"/>
        <v>45937</v>
      </c>
      <c r="AL194" s="244">
        <f>'06out'!H47</f>
        <v>62</v>
      </c>
      <c r="AM194" s="244">
        <f>'06out'!I47</f>
        <v>1.125</v>
      </c>
      <c r="AO194" s="100">
        <f t="shared" si="85"/>
        <v>45968</v>
      </c>
      <c r="AP194" s="244">
        <f>'03nov'!H50</f>
        <v>40</v>
      </c>
      <c r="AQ194" s="244">
        <f>'03nov'!I50</f>
        <v>0.75</v>
      </c>
      <c r="AR194" s="195"/>
      <c r="AS194" s="229">
        <f t="shared" si="86"/>
        <v>45998</v>
      </c>
      <c r="AT194" s="279"/>
      <c r="AU194" s="279"/>
    </row>
    <row r="195" spans="1:47">
      <c r="A195" s="100">
        <f t="shared" si="76"/>
        <v>45665</v>
      </c>
      <c r="B195" s="238">
        <f>'06jan'!H48</f>
        <v>16</v>
      </c>
      <c r="C195" s="238">
        <f>'06jan'!I48</f>
        <v>0.5</v>
      </c>
      <c r="D195" s="195"/>
      <c r="E195" s="100">
        <f t="shared" si="77"/>
        <v>45696</v>
      </c>
      <c r="F195" s="239">
        <f>'03fev'!H51</f>
        <v>0</v>
      </c>
      <c r="G195" s="239">
        <f>'03fev'!I51</f>
        <v>0</v>
      </c>
      <c r="H195" s="195"/>
      <c r="I195" s="229">
        <f t="shared" si="78"/>
        <v>45724</v>
      </c>
      <c r="J195" s="240">
        <f>'03mar'!H51</f>
        <v>0</v>
      </c>
      <c r="K195" s="240">
        <f>'03mar'!I51</f>
        <v>0</v>
      </c>
      <c r="L195" s="195"/>
      <c r="M195" s="229">
        <f t="shared" si="79"/>
        <v>45755</v>
      </c>
      <c r="N195" s="240">
        <f>'7abr'!H47</f>
        <v>25</v>
      </c>
      <c r="O195" s="240">
        <f>'7abr'!I47</f>
        <v>0.75</v>
      </c>
      <c r="P195" s="195"/>
      <c r="Q195" s="229">
        <f t="shared" si="80"/>
        <v>45785</v>
      </c>
      <c r="R195" s="240">
        <f>'05mai'!H49</f>
        <v>10</v>
      </c>
      <c r="S195" s="240">
        <f>'05mai'!I49</f>
        <v>0.375</v>
      </c>
      <c r="U195" s="100">
        <f t="shared" si="81"/>
        <v>45816</v>
      </c>
      <c r="V195" s="276"/>
      <c r="W195" s="276"/>
      <c r="X195" s="195"/>
      <c r="Y195" s="229">
        <v>45115</v>
      </c>
      <c r="Z195" s="241">
        <f>'07jul'!H47</f>
        <v>16</v>
      </c>
      <c r="AA195" s="241">
        <f>'07jul'!I47</f>
        <v>0.25</v>
      </c>
      <c r="AB195" s="195"/>
      <c r="AC195" s="229">
        <f t="shared" si="82"/>
        <v>45877</v>
      </c>
      <c r="AD195" s="239">
        <f>'04ago'!H50</f>
        <v>34</v>
      </c>
      <c r="AE195" s="239">
        <f>'04ago'!I50</f>
        <v>0.875</v>
      </c>
      <c r="AF195" s="195"/>
      <c r="AG195" s="229">
        <f t="shared" si="83"/>
        <v>45543</v>
      </c>
      <c r="AH195" s="243">
        <f>'08set'!H46</f>
        <v>0</v>
      </c>
      <c r="AI195" s="243">
        <f>'08set'!I46</f>
        <v>0</v>
      </c>
      <c r="AJ195" s="195"/>
      <c r="AK195" s="229">
        <f t="shared" si="84"/>
        <v>45938</v>
      </c>
      <c r="AL195" s="244">
        <f>'06out'!H48</f>
        <v>18</v>
      </c>
      <c r="AM195" s="244">
        <f>'06out'!I48</f>
        <v>1</v>
      </c>
      <c r="AO195" s="100">
        <f t="shared" si="85"/>
        <v>45969</v>
      </c>
      <c r="AP195" s="244">
        <f>'03nov'!H51</f>
        <v>0</v>
      </c>
      <c r="AQ195" s="244">
        <f>'03nov'!I51</f>
        <v>0</v>
      </c>
      <c r="AR195" s="195"/>
      <c r="AS195" s="229">
        <f t="shared" si="86"/>
        <v>45999</v>
      </c>
      <c r="AT195" s="242">
        <f>'08dez'!H46</f>
        <v>31</v>
      </c>
      <c r="AU195" s="242">
        <f>'08dez'!I46</f>
        <v>0.625</v>
      </c>
    </row>
    <row r="196" spans="1:47">
      <c r="A196" s="100">
        <f t="shared" si="76"/>
        <v>45666</v>
      </c>
      <c r="B196" s="238">
        <f>'06jan'!H49</f>
        <v>1</v>
      </c>
      <c r="C196" s="238">
        <f>'06jan'!I49</f>
        <v>6.25E-2</v>
      </c>
      <c r="D196" s="195"/>
      <c r="E196" s="100">
        <f t="shared" si="77"/>
        <v>45697</v>
      </c>
      <c r="F196" s="265"/>
      <c r="G196" s="265"/>
      <c r="H196" s="195"/>
      <c r="I196" s="229">
        <f t="shared" si="78"/>
        <v>45725</v>
      </c>
      <c r="J196" s="266"/>
      <c r="K196" s="266"/>
      <c r="L196" s="195"/>
      <c r="M196" s="229">
        <f t="shared" si="79"/>
        <v>45756</v>
      </c>
      <c r="N196" s="240">
        <f>'7abr'!H48</f>
        <v>31</v>
      </c>
      <c r="O196" s="240">
        <f>'7abr'!I48</f>
        <v>0.875</v>
      </c>
      <c r="P196" s="195"/>
      <c r="Q196" s="229">
        <f t="shared" si="80"/>
        <v>45786</v>
      </c>
      <c r="R196" s="240">
        <f>'05mai'!H50</f>
        <v>20</v>
      </c>
      <c r="S196" s="240">
        <f>'05mai'!I50</f>
        <v>0.75</v>
      </c>
      <c r="U196" s="100">
        <f t="shared" si="81"/>
        <v>45817</v>
      </c>
      <c r="V196" s="241">
        <f>'09jun'!H46</f>
        <v>0</v>
      </c>
      <c r="W196" s="241">
        <f>'09jun'!I46</f>
        <v>0</v>
      </c>
      <c r="X196" s="195"/>
      <c r="Y196" s="229">
        <v>45116</v>
      </c>
      <c r="Z196" s="241">
        <f>'07jul'!H48</f>
        <v>0</v>
      </c>
      <c r="AA196" s="241">
        <f>'07jul'!I48</f>
        <v>0</v>
      </c>
      <c r="AB196" s="195"/>
      <c r="AC196" s="229">
        <f t="shared" si="82"/>
        <v>45878</v>
      </c>
      <c r="AD196" s="239">
        <f>'04ago'!H51</f>
        <v>0</v>
      </c>
      <c r="AE196" s="239">
        <f>'04ago'!I51</f>
        <v>0</v>
      </c>
      <c r="AF196" s="195"/>
      <c r="AG196" s="229">
        <f t="shared" si="83"/>
        <v>45544</v>
      </c>
      <c r="AH196" s="243">
        <f>'08set'!H47</f>
        <v>42</v>
      </c>
      <c r="AI196" s="243">
        <f>'08set'!I47</f>
        <v>1.0249999999999999</v>
      </c>
      <c r="AJ196" s="195"/>
      <c r="AK196" s="229">
        <f t="shared" si="84"/>
        <v>45939</v>
      </c>
      <c r="AL196" s="244">
        <f>'06out'!H49</f>
        <v>0</v>
      </c>
      <c r="AM196" s="244">
        <f>'06out'!I49</f>
        <v>0</v>
      </c>
      <c r="AO196" s="100">
        <f t="shared" si="85"/>
        <v>45970</v>
      </c>
      <c r="AP196" s="278"/>
      <c r="AQ196" s="278"/>
      <c r="AR196" s="195"/>
      <c r="AS196" s="229">
        <f t="shared" si="86"/>
        <v>46000</v>
      </c>
      <c r="AT196" s="242">
        <f>'08dez'!H47</f>
        <v>43</v>
      </c>
      <c r="AU196" s="242">
        <f>'08dez'!I47</f>
        <v>0.875</v>
      </c>
    </row>
    <row r="197" spans="1:47">
      <c r="A197" s="100">
        <f t="shared" si="76"/>
        <v>45667</v>
      </c>
      <c r="B197" s="238">
        <f>'06jan'!H50</f>
        <v>0</v>
      </c>
      <c r="C197" s="238">
        <f>'06jan'!I50</f>
        <v>0</v>
      </c>
      <c r="D197" s="195"/>
      <c r="E197" s="100">
        <f t="shared" si="77"/>
        <v>45698</v>
      </c>
      <c r="F197" s="239">
        <f>'10fev'!H46</f>
        <v>22</v>
      </c>
      <c r="G197" s="239">
        <f>'10fev'!I46</f>
        <v>0.5</v>
      </c>
      <c r="H197" s="195"/>
      <c r="I197" s="229">
        <f t="shared" si="78"/>
        <v>45726</v>
      </c>
      <c r="J197" s="240">
        <f>'10mar'!H46</f>
        <v>27</v>
      </c>
      <c r="K197" s="240">
        <f>'10mar'!I46</f>
        <v>0.625</v>
      </c>
      <c r="L197" s="195"/>
      <c r="M197" s="229">
        <f t="shared" si="79"/>
        <v>45757</v>
      </c>
      <c r="N197" s="240">
        <f>'7abr'!H49</f>
        <v>24</v>
      </c>
      <c r="O197" s="240">
        <f>'7abr'!I49</f>
        <v>0.75</v>
      </c>
      <c r="P197" s="195"/>
      <c r="Q197" s="229">
        <f t="shared" si="80"/>
        <v>45787</v>
      </c>
      <c r="R197" s="240">
        <f>'05mai'!H51</f>
        <v>0</v>
      </c>
      <c r="S197" s="240">
        <f>'05mai'!I51</f>
        <v>0</v>
      </c>
      <c r="U197" s="100">
        <f t="shared" si="81"/>
        <v>45818</v>
      </c>
      <c r="V197" s="241">
        <f>'09jun'!H47</f>
        <v>35</v>
      </c>
      <c r="W197" s="241">
        <f>'09jun'!I47</f>
        <v>1.05</v>
      </c>
      <c r="X197" s="195"/>
      <c r="Y197" s="229">
        <v>45117</v>
      </c>
      <c r="Z197" s="241">
        <f>'07jul'!H49</f>
        <v>0</v>
      </c>
      <c r="AA197" s="241">
        <f>'07jul'!I49</f>
        <v>0</v>
      </c>
      <c r="AB197" s="195"/>
      <c r="AC197" s="229">
        <f t="shared" si="82"/>
        <v>45879</v>
      </c>
      <c r="AD197" s="265"/>
      <c r="AE197" s="265"/>
      <c r="AF197" s="195"/>
      <c r="AG197" s="229">
        <f t="shared" si="83"/>
        <v>45545</v>
      </c>
      <c r="AH197" s="243">
        <f>'08set'!H48</f>
        <v>0</v>
      </c>
      <c r="AI197" s="243">
        <f>'08set'!I48</f>
        <v>0</v>
      </c>
      <c r="AJ197" s="195"/>
      <c r="AK197" s="229">
        <f t="shared" si="84"/>
        <v>45940</v>
      </c>
      <c r="AL197" s="244">
        <f>'06out'!H50</f>
        <v>56</v>
      </c>
      <c r="AM197" s="244">
        <f>'06out'!I50</f>
        <v>1.25</v>
      </c>
      <c r="AO197" s="100">
        <f t="shared" si="85"/>
        <v>45971</v>
      </c>
      <c r="AP197" s="244">
        <f>'10nov'!H46</f>
        <v>0</v>
      </c>
      <c r="AQ197" s="244">
        <f>'10nov'!I46</f>
        <v>0</v>
      </c>
      <c r="AR197" s="195"/>
      <c r="AS197" s="229">
        <f t="shared" si="86"/>
        <v>46001</v>
      </c>
      <c r="AT197" s="242">
        <f>'08dez'!H48</f>
        <v>28</v>
      </c>
      <c r="AU197" s="242">
        <f>'08dez'!I48</f>
        <v>0.5</v>
      </c>
    </row>
    <row r="198" spans="1:47">
      <c r="A198" s="100">
        <f t="shared" si="76"/>
        <v>45668</v>
      </c>
      <c r="B198" s="238">
        <f>'06jan'!H51</f>
        <v>0</v>
      </c>
      <c r="C198" s="238">
        <f>'06jan'!I51</f>
        <v>0</v>
      </c>
      <c r="D198" s="195"/>
      <c r="E198" s="100">
        <f t="shared" si="77"/>
        <v>45699</v>
      </c>
      <c r="F198" s="239">
        <f>'10fev'!H47</f>
        <v>26</v>
      </c>
      <c r="G198" s="239">
        <f>'10fev'!I47</f>
        <v>0.625</v>
      </c>
      <c r="H198" s="195"/>
      <c r="I198" s="229">
        <f t="shared" si="78"/>
        <v>45727</v>
      </c>
      <c r="J198" s="240">
        <f>'10mar'!H47</f>
        <v>51</v>
      </c>
      <c r="K198" s="240">
        <f>'10mar'!I47</f>
        <v>1</v>
      </c>
      <c r="L198" s="195"/>
      <c r="M198" s="229">
        <f t="shared" si="79"/>
        <v>45758</v>
      </c>
      <c r="N198" s="240">
        <f>'7abr'!H50</f>
        <v>0</v>
      </c>
      <c r="O198" s="240">
        <f>'7abr'!I50</f>
        <v>0</v>
      </c>
      <c r="P198" s="195"/>
      <c r="Q198" s="229">
        <f t="shared" si="80"/>
        <v>45788</v>
      </c>
      <c r="R198" s="266"/>
      <c r="S198" s="266"/>
      <c r="U198" s="100">
        <f t="shared" si="81"/>
        <v>45819</v>
      </c>
      <c r="V198" s="241">
        <f>'09jun'!H48</f>
        <v>21</v>
      </c>
      <c r="W198" s="241">
        <f>'09jun'!I48</f>
        <v>0.52500000000000002</v>
      </c>
      <c r="X198" s="195"/>
      <c r="Y198" s="229">
        <v>45118</v>
      </c>
      <c r="Z198" s="241">
        <f>'07jul'!H50</f>
        <v>38</v>
      </c>
      <c r="AA198" s="241">
        <f>'07jul'!I50</f>
        <v>0.875</v>
      </c>
      <c r="AB198" s="195"/>
      <c r="AC198" s="229">
        <f t="shared" si="82"/>
        <v>45880</v>
      </c>
      <c r="AD198" s="239">
        <f>'11ago'!H46</f>
        <v>23</v>
      </c>
      <c r="AE198" s="239">
        <f>'11ago'!I46</f>
        <v>0.875</v>
      </c>
      <c r="AF198" s="195"/>
      <c r="AG198" s="229">
        <f t="shared" si="83"/>
        <v>45546</v>
      </c>
      <c r="AH198" s="243">
        <f>'08set'!H49</f>
        <v>41</v>
      </c>
      <c r="AI198" s="243">
        <f>'08set'!I49</f>
        <v>0.53749999999999998</v>
      </c>
      <c r="AJ198" s="195"/>
      <c r="AK198" s="229">
        <f t="shared" si="84"/>
        <v>45941</v>
      </c>
      <c r="AL198" s="244">
        <f>'06out'!H51</f>
        <v>0</v>
      </c>
      <c r="AM198" s="244">
        <f>'06out'!I51</f>
        <v>0</v>
      </c>
      <c r="AO198" s="100">
        <f t="shared" si="85"/>
        <v>45972</v>
      </c>
      <c r="AP198" s="244">
        <f>'10nov'!H47</f>
        <v>59</v>
      </c>
      <c r="AQ198" s="244">
        <f>'10nov'!I47</f>
        <v>1</v>
      </c>
      <c r="AR198" s="195"/>
      <c r="AS198" s="229">
        <f t="shared" si="86"/>
        <v>46002</v>
      </c>
      <c r="AT198" s="242">
        <f>'08dez'!H49</f>
        <v>34</v>
      </c>
      <c r="AU198" s="242">
        <f>'08dez'!I49</f>
        <v>0.75</v>
      </c>
    </row>
    <row r="199" spans="1:47">
      <c r="A199" s="100">
        <f t="shared" si="76"/>
        <v>45669</v>
      </c>
      <c r="B199" s="264"/>
      <c r="C199" s="264"/>
      <c r="D199" s="195"/>
      <c r="E199" s="100">
        <f t="shared" si="77"/>
        <v>45700</v>
      </c>
      <c r="F199" s="239">
        <f>'10fev'!H48</f>
        <v>10</v>
      </c>
      <c r="G199" s="239">
        <f>'10fev'!I48</f>
        <v>0.25</v>
      </c>
      <c r="H199" s="195"/>
      <c r="I199" s="229">
        <f t="shared" si="78"/>
        <v>45728</v>
      </c>
      <c r="J199" s="240">
        <f>'10mar'!H48</f>
        <v>35</v>
      </c>
      <c r="K199" s="240">
        <f>'10mar'!I48</f>
        <v>0.625</v>
      </c>
      <c r="L199" s="195"/>
      <c r="M199" s="229">
        <f t="shared" si="79"/>
        <v>45759</v>
      </c>
      <c r="N199" s="240">
        <f>'7abr'!H51</f>
        <v>0</v>
      </c>
      <c r="O199" s="240">
        <f>'7abr'!I51</f>
        <v>0</v>
      </c>
      <c r="P199" s="195"/>
      <c r="Q199" s="229">
        <f t="shared" si="80"/>
        <v>45789</v>
      </c>
      <c r="R199" s="240">
        <f>'12mai'!H46</f>
        <v>33</v>
      </c>
      <c r="S199" s="240">
        <f>'12mai'!I46</f>
        <v>1</v>
      </c>
      <c r="U199" s="100">
        <f t="shared" si="81"/>
        <v>45820</v>
      </c>
      <c r="V199" s="241">
        <f>'09jun'!H49</f>
        <v>18</v>
      </c>
      <c r="W199" s="241">
        <f>'09jun'!I49</f>
        <v>0.375</v>
      </c>
      <c r="X199" s="195"/>
      <c r="Y199" s="229">
        <v>45119</v>
      </c>
      <c r="Z199" s="241">
        <f>'07jul'!H51</f>
        <v>0</v>
      </c>
      <c r="AA199" s="241">
        <f>'07jul'!I51</f>
        <v>0</v>
      </c>
      <c r="AB199" s="195"/>
      <c r="AC199" s="229">
        <f t="shared" si="82"/>
        <v>45881</v>
      </c>
      <c r="AD199" s="239">
        <f>'11ago'!H47</f>
        <v>33</v>
      </c>
      <c r="AE199" s="239">
        <f>'11ago'!I47</f>
        <v>0.875</v>
      </c>
      <c r="AF199" s="195"/>
      <c r="AG199" s="229">
        <f t="shared" si="83"/>
        <v>45547</v>
      </c>
      <c r="AH199" s="243">
        <f>'08set'!H50</f>
        <v>32</v>
      </c>
      <c r="AI199" s="243">
        <f>'08set'!I50</f>
        <v>0.52500000000000002</v>
      </c>
      <c r="AJ199" s="195"/>
      <c r="AK199" s="229">
        <f t="shared" si="84"/>
        <v>45942</v>
      </c>
      <c r="AL199" s="278"/>
      <c r="AM199" s="278"/>
      <c r="AO199" s="100">
        <f t="shared" si="85"/>
        <v>45973</v>
      </c>
      <c r="AP199" s="244">
        <f>'10nov'!H48</f>
        <v>40</v>
      </c>
      <c r="AQ199" s="244">
        <f>'10nov'!I48</f>
        <v>1</v>
      </c>
      <c r="AR199" s="195"/>
      <c r="AS199" s="229">
        <f t="shared" si="86"/>
        <v>46003</v>
      </c>
      <c r="AT199" s="242">
        <f>'08dez'!H50</f>
        <v>34</v>
      </c>
      <c r="AU199" s="242">
        <f>'08dez'!I50</f>
        <v>0.625</v>
      </c>
    </row>
    <row r="200" spans="1:47">
      <c r="A200" s="100">
        <f t="shared" si="76"/>
        <v>45670</v>
      </c>
      <c r="B200" s="238">
        <f>'13jan'!H46</f>
        <v>8</v>
      </c>
      <c r="C200" s="238">
        <f>'13jan'!I46</f>
        <v>0.125</v>
      </c>
      <c r="D200" s="195"/>
      <c r="E200" s="100">
        <f t="shared" si="77"/>
        <v>45701</v>
      </c>
      <c r="F200" s="239">
        <f>'10fev'!H49</f>
        <v>14</v>
      </c>
      <c r="G200" s="239">
        <f>'10fev'!I49</f>
        <v>0.5</v>
      </c>
      <c r="H200" s="195"/>
      <c r="I200" s="229">
        <f t="shared" si="78"/>
        <v>45729</v>
      </c>
      <c r="J200" s="240">
        <f>'10mar'!H49</f>
        <v>15</v>
      </c>
      <c r="K200" s="240">
        <f>'10mar'!I49</f>
        <v>0.375</v>
      </c>
      <c r="L200" s="195"/>
      <c r="M200" s="229">
        <f t="shared" si="79"/>
        <v>45760</v>
      </c>
      <c r="N200" s="266"/>
      <c r="O200" s="266"/>
      <c r="P200" s="195"/>
      <c r="Q200" s="229">
        <f t="shared" si="80"/>
        <v>45790</v>
      </c>
      <c r="R200" s="240">
        <f>'12mai'!H47</f>
        <v>14</v>
      </c>
      <c r="S200" s="240">
        <f>'12mai'!I47</f>
        <v>0.375</v>
      </c>
      <c r="U200" s="100">
        <f t="shared" si="81"/>
        <v>45821</v>
      </c>
      <c r="V200" s="241">
        <f>'09jun'!H50</f>
        <v>36</v>
      </c>
      <c r="W200" s="241">
        <f>'09jun'!I50</f>
        <v>0.625</v>
      </c>
      <c r="X200" s="195"/>
      <c r="Y200" s="229">
        <v>45120</v>
      </c>
      <c r="Z200" s="276"/>
      <c r="AA200" s="276"/>
      <c r="AB200" s="195"/>
      <c r="AC200" s="229">
        <f t="shared" si="82"/>
        <v>45882</v>
      </c>
      <c r="AD200" s="239">
        <f>'11ago'!H48</f>
        <v>18</v>
      </c>
      <c r="AE200" s="239">
        <f>'11ago'!I48</f>
        <v>0.875</v>
      </c>
      <c r="AF200" s="195"/>
      <c r="AG200" s="229">
        <f t="shared" si="83"/>
        <v>45548</v>
      </c>
      <c r="AH200" s="243">
        <f>'08set'!H51</f>
        <v>0</v>
      </c>
      <c r="AI200" s="243">
        <f>'08set'!I51</f>
        <v>0</v>
      </c>
      <c r="AJ200" s="195"/>
      <c r="AK200" s="229">
        <f t="shared" si="84"/>
        <v>45943</v>
      </c>
      <c r="AL200" s="244">
        <f>'13out'!H46</f>
        <v>16</v>
      </c>
      <c r="AM200" s="244">
        <f>'13out'!I46</f>
        <v>0.375</v>
      </c>
      <c r="AO200" s="100">
        <f t="shared" si="85"/>
        <v>45974</v>
      </c>
      <c r="AP200" s="244">
        <f>'10nov'!H49</f>
        <v>20</v>
      </c>
      <c r="AQ200" s="244">
        <f>'10nov'!I49</f>
        <v>0.5</v>
      </c>
      <c r="AR200" s="195"/>
      <c r="AS200" s="229">
        <f t="shared" si="86"/>
        <v>46004</v>
      </c>
      <c r="AT200" s="242">
        <f>'08dez'!H51</f>
        <v>0</v>
      </c>
      <c r="AU200" s="242">
        <f>'08dez'!I51</f>
        <v>0</v>
      </c>
    </row>
    <row r="201" spans="1:47">
      <c r="A201" s="100">
        <f t="shared" si="76"/>
        <v>45671</v>
      </c>
      <c r="B201" s="238">
        <f>'13jan'!H47</f>
        <v>38</v>
      </c>
      <c r="C201" s="238">
        <f>'13jan'!I47</f>
        <v>0.875</v>
      </c>
      <c r="D201" s="195"/>
      <c r="E201" s="100">
        <f t="shared" si="77"/>
        <v>45702</v>
      </c>
      <c r="F201" s="239">
        <f>'10fev'!H50</f>
        <v>10</v>
      </c>
      <c r="G201" s="239">
        <f>'10fev'!I50</f>
        <v>0.375</v>
      </c>
      <c r="H201" s="195"/>
      <c r="I201" s="229">
        <f t="shared" si="78"/>
        <v>45730</v>
      </c>
      <c r="J201" s="240">
        <f>'10mar'!H50</f>
        <v>16</v>
      </c>
      <c r="K201" s="240">
        <f>'10mar'!I50</f>
        <v>0.25</v>
      </c>
      <c r="L201" s="195"/>
      <c r="M201" s="229">
        <f t="shared" si="79"/>
        <v>45761</v>
      </c>
      <c r="N201" s="240">
        <f>'14abr'!H46</f>
        <v>29</v>
      </c>
      <c r="O201" s="240">
        <f>'14abr'!I46</f>
        <v>0.75</v>
      </c>
      <c r="P201" s="195"/>
      <c r="Q201" s="229">
        <f t="shared" si="80"/>
        <v>45791</v>
      </c>
      <c r="R201" s="240">
        <f>'12mai'!H48</f>
        <v>16</v>
      </c>
      <c r="S201" s="240">
        <f>'12mai'!I48</f>
        <v>0.25</v>
      </c>
      <c r="U201" s="100">
        <f t="shared" si="81"/>
        <v>45822</v>
      </c>
      <c r="V201" s="241">
        <f>'09jun'!H51</f>
        <v>0</v>
      </c>
      <c r="W201" s="241">
        <f>'09jun'!I51</f>
        <v>0</v>
      </c>
      <c r="X201" s="195"/>
      <c r="Y201" s="229">
        <v>45121</v>
      </c>
      <c r="Z201" s="241">
        <f>'14jul'!H46</f>
        <v>8</v>
      </c>
      <c r="AA201" s="241">
        <f>'14jul'!I46</f>
        <v>0.125</v>
      </c>
      <c r="AB201" s="195"/>
      <c r="AC201" s="229">
        <f t="shared" si="82"/>
        <v>45883</v>
      </c>
      <c r="AD201" s="239">
        <f>'11ago'!H49</f>
        <v>17</v>
      </c>
      <c r="AE201" s="239">
        <f>'11ago'!I49</f>
        <v>1</v>
      </c>
      <c r="AF201" s="195"/>
      <c r="AG201" s="229">
        <f t="shared" si="83"/>
        <v>45549</v>
      </c>
      <c r="AH201" s="277"/>
      <c r="AI201" s="277"/>
      <c r="AJ201" s="195"/>
      <c r="AK201" s="229">
        <f t="shared" si="84"/>
        <v>45944</v>
      </c>
      <c r="AL201" s="244">
        <f>'13out'!H47</f>
        <v>50</v>
      </c>
      <c r="AM201" s="244">
        <f>'13out'!I47</f>
        <v>1</v>
      </c>
      <c r="AO201" s="100">
        <f t="shared" si="85"/>
        <v>45975</v>
      </c>
      <c r="AP201" s="244">
        <f>'10nov'!H50</f>
        <v>67</v>
      </c>
      <c r="AQ201" s="244">
        <f>'10nov'!I50</f>
        <v>1.05</v>
      </c>
      <c r="AR201" s="195"/>
      <c r="AS201" s="229">
        <f t="shared" si="86"/>
        <v>46005</v>
      </c>
      <c r="AT201" s="279"/>
      <c r="AU201" s="279"/>
    </row>
    <row r="202" spans="1:47">
      <c r="A202" s="100">
        <f t="shared" si="76"/>
        <v>45672</v>
      </c>
      <c r="B202" s="238">
        <f>'13jan'!H48</f>
        <v>28</v>
      </c>
      <c r="C202" s="238">
        <f>'13jan'!I48</f>
        <v>0.875</v>
      </c>
      <c r="D202" s="195"/>
      <c r="E202" s="100">
        <f t="shared" si="77"/>
        <v>45703</v>
      </c>
      <c r="F202" s="239">
        <f>'10fev'!H51</f>
        <v>0</v>
      </c>
      <c r="G202" s="239">
        <f>'10fev'!I51</f>
        <v>0</v>
      </c>
      <c r="H202" s="195"/>
      <c r="I202" s="229">
        <f t="shared" si="78"/>
        <v>45731</v>
      </c>
      <c r="J202" s="240">
        <f>'10mar'!H51</f>
        <v>0</v>
      </c>
      <c r="K202" s="240">
        <f>'10mar'!I51</f>
        <v>0</v>
      </c>
      <c r="L202" s="195"/>
      <c r="M202" s="229">
        <f t="shared" si="79"/>
        <v>45762</v>
      </c>
      <c r="N202" s="240">
        <f>'14abr'!H47</f>
        <v>22</v>
      </c>
      <c r="O202" s="240">
        <f>'14abr'!I47</f>
        <v>0.5</v>
      </c>
      <c r="P202" s="195"/>
      <c r="Q202" s="229">
        <f t="shared" si="80"/>
        <v>45792</v>
      </c>
      <c r="R202" s="240">
        <f>'12mai'!H49</f>
        <v>14</v>
      </c>
      <c r="S202" s="240">
        <f>'12mai'!I49</f>
        <v>0.25</v>
      </c>
      <c r="U202" s="100">
        <f t="shared" si="81"/>
        <v>45823</v>
      </c>
      <c r="V202" s="276"/>
      <c r="W202" s="276"/>
      <c r="X202" s="195"/>
      <c r="Y202" s="229">
        <v>45122</v>
      </c>
      <c r="Z202" s="241">
        <f>'14jul'!H47</f>
        <v>45</v>
      </c>
      <c r="AA202" s="241">
        <f>'14jul'!I47</f>
        <v>0.88749999999999996</v>
      </c>
      <c r="AB202" s="195"/>
      <c r="AC202" s="229">
        <f t="shared" si="82"/>
        <v>45884</v>
      </c>
      <c r="AD202" s="239">
        <f>'11ago'!H50</f>
        <v>29</v>
      </c>
      <c r="AE202" s="239">
        <f>'11ago'!I50</f>
        <v>1</v>
      </c>
      <c r="AF202" s="195"/>
      <c r="AG202" s="229">
        <f t="shared" si="83"/>
        <v>45550</v>
      </c>
      <c r="AH202" s="243">
        <f>'15set'!H46</f>
        <v>0</v>
      </c>
      <c r="AI202" s="243">
        <f>'15set'!I46</f>
        <v>0</v>
      </c>
      <c r="AJ202" s="195"/>
      <c r="AK202" s="229">
        <f t="shared" si="84"/>
        <v>45945</v>
      </c>
      <c r="AL202" s="244">
        <f>'13out'!H48</f>
        <v>53</v>
      </c>
      <c r="AM202" s="244">
        <f>'13out'!I48</f>
        <v>0.875</v>
      </c>
      <c r="AO202" s="100">
        <f t="shared" si="85"/>
        <v>45976</v>
      </c>
      <c r="AP202" s="244">
        <f>'10nov'!H51</f>
        <v>0</v>
      </c>
      <c r="AQ202" s="244">
        <f>'10nov'!I51</f>
        <v>0</v>
      </c>
      <c r="AR202" s="195"/>
      <c r="AS202" s="229">
        <f t="shared" si="86"/>
        <v>46006</v>
      </c>
      <c r="AT202" s="242">
        <f>'15dez'!H46</f>
        <v>18</v>
      </c>
      <c r="AU202" s="242">
        <f>'15dez'!I46</f>
        <v>0.375</v>
      </c>
    </row>
    <row r="203" spans="1:47">
      <c r="A203" s="100">
        <f t="shared" si="76"/>
        <v>45673</v>
      </c>
      <c r="B203" s="238">
        <f>'13jan'!H49</f>
        <v>16</v>
      </c>
      <c r="C203" s="238">
        <f>'13jan'!I49</f>
        <v>0.5</v>
      </c>
      <c r="D203" s="195"/>
      <c r="E203" s="100">
        <f t="shared" si="77"/>
        <v>45704</v>
      </c>
      <c r="F203" s="265"/>
      <c r="G203" s="265"/>
      <c r="H203" s="195"/>
      <c r="I203" s="229">
        <f t="shared" si="78"/>
        <v>45732</v>
      </c>
      <c r="J203" s="266"/>
      <c r="K203" s="266"/>
      <c r="L203" s="195"/>
      <c r="M203" s="229">
        <f t="shared" si="79"/>
        <v>45763</v>
      </c>
      <c r="N203" s="240">
        <f>'14abr'!H48</f>
        <v>26</v>
      </c>
      <c r="O203" s="240">
        <f>'14abr'!I48</f>
        <v>0.625</v>
      </c>
      <c r="P203" s="195"/>
      <c r="Q203" s="229">
        <f t="shared" si="80"/>
        <v>45793</v>
      </c>
      <c r="R203" s="240">
        <f>'12mai'!H50</f>
        <v>14</v>
      </c>
      <c r="S203" s="240">
        <f>'12mai'!I50</f>
        <v>0.25</v>
      </c>
      <c r="U203" s="100">
        <f t="shared" si="81"/>
        <v>45824</v>
      </c>
      <c r="V203" s="241">
        <f>'16jun'!H46</f>
        <v>26</v>
      </c>
      <c r="W203" s="241">
        <f>'16jun'!I46</f>
        <v>0.75</v>
      </c>
      <c r="X203" s="195"/>
      <c r="Y203" s="229">
        <v>45123</v>
      </c>
      <c r="Z203" s="241">
        <f>'14jul'!H48</f>
        <v>21</v>
      </c>
      <c r="AA203" s="241">
        <f>'14jul'!I48</f>
        <v>0.75</v>
      </c>
      <c r="AB203" s="195"/>
      <c r="AC203" s="229">
        <f t="shared" si="82"/>
        <v>45885</v>
      </c>
      <c r="AD203" s="239">
        <f>'11ago'!H51</f>
        <v>0</v>
      </c>
      <c r="AE203" s="239">
        <f>'11ago'!I51</f>
        <v>0</v>
      </c>
      <c r="AF203" s="195"/>
      <c r="AG203" s="229">
        <f t="shared" si="83"/>
        <v>45551</v>
      </c>
      <c r="AH203" s="243">
        <f>'15set'!H47</f>
        <v>51</v>
      </c>
      <c r="AI203" s="243">
        <f>'15set'!I47</f>
        <v>0.9</v>
      </c>
      <c r="AJ203" s="195"/>
      <c r="AK203" s="229">
        <f t="shared" si="84"/>
        <v>45946</v>
      </c>
      <c r="AL203" s="244">
        <f>'13out'!H49</f>
        <v>21</v>
      </c>
      <c r="AM203" s="244">
        <f>'13out'!I49</f>
        <v>0.625</v>
      </c>
      <c r="AO203" s="100">
        <f t="shared" si="85"/>
        <v>45977</v>
      </c>
      <c r="AP203" s="278"/>
      <c r="AQ203" s="278"/>
      <c r="AR203" s="195"/>
      <c r="AS203" s="229">
        <f t="shared" si="86"/>
        <v>46007</v>
      </c>
      <c r="AT203" s="242">
        <f>'15dez'!H47</f>
        <v>32</v>
      </c>
      <c r="AU203" s="242">
        <f>'15dez'!I47</f>
        <v>0.75</v>
      </c>
    </row>
    <row r="204" spans="1:47">
      <c r="A204" s="100">
        <f t="shared" si="76"/>
        <v>45674</v>
      </c>
      <c r="B204" s="238">
        <f>'13jan'!H50</f>
        <v>0</v>
      </c>
      <c r="C204" s="238">
        <f>'13jan'!I50</f>
        <v>0</v>
      </c>
      <c r="D204" s="195"/>
      <c r="E204" s="100">
        <f t="shared" si="77"/>
        <v>45705</v>
      </c>
      <c r="F204" s="239">
        <f>'17fev'!H46</f>
        <v>10</v>
      </c>
      <c r="G204" s="239">
        <f>'17fev'!I46</f>
        <v>0.25</v>
      </c>
      <c r="H204" s="195"/>
      <c r="I204" s="229">
        <f t="shared" si="78"/>
        <v>45733</v>
      </c>
      <c r="J204" s="240">
        <f>'17mar'!H46</f>
        <v>6</v>
      </c>
      <c r="K204" s="240">
        <f>'17mar'!I46</f>
        <v>0.125</v>
      </c>
      <c r="L204" s="195"/>
      <c r="M204" s="229">
        <f t="shared" si="79"/>
        <v>45764</v>
      </c>
      <c r="N204" s="240">
        <f>'14abr'!H49</f>
        <v>18</v>
      </c>
      <c r="O204" s="240">
        <f>'14abr'!I49</f>
        <v>0.5</v>
      </c>
      <c r="P204" s="195"/>
      <c r="Q204" s="229">
        <f t="shared" si="80"/>
        <v>45794</v>
      </c>
      <c r="R204" s="240">
        <f>'12mai'!H51</f>
        <v>0</v>
      </c>
      <c r="S204" s="240">
        <f>'12mai'!I51</f>
        <v>0</v>
      </c>
      <c r="U204" s="100">
        <f t="shared" si="81"/>
        <v>45825</v>
      </c>
      <c r="V204" s="241">
        <f>'16jun'!H47</f>
        <v>21</v>
      </c>
      <c r="W204" s="241">
        <f>'16jun'!I47</f>
        <v>0.625</v>
      </c>
      <c r="X204" s="195"/>
      <c r="Y204" s="229">
        <v>45124</v>
      </c>
      <c r="Z204" s="241">
        <f>'14jul'!H49</f>
        <v>13</v>
      </c>
      <c r="AA204" s="241">
        <f>'14jul'!I49</f>
        <v>0.375</v>
      </c>
      <c r="AB204" s="195"/>
      <c r="AC204" s="229">
        <f t="shared" si="82"/>
        <v>45886</v>
      </c>
      <c r="AD204" s="265"/>
      <c r="AE204" s="265"/>
      <c r="AF204" s="195"/>
      <c r="AG204" s="229">
        <f t="shared" si="83"/>
        <v>45552</v>
      </c>
      <c r="AH204" s="243">
        <f>'15set'!H48</f>
        <v>6</v>
      </c>
      <c r="AI204" s="243">
        <f>'15set'!I48</f>
        <v>0.125</v>
      </c>
      <c r="AJ204" s="195"/>
      <c r="AK204" s="229">
        <f t="shared" si="84"/>
        <v>45947</v>
      </c>
      <c r="AL204" s="244">
        <f>'13out'!H50</f>
        <v>71</v>
      </c>
      <c r="AM204" s="244">
        <f>'13out'!I50</f>
        <v>1.25</v>
      </c>
      <c r="AO204" s="100">
        <f t="shared" si="85"/>
        <v>45978</v>
      </c>
      <c r="AP204" s="244">
        <f>'17nov'!H46</f>
        <v>0</v>
      </c>
      <c r="AQ204" s="244">
        <f>'17nov'!I46</f>
        <v>0</v>
      </c>
      <c r="AR204" s="195"/>
      <c r="AS204" s="229">
        <f t="shared" si="86"/>
        <v>46008</v>
      </c>
      <c r="AT204" s="242">
        <f>'15dez'!H48</f>
        <v>29</v>
      </c>
      <c r="AU204" s="242">
        <f>'15dez'!I48</f>
        <v>1</v>
      </c>
    </row>
    <row r="205" spans="1:47">
      <c r="A205" s="100">
        <f t="shared" si="76"/>
        <v>45675</v>
      </c>
      <c r="B205" s="238">
        <f>'13jan'!H51</f>
        <v>0</v>
      </c>
      <c r="C205" s="238">
        <f>'13jan'!I51</f>
        <v>0</v>
      </c>
      <c r="D205" s="195"/>
      <c r="E205" s="100">
        <f t="shared" si="77"/>
        <v>45706</v>
      </c>
      <c r="F205" s="239">
        <f>'17fev'!H47</f>
        <v>27</v>
      </c>
      <c r="G205" s="239">
        <f>'17fev'!I47</f>
        <v>0.625</v>
      </c>
      <c r="H205" s="195"/>
      <c r="I205" s="229">
        <f t="shared" si="78"/>
        <v>45734</v>
      </c>
      <c r="J205" s="240">
        <f>'17mar'!H47</f>
        <v>34</v>
      </c>
      <c r="K205" s="240">
        <f>'17mar'!I47</f>
        <v>0.76249999999999996</v>
      </c>
      <c r="L205" s="195"/>
      <c r="M205" s="229">
        <f t="shared" si="79"/>
        <v>45765</v>
      </c>
      <c r="N205" s="240">
        <f>'14abr'!H50</f>
        <v>0</v>
      </c>
      <c r="O205" s="240">
        <f>'14abr'!I50</f>
        <v>0</v>
      </c>
      <c r="P205" s="195"/>
      <c r="Q205" s="229">
        <f t="shared" si="80"/>
        <v>45795</v>
      </c>
      <c r="R205" s="266"/>
      <c r="S205" s="266"/>
      <c r="U205" s="100">
        <f t="shared" si="81"/>
        <v>45826</v>
      </c>
      <c r="V205" s="241">
        <f>'16jun'!H48</f>
        <v>0</v>
      </c>
      <c r="W205" s="241">
        <f>'16jun'!I48</f>
        <v>0</v>
      </c>
      <c r="X205" s="195"/>
      <c r="Y205" s="229">
        <v>45125</v>
      </c>
      <c r="Z205" s="241">
        <f>'14jul'!H50</f>
        <v>13</v>
      </c>
      <c r="AA205" s="241">
        <f>'14jul'!I50</f>
        <v>0.375</v>
      </c>
      <c r="AB205" s="195"/>
      <c r="AC205" s="229">
        <f t="shared" si="82"/>
        <v>45887</v>
      </c>
      <c r="AD205" s="239">
        <f>'18ago'!H46</f>
        <v>17</v>
      </c>
      <c r="AE205" s="239">
        <f>'18ago'!I46</f>
        <v>0.375</v>
      </c>
      <c r="AF205" s="195"/>
      <c r="AG205" s="229">
        <f t="shared" si="83"/>
        <v>45553</v>
      </c>
      <c r="AH205" s="243">
        <f>'15set'!H49</f>
        <v>28</v>
      </c>
      <c r="AI205" s="243">
        <f>'15set'!I49</f>
        <v>0.51249999999999996</v>
      </c>
      <c r="AJ205" s="195"/>
      <c r="AK205" s="229">
        <f t="shared" si="84"/>
        <v>45948</v>
      </c>
      <c r="AL205" s="244">
        <f>'13out'!H51</f>
        <v>0</v>
      </c>
      <c r="AM205" s="244">
        <f>'13out'!I51</f>
        <v>0</v>
      </c>
      <c r="AO205" s="100">
        <f t="shared" si="85"/>
        <v>45979</v>
      </c>
      <c r="AP205" s="244">
        <f>'17nov'!H47</f>
        <v>59</v>
      </c>
      <c r="AQ205" s="244">
        <f>'17nov'!I47</f>
        <v>1.0375000000000001</v>
      </c>
      <c r="AR205" s="195"/>
      <c r="AS205" s="229">
        <f t="shared" si="86"/>
        <v>46009</v>
      </c>
      <c r="AT205" s="242">
        <f>'15dez'!H49</f>
        <v>73</v>
      </c>
      <c r="AU205" s="242">
        <f>'15dez'!I49</f>
        <v>2</v>
      </c>
    </row>
    <row r="206" spans="1:47">
      <c r="A206" s="100">
        <f t="shared" si="76"/>
        <v>45676</v>
      </c>
      <c r="B206" s="264"/>
      <c r="C206" s="264"/>
      <c r="D206" s="195"/>
      <c r="E206" s="100">
        <f t="shared" si="77"/>
        <v>45707</v>
      </c>
      <c r="F206" s="239">
        <f>'17fev'!H48</f>
        <v>15</v>
      </c>
      <c r="G206" s="239">
        <f>'17fev'!I48</f>
        <v>0.25</v>
      </c>
      <c r="H206" s="195"/>
      <c r="I206" s="229">
        <f t="shared" si="78"/>
        <v>45735</v>
      </c>
      <c r="J206" s="240">
        <f>'17mar'!H48</f>
        <v>29</v>
      </c>
      <c r="K206" s="240">
        <f>'17mar'!I48</f>
        <v>0.65</v>
      </c>
      <c r="L206" s="195"/>
      <c r="M206" s="229">
        <f t="shared" si="79"/>
        <v>45766</v>
      </c>
      <c r="N206" s="240">
        <f>'14abr'!H51</f>
        <v>0</v>
      </c>
      <c r="O206" s="240">
        <f>'14abr'!I51</f>
        <v>0</v>
      </c>
      <c r="P206" s="195"/>
      <c r="Q206" s="229">
        <f t="shared" si="80"/>
        <v>45796</v>
      </c>
      <c r="R206" s="240">
        <f>'19mai'!H46</f>
        <v>0</v>
      </c>
      <c r="S206" s="240">
        <f>'19mai'!I46</f>
        <v>0</v>
      </c>
      <c r="U206" s="100">
        <f t="shared" si="81"/>
        <v>45827</v>
      </c>
      <c r="V206" s="241">
        <f>'16jun'!H49</f>
        <v>0</v>
      </c>
      <c r="W206" s="241">
        <f>'16jun'!I49</f>
        <v>0</v>
      </c>
      <c r="X206" s="195"/>
      <c r="Y206" s="229">
        <v>45126</v>
      </c>
      <c r="Z206" s="241">
        <f>'14jul'!H51</f>
        <v>0</v>
      </c>
      <c r="AA206" s="241">
        <f>'14jul'!I51</f>
        <v>0</v>
      </c>
      <c r="AB206" s="195"/>
      <c r="AC206" s="229">
        <f t="shared" si="82"/>
        <v>45888</v>
      </c>
      <c r="AD206" s="239">
        <f>'18ago'!H47</f>
        <v>50</v>
      </c>
      <c r="AE206" s="239">
        <f>'18ago'!I47</f>
        <v>1.0249999999999999</v>
      </c>
      <c r="AF206" s="195"/>
      <c r="AG206" s="229">
        <f t="shared" si="83"/>
        <v>45554</v>
      </c>
      <c r="AH206" s="243">
        <f>'15set'!H50</f>
        <v>30</v>
      </c>
      <c r="AI206" s="243">
        <f>'15set'!I50</f>
        <v>0.52500000000000002</v>
      </c>
      <c r="AJ206" s="195"/>
      <c r="AK206" s="229">
        <f t="shared" si="84"/>
        <v>45949</v>
      </c>
      <c r="AL206" s="278"/>
      <c r="AM206" s="278"/>
      <c r="AO206" s="100">
        <f t="shared" si="85"/>
        <v>45980</v>
      </c>
      <c r="AP206" s="244">
        <f>'17nov'!H48</f>
        <v>53</v>
      </c>
      <c r="AQ206" s="244">
        <f>'17nov'!I48</f>
        <v>0.76249999999999996</v>
      </c>
      <c r="AR206" s="195"/>
      <c r="AS206" s="229">
        <f t="shared" si="86"/>
        <v>46010</v>
      </c>
      <c r="AT206" s="242">
        <f>'15dez'!H50</f>
        <v>73</v>
      </c>
      <c r="AU206" s="242">
        <f>'15dez'!I50</f>
        <v>1.05</v>
      </c>
    </row>
    <row r="207" spans="1:47">
      <c r="A207" s="100">
        <f t="shared" si="76"/>
        <v>45677</v>
      </c>
      <c r="B207" s="238">
        <f>'20jan'!H46</f>
        <v>17</v>
      </c>
      <c r="C207" s="238">
        <f>'20jan'!I46</f>
        <v>0.375</v>
      </c>
      <c r="D207" s="195"/>
      <c r="E207" s="100">
        <f t="shared" si="77"/>
        <v>45708</v>
      </c>
      <c r="F207" s="239">
        <f>'17fev'!H49</f>
        <v>16</v>
      </c>
      <c r="G207" s="239">
        <f>'17fev'!I49</f>
        <v>0.375</v>
      </c>
      <c r="H207" s="195"/>
      <c r="I207" s="229">
        <f t="shared" si="78"/>
        <v>45736</v>
      </c>
      <c r="J207" s="240">
        <f>'17mar'!H49</f>
        <v>29</v>
      </c>
      <c r="K207" s="240">
        <f>'17mar'!I49</f>
        <v>0.63749999999999996</v>
      </c>
      <c r="L207" s="195"/>
      <c r="M207" s="229">
        <f t="shared" si="79"/>
        <v>45767</v>
      </c>
      <c r="N207" s="266"/>
      <c r="O207" s="266"/>
      <c r="P207" s="195"/>
      <c r="Q207" s="229">
        <f t="shared" si="80"/>
        <v>45797</v>
      </c>
      <c r="R207" s="240">
        <f>'19mai'!H47</f>
        <v>26</v>
      </c>
      <c r="S207" s="240">
        <f>'19mai'!I47</f>
        <v>0.75</v>
      </c>
      <c r="U207" s="100">
        <f t="shared" si="81"/>
        <v>45828</v>
      </c>
      <c r="V207" s="241">
        <f>'16jun'!H50</f>
        <v>23</v>
      </c>
      <c r="W207" s="241">
        <f>'16jun'!I50</f>
        <v>0.75</v>
      </c>
      <c r="X207" s="195"/>
      <c r="Y207" s="229">
        <v>45127</v>
      </c>
      <c r="Z207" s="276"/>
      <c r="AA207" s="276"/>
      <c r="AB207" s="195"/>
      <c r="AC207" s="229">
        <f t="shared" si="82"/>
        <v>45889</v>
      </c>
      <c r="AD207" s="239">
        <f>'18ago'!H48</f>
        <v>7</v>
      </c>
      <c r="AE207" s="239">
        <f>'18ago'!I48</f>
        <v>0.25</v>
      </c>
      <c r="AF207" s="195"/>
      <c r="AG207" s="229">
        <f t="shared" si="83"/>
        <v>45555</v>
      </c>
      <c r="AH207" s="243">
        <f>'15set'!H51</f>
        <v>0</v>
      </c>
      <c r="AI207" s="243">
        <f>'15set'!I51</f>
        <v>0</v>
      </c>
      <c r="AJ207" s="195"/>
      <c r="AK207" s="229">
        <f t="shared" si="84"/>
        <v>45950</v>
      </c>
      <c r="AL207" s="244">
        <f>'20out'!H46</f>
        <v>11</v>
      </c>
      <c r="AM207" s="244">
        <f>'20out'!I46</f>
        <v>0.25</v>
      </c>
      <c r="AO207" s="100">
        <f t="shared" si="85"/>
        <v>45981</v>
      </c>
      <c r="AP207" s="244">
        <f>'17nov'!H49</f>
        <v>0</v>
      </c>
      <c r="AQ207" s="244">
        <f>'17nov'!I49</f>
        <v>0</v>
      </c>
      <c r="AR207" s="195"/>
      <c r="AS207" s="229">
        <f t="shared" si="86"/>
        <v>46011</v>
      </c>
      <c r="AT207" s="242">
        <f>'15dez'!H51</f>
        <v>0</v>
      </c>
      <c r="AU207" s="242">
        <f>'15dez'!I51</f>
        <v>0</v>
      </c>
    </row>
    <row r="208" spans="1:47">
      <c r="A208" s="100">
        <f t="shared" si="76"/>
        <v>45678</v>
      </c>
      <c r="B208" s="238">
        <f>'20jan'!H47</f>
        <v>16</v>
      </c>
      <c r="C208" s="238">
        <f>'20jan'!I47</f>
        <v>0.375</v>
      </c>
      <c r="D208" s="195"/>
      <c r="E208" s="100">
        <f t="shared" si="77"/>
        <v>45709</v>
      </c>
      <c r="F208" s="239">
        <f>'17fev'!H50</f>
        <v>13</v>
      </c>
      <c r="G208" s="239">
        <f>'17fev'!I50</f>
        <v>0.25</v>
      </c>
      <c r="H208" s="195"/>
      <c r="I208" s="229">
        <f t="shared" si="78"/>
        <v>45737</v>
      </c>
      <c r="J208" s="240">
        <f>'17mar'!H50</f>
        <v>18</v>
      </c>
      <c r="K208" s="240">
        <f>'17mar'!I50</f>
        <v>0.625</v>
      </c>
      <c r="L208" s="195"/>
      <c r="M208" s="229">
        <f t="shared" si="79"/>
        <v>45768</v>
      </c>
      <c r="N208" s="240">
        <f>'21abr'!H46</f>
        <v>0</v>
      </c>
      <c r="O208" s="240">
        <f>'21abr'!I46</f>
        <v>0</v>
      </c>
      <c r="P208" s="195"/>
      <c r="Q208" s="229">
        <f t="shared" si="80"/>
        <v>45798</v>
      </c>
      <c r="R208" s="240">
        <f>'19mai'!H48</f>
        <v>34</v>
      </c>
      <c r="S208" s="240">
        <f>'19mai'!I48</f>
        <v>1.125</v>
      </c>
      <c r="U208" s="100">
        <f t="shared" si="81"/>
        <v>45829</v>
      </c>
      <c r="V208" s="241">
        <f>'16jun'!H51</f>
        <v>0</v>
      </c>
      <c r="W208" s="241">
        <f>'16jun'!I51</f>
        <v>0</v>
      </c>
      <c r="X208" s="195"/>
      <c r="Y208" s="229">
        <v>45128</v>
      </c>
      <c r="Z208" s="241">
        <f>'21jul'!H46</f>
        <v>0</v>
      </c>
      <c r="AA208" s="241">
        <f>'21jul'!I46</f>
        <v>0</v>
      </c>
      <c r="AB208" s="195"/>
      <c r="AC208" s="229">
        <f t="shared" si="82"/>
        <v>45890</v>
      </c>
      <c r="AD208" s="239">
        <f>'18ago'!H49</f>
        <v>19</v>
      </c>
      <c r="AE208" s="239">
        <f>'18ago'!I49</f>
        <v>0.5</v>
      </c>
      <c r="AF208" s="195"/>
      <c r="AG208" s="229">
        <f t="shared" si="83"/>
        <v>45556</v>
      </c>
      <c r="AH208" s="277"/>
      <c r="AI208" s="277"/>
      <c r="AJ208" s="195"/>
      <c r="AK208" s="229">
        <f>AK207+1</f>
        <v>45951</v>
      </c>
      <c r="AL208" s="244">
        <f>'20out'!H47</f>
        <v>50</v>
      </c>
      <c r="AM208" s="244">
        <f>'20out'!I47</f>
        <v>1</v>
      </c>
      <c r="AO208" s="100">
        <f t="shared" si="85"/>
        <v>45982</v>
      </c>
      <c r="AP208" s="244">
        <f>'17nov'!H50</f>
        <v>50</v>
      </c>
      <c r="AQ208" s="244">
        <f>'17nov'!I50</f>
        <v>0.77500000000000002</v>
      </c>
      <c r="AR208" s="195"/>
      <c r="AS208" s="229">
        <f t="shared" si="86"/>
        <v>46012</v>
      </c>
      <c r="AT208" s="279"/>
      <c r="AU208" s="279"/>
    </row>
    <row r="209" spans="1:47">
      <c r="A209" s="100">
        <f>A208+1</f>
        <v>45679</v>
      </c>
      <c r="B209" s="238">
        <f>'20jan'!H48</f>
        <v>2</v>
      </c>
      <c r="C209" s="238">
        <f>'20jan'!I48</f>
        <v>6.25E-2</v>
      </c>
      <c r="D209" s="195"/>
      <c r="E209" s="100">
        <f>E208+1</f>
        <v>45710</v>
      </c>
      <c r="F209" s="239">
        <f>'17fev'!H51</f>
        <v>0</v>
      </c>
      <c r="G209" s="239">
        <f>'17fev'!I51</f>
        <v>0</v>
      </c>
      <c r="H209" s="195"/>
      <c r="I209" s="229">
        <f>I208+1</f>
        <v>45738</v>
      </c>
      <c r="J209" s="240">
        <f>'17mar'!H51</f>
        <v>0</v>
      </c>
      <c r="K209" s="240">
        <f>'17mar'!I51</f>
        <v>0</v>
      </c>
      <c r="L209" s="195"/>
      <c r="M209" s="229">
        <f>M208+1</f>
        <v>45769</v>
      </c>
      <c r="N209" s="240">
        <f>'21abr'!H47</f>
        <v>28</v>
      </c>
      <c r="O209" s="240">
        <f>'21abr'!I47</f>
        <v>0.75</v>
      </c>
      <c r="P209" s="195"/>
      <c r="Q209" s="229">
        <f>Q208+1</f>
        <v>45799</v>
      </c>
      <c r="R209" s="240">
        <f>'19mai'!H49</f>
        <v>0</v>
      </c>
      <c r="S209" s="240">
        <f>'19mai'!I49</f>
        <v>0</v>
      </c>
      <c r="U209" s="100">
        <f>U208+1</f>
        <v>45830</v>
      </c>
      <c r="V209" s="276"/>
      <c r="W209" s="276"/>
      <c r="X209" s="195"/>
      <c r="Y209" s="229">
        <v>45129</v>
      </c>
      <c r="Z209" s="241">
        <f>'21jul'!H47</f>
        <v>31</v>
      </c>
      <c r="AA209" s="241">
        <f>'21jul'!I47</f>
        <v>0.75</v>
      </c>
      <c r="AB209" s="195"/>
      <c r="AC209" s="229">
        <f t="shared" si="82"/>
        <v>45891</v>
      </c>
      <c r="AD209" s="239">
        <f>'18ago'!H50</f>
        <v>42</v>
      </c>
      <c r="AE209" s="239">
        <f>'18ago'!I50</f>
        <v>0.9</v>
      </c>
      <c r="AF209" s="195"/>
      <c r="AG209" s="229">
        <f t="shared" si="83"/>
        <v>45557</v>
      </c>
      <c r="AH209" s="243">
        <f>'22set'!H46</f>
        <v>14</v>
      </c>
      <c r="AI209" s="243">
        <f>'22set'!I46</f>
        <v>0.25</v>
      </c>
      <c r="AJ209" s="195"/>
      <c r="AK209" s="229">
        <f t="shared" si="84"/>
        <v>45952</v>
      </c>
      <c r="AL209" s="244">
        <f>'20out'!H48</f>
        <v>25</v>
      </c>
      <c r="AM209" s="244">
        <f>'20out'!I48</f>
        <v>0.75</v>
      </c>
      <c r="AO209" s="100">
        <f t="shared" si="85"/>
        <v>45983</v>
      </c>
      <c r="AP209" s="244">
        <f>'17nov'!H51</f>
        <v>0</v>
      </c>
      <c r="AQ209" s="244">
        <f>'17nov'!I51</f>
        <v>0</v>
      </c>
      <c r="AR209" s="195"/>
      <c r="AS209" s="229">
        <f t="shared" si="86"/>
        <v>46013</v>
      </c>
      <c r="AT209" s="242">
        <f>'22dez'!H46</f>
        <v>16</v>
      </c>
      <c r="AU209" s="242">
        <f>'22dez'!I46</f>
        <v>0.25</v>
      </c>
    </row>
    <row r="210" spans="1:47">
      <c r="A210" s="100">
        <f t="shared" si="76"/>
        <v>45680</v>
      </c>
      <c r="B210" s="238">
        <f>'20jan'!H49</f>
        <v>0</v>
      </c>
      <c r="C210" s="238">
        <f>'20jan'!I49</f>
        <v>0</v>
      </c>
      <c r="D210" s="195"/>
      <c r="E210" s="100">
        <f t="shared" ref="E210:E215" si="87">E209+1</f>
        <v>45711</v>
      </c>
      <c r="F210" s="265"/>
      <c r="G210" s="265"/>
      <c r="H210" s="195"/>
      <c r="I210" s="229">
        <f t="shared" ref="I210:I218" si="88">I209+1</f>
        <v>45739</v>
      </c>
      <c r="J210" s="266"/>
      <c r="K210" s="266"/>
      <c r="L210" s="195"/>
      <c r="M210" s="229">
        <f t="shared" ref="M210:M217" si="89">M209+1</f>
        <v>45770</v>
      </c>
      <c r="N210" s="240">
        <f>'21abr'!H48</f>
        <v>22</v>
      </c>
      <c r="O210" s="240">
        <f>'21abr'!I48</f>
        <v>0.5</v>
      </c>
      <c r="P210" s="195"/>
      <c r="Q210" s="229">
        <f t="shared" ref="Q210:Q218" si="90">Q209+1</f>
        <v>45800</v>
      </c>
      <c r="R210" s="240">
        <f>'19mai'!H50</f>
        <v>0</v>
      </c>
      <c r="S210" s="240">
        <f>'19mai'!I50</f>
        <v>0</v>
      </c>
      <c r="U210" s="100">
        <f t="shared" si="81"/>
        <v>45831</v>
      </c>
      <c r="V210" s="241">
        <f>'23jun'!H46</f>
        <v>0</v>
      </c>
      <c r="W210" s="241">
        <f>'23jun'!I46</f>
        <v>0</v>
      </c>
      <c r="X210" s="195"/>
      <c r="Y210" s="229">
        <v>45130</v>
      </c>
      <c r="Z210" s="241">
        <f>'21jul'!H48</f>
        <v>29</v>
      </c>
      <c r="AA210" s="241">
        <f>'21jul'!I48</f>
        <v>0.75</v>
      </c>
      <c r="AB210" s="195"/>
      <c r="AC210" s="229">
        <f t="shared" si="82"/>
        <v>45892</v>
      </c>
      <c r="AD210" s="239">
        <f>'18ago'!H51</f>
        <v>0</v>
      </c>
      <c r="AE210" s="239">
        <f>'18ago'!I51</f>
        <v>0</v>
      </c>
      <c r="AF210" s="195"/>
      <c r="AG210" s="229">
        <f t="shared" si="83"/>
        <v>45558</v>
      </c>
      <c r="AH210" s="243">
        <f>'22set'!H47</f>
        <v>57</v>
      </c>
      <c r="AI210" s="243">
        <f>'22set'!I47</f>
        <v>0.75</v>
      </c>
      <c r="AJ210" s="195"/>
      <c r="AK210" s="229">
        <f t="shared" si="84"/>
        <v>45953</v>
      </c>
      <c r="AL210" s="244">
        <f>'20out'!H49</f>
        <v>6</v>
      </c>
      <c r="AM210" s="244">
        <f>'20out'!I49</f>
        <v>0.125</v>
      </c>
      <c r="AO210" s="100">
        <f>AO209+1</f>
        <v>45984</v>
      </c>
      <c r="AP210" s="278"/>
      <c r="AQ210" s="278"/>
      <c r="AR210" s="195"/>
      <c r="AS210" s="229">
        <f t="shared" si="86"/>
        <v>46014</v>
      </c>
      <c r="AT210" s="242">
        <f>'22dez'!H47</f>
        <v>6</v>
      </c>
      <c r="AU210" s="242">
        <f>'22dez'!I47</f>
        <v>0.25</v>
      </c>
    </row>
    <row r="211" spans="1:47">
      <c r="A211" s="100">
        <f t="shared" si="76"/>
        <v>45681</v>
      </c>
      <c r="B211" s="238">
        <f>'20jan'!H50</f>
        <v>12</v>
      </c>
      <c r="C211" s="238">
        <f>'20jan'!I50</f>
        <v>0.25</v>
      </c>
      <c r="D211" s="195"/>
      <c r="E211" s="100">
        <f t="shared" si="87"/>
        <v>45712</v>
      </c>
      <c r="F211" s="239"/>
      <c r="G211" s="239"/>
      <c r="H211" s="195"/>
      <c r="I211" s="229">
        <f t="shared" si="88"/>
        <v>45740</v>
      </c>
      <c r="J211" s="240">
        <f>'24mar'!H46</f>
        <v>8</v>
      </c>
      <c r="K211" s="240">
        <f>'24mar'!I46</f>
        <v>0.125</v>
      </c>
      <c r="L211" s="195"/>
      <c r="M211" s="229">
        <f t="shared" si="89"/>
        <v>45771</v>
      </c>
      <c r="N211" s="240">
        <f>'21abr'!H49</f>
        <v>8</v>
      </c>
      <c r="O211" s="240">
        <f>'21abr'!I49</f>
        <v>0.25</v>
      </c>
      <c r="P211" s="195"/>
      <c r="Q211" s="229">
        <f t="shared" si="90"/>
        <v>45801</v>
      </c>
      <c r="R211" s="240">
        <f>'19mai'!H51</f>
        <v>0</v>
      </c>
      <c r="S211" s="240">
        <f>'19mai'!I51</f>
        <v>0</v>
      </c>
      <c r="U211" s="100">
        <f t="shared" si="81"/>
        <v>45832</v>
      </c>
      <c r="V211" s="241">
        <f>'23jun'!H47</f>
        <v>22</v>
      </c>
      <c r="W211" s="241">
        <f>'23jun'!I47</f>
        <v>0.75</v>
      </c>
      <c r="X211" s="195"/>
      <c r="Y211" s="229">
        <v>45131</v>
      </c>
      <c r="Z211" s="241">
        <f>'21jul'!H49</f>
        <v>0</v>
      </c>
      <c r="AA211" s="241">
        <f>'21jul'!I49</f>
        <v>0</v>
      </c>
      <c r="AB211" s="195"/>
      <c r="AC211" s="229">
        <f t="shared" si="82"/>
        <v>45893</v>
      </c>
      <c r="AD211" s="265"/>
      <c r="AE211" s="265"/>
      <c r="AF211" s="195"/>
      <c r="AG211" s="229">
        <f t="shared" si="83"/>
        <v>45559</v>
      </c>
      <c r="AH211" s="243">
        <f>'22set'!H48</f>
        <v>38</v>
      </c>
      <c r="AI211" s="243">
        <f>'22set'!I48</f>
        <v>0.52500000000000002</v>
      </c>
      <c r="AJ211" s="195"/>
      <c r="AK211" s="229">
        <f t="shared" si="84"/>
        <v>45954</v>
      </c>
      <c r="AL211" s="244">
        <f>'20out'!H50</f>
        <v>52</v>
      </c>
      <c r="AM211" s="244">
        <f>'20out'!I50</f>
        <v>1</v>
      </c>
      <c r="AO211" s="100">
        <f t="shared" si="85"/>
        <v>45985</v>
      </c>
      <c r="AP211" s="244">
        <f>'24nov'!H46</f>
        <v>8</v>
      </c>
      <c r="AQ211" s="244">
        <f>'24nov'!I46</f>
        <v>0.125</v>
      </c>
      <c r="AR211" s="195"/>
      <c r="AS211" s="229">
        <f t="shared" si="86"/>
        <v>46015</v>
      </c>
      <c r="AT211" s="242">
        <f>'22dez'!H48</f>
        <v>0</v>
      </c>
      <c r="AU211" s="242">
        <f>'22dez'!I48</f>
        <v>0</v>
      </c>
    </row>
    <row r="212" spans="1:47">
      <c r="A212" s="100">
        <f t="shared" si="76"/>
        <v>45682</v>
      </c>
      <c r="B212" s="238">
        <f>'20jan'!H51</f>
        <v>0</v>
      </c>
      <c r="C212" s="238">
        <f>'20jan'!I51</f>
        <v>0</v>
      </c>
      <c r="D212" s="195"/>
      <c r="E212" s="100">
        <f t="shared" si="87"/>
        <v>45713</v>
      </c>
      <c r="F212" s="239"/>
      <c r="G212" s="245"/>
      <c r="H212" s="195"/>
      <c r="I212" s="229">
        <f t="shared" si="88"/>
        <v>45741</v>
      </c>
      <c r="J212" s="240">
        <f>'24mar'!H47</f>
        <v>18</v>
      </c>
      <c r="K212" s="240">
        <f>'24mar'!I47</f>
        <v>0.5</v>
      </c>
      <c r="L212" s="195"/>
      <c r="M212" s="229">
        <f t="shared" si="89"/>
        <v>45772</v>
      </c>
      <c r="N212" s="240">
        <f>'21abr'!H50</f>
        <v>8</v>
      </c>
      <c r="O212" s="240">
        <f>'21abr'!I50</f>
        <v>0.25</v>
      </c>
      <c r="P212" s="195"/>
      <c r="Q212" s="229">
        <f t="shared" si="90"/>
        <v>45802</v>
      </c>
      <c r="R212" s="266"/>
      <c r="S212" s="266"/>
      <c r="U212" s="100">
        <f t="shared" si="81"/>
        <v>45833</v>
      </c>
      <c r="V212" s="241">
        <f>'23jun'!H48</f>
        <v>20</v>
      </c>
      <c r="W212" s="241">
        <f>'23jun'!I48</f>
        <v>0.5</v>
      </c>
      <c r="X212" s="195"/>
      <c r="Y212" s="229">
        <v>45132</v>
      </c>
      <c r="Z212" s="241">
        <f>'21jul'!H50</f>
        <v>25</v>
      </c>
      <c r="AA212" s="241">
        <f>'21jul'!I50</f>
        <v>0.625</v>
      </c>
      <c r="AB212" s="195"/>
      <c r="AC212" s="229">
        <f t="shared" si="82"/>
        <v>45894</v>
      </c>
      <c r="AD212" s="239">
        <f>'25ago'!H46</f>
        <v>6</v>
      </c>
      <c r="AE212" s="239">
        <f>'25ago'!I46</f>
        <v>0.125</v>
      </c>
      <c r="AF212" s="195"/>
      <c r="AG212" s="229">
        <f t="shared" si="83"/>
        <v>45560</v>
      </c>
      <c r="AH212" s="243">
        <f>'22set'!H49</f>
        <v>8</v>
      </c>
      <c r="AI212" s="243">
        <f>'22set'!I49</f>
        <v>1</v>
      </c>
      <c r="AJ212" s="195"/>
      <c r="AK212" s="229">
        <f t="shared" si="84"/>
        <v>45955</v>
      </c>
      <c r="AL212" s="244">
        <f>'20out'!H51</f>
        <v>0</v>
      </c>
      <c r="AM212" s="244">
        <f>'20out'!I51</f>
        <v>0</v>
      </c>
      <c r="AO212" s="100">
        <f t="shared" si="85"/>
        <v>45986</v>
      </c>
      <c r="AP212" s="244">
        <f>'24nov'!H47</f>
        <v>50</v>
      </c>
      <c r="AQ212" s="244">
        <f>'24nov'!I47</f>
        <v>1.0249999999999999</v>
      </c>
      <c r="AR212" s="195"/>
      <c r="AS212" s="229">
        <f t="shared" si="86"/>
        <v>46016</v>
      </c>
      <c r="AT212" s="242">
        <f>'22dez'!H49</f>
        <v>0</v>
      </c>
      <c r="AU212" s="242">
        <f>'22dez'!I49</f>
        <v>0</v>
      </c>
    </row>
    <row r="213" spans="1:47">
      <c r="A213" s="100">
        <f t="shared" si="76"/>
        <v>45683</v>
      </c>
      <c r="B213" s="264"/>
      <c r="C213" s="264"/>
      <c r="D213" s="195"/>
      <c r="E213" s="100">
        <f t="shared" si="87"/>
        <v>45714</v>
      </c>
      <c r="F213" s="239"/>
      <c r="G213" s="239"/>
      <c r="H213" s="195"/>
      <c r="I213" s="229">
        <f t="shared" si="88"/>
        <v>45742</v>
      </c>
      <c r="J213" s="240">
        <f>'24mar'!H48</f>
        <v>8</v>
      </c>
      <c r="K213" s="240">
        <f>'24mar'!I48</f>
        <v>0.25</v>
      </c>
      <c r="L213" s="195"/>
      <c r="M213" s="229">
        <f t="shared" si="89"/>
        <v>45773</v>
      </c>
      <c r="N213" s="240">
        <f>'21abr'!H51</f>
        <v>38</v>
      </c>
      <c r="O213" s="240">
        <f>'21abr'!I51</f>
        <v>1</v>
      </c>
      <c r="P213" s="195"/>
      <c r="Q213" s="229">
        <f t="shared" si="90"/>
        <v>45803</v>
      </c>
      <c r="R213" s="240">
        <f>'26mai'!H46</f>
        <v>0</v>
      </c>
      <c r="S213" s="240">
        <f>'26mai'!I46</f>
        <v>0</v>
      </c>
      <c r="U213" s="100">
        <f t="shared" si="81"/>
        <v>45834</v>
      </c>
      <c r="V213" s="241">
        <f>'23jun'!H49</f>
        <v>41</v>
      </c>
      <c r="W213" s="241">
        <f>'23jun'!I49</f>
        <v>1.0249999999999999</v>
      </c>
      <c r="X213" s="195"/>
      <c r="Y213" s="229">
        <v>45133</v>
      </c>
      <c r="Z213" s="241">
        <f>'21jul'!H51</f>
        <v>0</v>
      </c>
      <c r="AA213" s="241">
        <f>'21jul'!I51</f>
        <v>0</v>
      </c>
      <c r="AB213" s="195"/>
      <c r="AC213" s="229">
        <f t="shared" si="82"/>
        <v>45895</v>
      </c>
      <c r="AD213" s="239">
        <f>'25ago'!H47</f>
        <v>26</v>
      </c>
      <c r="AE213" s="239">
        <f>'25ago'!I47</f>
        <v>0.625</v>
      </c>
      <c r="AF213" s="195"/>
      <c r="AG213" s="229">
        <f t="shared" si="83"/>
        <v>45561</v>
      </c>
      <c r="AH213" s="243">
        <f>'22set'!H50</f>
        <v>48</v>
      </c>
      <c r="AI213" s="243">
        <f>'22set'!I50</f>
        <v>0.9</v>
      </c>
      <c r="AJ213" s="195"/>
      <c r="AK213" s="229">
        <f t="shared" si="84"/>
        <v>45956</v>
      </c>
      <c r="AL213" s="278"/>
      <c r="AM213" s="278"/>
      <c r="AO213" s="100">
        <f t="shared" si="85"/>
        <v>45987</v>
      </c>
      <c r="AP213" s="244">
        <f>'24nov'!H48</f>
        <v>23</v>
      </c>
      <c r="AQ213" s="244">
        <f>'24nov'!I48</f>
        <v>0.5</v>
      </c>
      <c r="AR213" s="195"/>
      <c r="AS213" s="229">
        <f t="shared" si="86"/>
        <v>46017</v>
      </c>
      <c r="AT213" s="242">
        <f>'22dez'!H50</f>
        <v>0</v>
      </c>
      <c r="AU213" s="242">
        <f>'22dez'!I50</f>
        <v>0</v>
      </c>
    </row>
    <row r="214" spans="1:47">
      <c r="A214" s="100">
        <f t="shared" si="76"/>
        <v>45684</v>
      </c>
      <c r="B214" s="238">
        <f>'27jan'!H46</f>
        <v>6</v>
      </c>
      <c r="C214" s="238">
        <f>'27jan'!I46</f>
        <v>0.125</v>
      </c>
      <c r="D214" s="195"/>
      <c r="E214" s="100">
        <f t="shared" si="87"/>
        <v>45715</v>
      </c>
      <c r="F214" s="239"/>
      <c r="G214" s="239"/>
      <c r="H214" s="195"/>
      <c r="I214" s="229">
        <f t="shared" si="88"/>
        <v>45743</v>
      </c>
      <c r="J214" s="240">
        <f>'24mar'!H49</f>
        <v>13</v>
      </c>
      <c r="K214" s="240">
        <f>'24mar'!I49</f>
        <v>0.375</v>
      </c>
      <c r="L214" s="195"/>
      <c r="M214" s="229">
        <f t="shared" si="89"/>
        <v>45774</v>
      </c>
      <c r="N214" s="266"/>
      <c r="O214" s="266"/>
      <c r="P214" s="195"/>
      <c r="Q214" s="229">
        <f t="shared" si="90"/>
        <v>45804</v>
      </c>
      <c r="R214" s="240">
        <f>'26mai'!H47</f>
        <v>43</v>
      </c>
      <c r="S214" s="240">
        <f>'26mai'!I47</f>
        <v>0.9</v>
      </c>
      <c r="U214" s="100">
        <f t="shared" si="81"/>
        <v>45835</v>
      </c>
      <c r="V214" s="241">
        <f>'23jun'!H50</f>
        <v>30</v>
      </c>
      <c r="W214" s="241">
        <f>'23jun'!I50</f>
        <v>0.75</v>
      </c>
      <c r="X214" s="195"/>
      <c r="Y214" s="229">
        <v>45134</v>
      </c>
      <c r="Z214" s="276"/>
      <c r="AA214" s="276"/>
      <c r="AB214" s="195"/>
      <c r="AC214" s="229">
        <f t="shared" si="82"/>
        <v>45896</v>
      </c>
      <c r="AD214" s="239">
        <f>'25ago'!H48</f>
        <v>20</v>
      </c>
      <c r="AE214" s="239">
        <f>'25ago'!I48</f>
        <v>0.625</v>
      </c>
      <c r="AF214" s="195"/>
      <c r="AG214" s="229">
        <f t="shared" si="83"/>
        <v>45562</v>
      </c>
      <c r="AH214" s="243">
        <f>'22set'!H51</f>
        <v>0</v>
      </c>
      <c r="AI214" s="243">
        <f>'22set'!I51</f>
        <v>0</v>
      </c>
      <c r="AJ214" s="195"/>
      <c r="AK214" s="229">
        <f t="shared" si="84"/>
        <v>45957</v>
      </c>
      <c r="AL214" s="244">
        <f>'27out'!H46</f>
        <v>15</v>
      </c>
      <c r="AM214" s="244">
        <f>'27out'!I46</f>
        <v>0.375</v>
      </c>
      <c r="AO214" s="100">
        <f t="shared" si="85"/>
        <v>45988</v>
      </c>
      <c r="AP214" s="244">
        <f>'24nov'!H49</f>
        <v>33</v>
      </c>
      <c r="AQ214" s="244">
        <f>'24nov'!I49</f>
        <v>0.75</v>
      </c>
      <c r="AR214" s="195"/>
      <c r="AS214" s="229">
        <f t="shared" si="86"/>
        <v>46018</v>
      </c>
      <c r="AT214" s="242">
        <f>'22dez'!H51</f>
        <v>0</v>
      </c>
      <c r="AU214" s="242">
        <f>'22dez'!I51</f>
        <v>0</v>
      </c>
    </row>
    <row r="215" spans="1:47">
      <c r="A215" s="100">
        <f t="shared" si="76"/>
        <v>45685</v>
      </c>
      <c r="B215" s="238">
        <f>'27jan'!H47</f>
        <v>14</v>
      </c>
      <c r="C215" s="238">
        <f>'27jan'!I47</f>
        <v>0.625</v>
      </c>
      <c r="D215" s="195"/>
      <c r="E215" s="100">
        <f t="shared" si="87"/>
        <v>45716</v>
      </c>
      <c r="F215" s="239"/>
      <c r="G215" s="239"/>
      <c r="H215" s="195"/>
      <c r="I215" s="229">
        <f t="shared" si="88"/>
        <v>45744</v>
      </c>
      <c r="J215" s="240">
        <f>'24mar'!H50</f>
        <v>10</v>
      </c>
      <c r="K215" s="240">
        <f>'24mar'!I50</f>
        <v>0.25</v>
      </c>
      <c r="L215" s="195"/>
      <c r="M215" s="229">
        <f t="shared" si="89"/>
        <v>45775</v>
      </c>
      <c r="N215" s="240">
        <f>'28abr'!H46</f>
        <v>31</v>
      </c>
      <c r="O215" s="240">
        <f>'28abr'!I46</f>
        <v>1.125</v>
      </c>
      <c r="P215" s="195"/>
      <c r="Q215" s="229">
        <f t="shared" si="90"/>
        <v>45805</v>
      </c>
      <c r="R215" s="240">
        <f>'26mai'!H48</f>
        <v>21</v>
      </c>
      <c r="S215" s="240">
        <f>'26mai'!I48</f>
        <v>0.625</v>
      </c>
      <c r="U215" s="100">
        <f t="shared" si="81"/>
        <v>45836</v>
      </c>
      <c r="V215" s="241">
        <f>'23jun'!H51</f>
        <v>0</v>
      </c>
      <c r="W215" s="241">
        <f>'23jun'!I51</f>
        <v>0</v>
      </c>
      <c r="X215" s="195"/>
      <c r="Y215" s="229">
        <v>45135</v>
      </c>
      <c r="Z215" s="241">
        <f>'28jul'!H46</f>
        <v>24</v>
      </c>
      <c r="AA215" s="241">
        <f>'28jul'!I46</f>
        <v>0.5</v>
      </c>
      <c r="AB215" s="195"/>
      <c r="AC215" s="229">
        <f t="shared" si="82"/>
        <v>45897</v>
      </c>
      <c r="AD215" s="239">
        <f>'25ago'!H49</f>
        <v>15</v>
      </c>
      <c r="AE215" s="239">
        <f>'25ago'!I49</f>
        <v>0.75</v>
      </c>
      <c r="AF215" s="195"/>
      <c r="AG215" s="229">
        <f t="shared" si="83"/>
        <v>45563</v>
      </c>
      <c r="AH215" s="277"/>
      <c r="AI215" s="277"/>
      <c r="AJ215" s="195"/>
      <c r="AK215" s="229">
        <f t="shared" si="84"/>
        <v>45958</v>
      </c>
      <c r="AL215" s="244">
        <f>'27out'!H47</f>
        <v>55</v>
      </c>
      <c r="AM215" s="244">
        <f>'27out'!I47</f>
        <v>1.25</v>
      </c>
      <c r="AO215" s="100">
        <f t="shared" si="85"/>
        <v>45989</v>
      </c>
      <c r="AP215" s="244">
        <f>'24nov'!H50</f>
        <v>44</v>
      </c>
      <c r="AQ215" s="244">
        <f>'24nov'!I50</f>
        <v>1</v>
      </c>
      <c r="AR215" s="195"/>
      <c r="AS215" s="229">
        <f t="shared" si="86"/>
        <v>46019</v>
      </c>
      <c r="AT215" s="279"/>
      <c r="AU215" s="279"/>
    </row>
    <row r="216" spans="1:47">
      <c r="A216" s="100">
        <f t="shared" si="76"/>
        <v>45686</v>
      </c>
      <c r="B216" s="238">
        <f>'27jan'!H48</f>
        <v>14</v>
      </c>
      <c r="C216" s="238">
        <f>'27jan'!I48</f>
        <v>0.25</v>
      </c>
      <c r="D216" s="195"/>
      <c r="E216" s="100"/>
      <c r="F216" s="239"/>
      <c r="G216" s="239"/>
      <c r="H216" s="187"/>
      <c r="I216" s="229">
        <f t="shared" si="88"/>
        <v>45745</v>
      </c>
      <c r="J216" s="240">
        <f>'24mar'!H51</f>
        <v>0</v>
      </c>
      <c r="K216" s="240">
        <f>'24mar'!I51</f>
        <v>0</v>
      </c>
      <c r="L216" s="195"/>
      <c r="M216" s="229">
        <f t="shared" si="89"/>
        <v>45776</v>
      </c>
      <c r="N216" s="240">
        <f>'28abr'!H47</f>
        <v>40</v>
      </c>
      <c r="O216" s="240">
        <f>'28abr'!I47</f>
        <v>1</v>
      </c>
      <c r="P216" s="195"/>
      <c r="Q216" s="229">
        <f t="shared" si="90"/>
        <v>45806</v>
      </c>
      <c r="R216" s="240">
        <f>'26mai'!H49</f>
        <v>26</v>
      </c>
      <c r="S216" s="240">
        <f>'26mai'!I49</f>
        <v>1</v>
      </c>
      <c r="U216" s="100">
        <f t="shared" si="81"/>
        <v>45837</v>
      </c>
      <c r="V216" s="276"/>
      <c r="W216" s="276"/>
      <c r="X216" s="195"/>
      <c r="Y216" s="229">
        <v>45136</v>
      </c>
      <c r="Z216" s="241">
        <f>'28jul'!H47</f>
        <v>23</v>
      </c>
      <c r="AA216" s="241">
        <f>'28jul'!I47</f>
        <v>0.625</v>
      </c>
      <c r="AB216" s="195"/>
      <c r="AC216" s="229">
        <f t="shared" si="82"/>
        <v>45898</v>
      </c>
      <c r="AD216" s="239">
        <f>'25ago'!H50</f>
        <v>18</v>
      </c>
      <c r="AE216" s="239">
        <f>'25ago'!I50</f>
        <v>0.5</v>
      </c>
      <c r="AF216" s="195"/>
      <c r="AG216" s="229">
        <f t="shared" si="83"/>
        <v>45564</v>
      </c>
      <c r="AH216" s="243">
        <f>'29set'!H46</f>
        <v>41</v>
      </c>
      <c r="AI216" s="243">
        <f>'29set'!I46</f>
        <v>1</v>
      </c>
      <c r="AJ216" s="195"/>
      <c r="AK216" s="229">
        <f t="shared" si="84"/>
        <v>45959</v>
      </c>
      <c r="AL216" s="244">
        <f>'27out'!H48</f>
        <v>0</v>
      </c>
      <c r="AM216" s="244">
        <f>'27out'!I48</f>
        <v>0</v>
      </c>
      <c r="AO216" s="100">
        <f t="shared" si="85"/>
        <v>45990</v>
      </c>
      <c r="AP216" s="244">
        <f>'24nov'!H51</f>
        <v>0</v>
      </c>
      <c r="AQ216" s="244">
        <f>'24nov'!I51</f>
        <v>0</v>
      </c>
      <c r="AR216" s="195"/>
      <c r="AS216" s="229">
        <f t="shared" si="86"/>
        <v>46020</v>
      </c>
      <c r="AT216" s="242">
        <f>'29dez'!H46</f>
        <v>0</v>
      </c>
      <c r="AU216" s="242">
        <f>'29dez'!I46</f>
        <v>0</v>
      </c>
    </row>
    <row r="217" spans="1:47">
      <c r="A217" s="100">
        <f t="shared" si="76"/>
        <v>45687</v>
      </c>
      <c r="B217" s="238">
        <f>'27jan'!H49</f>
        <v>10</v>
      </c>
      <c r="C217" s="238">
        <f>'27jan'!I49</f>
        <v>0.125</v>
      </c>
      <c r="D217" s="195"/>
      <c r="E217" s="204"/>
      <c r="F217" s="230"/>
      <c r="G217" s="231"/>
      <c r="H217" s="187"/>
      <c r="I217" s="229">
        <f t="shared" si="88"/>
        <v>45746</v>
      </c>
      <c r="J217" s="266"/>
      <c r="K217" s="266"/>
      <c r="L217" s="195"/>
      <c r="M217" s="229">
        <f t="shared" si="89"/>
        <v>45777</v>
      </c>
      <c r="N217" s="240">
        <f>'28abr'!H48</f>
        <v>40</v>
      </c>
      <c r="O217" s="240">
        <f>'28abr'!I48</f>
        <v>1</v>
      </c>
      <c r="P217" s="195"/>
      <c r="Q217" s="229">
        <f t="shared" si="90"/>
        <v>45807</v>
      </c>
      <c r="R217" s="240">
        <f>'26mai'!H50</f>
        <v>25</v>
      </c>
      <c r="S217" s="240">
        <f>'26mai'!I50</f>
        <v>0.875</v>
      </c>
      <c r="U217" s="100">
        <f t="shared" si="81"/>
        <v>45838</v>
      </c>
      <c r="V217" s="241">
        <f>'30jun'!H46</f>
        <v>6</v>
      </c>
      <c r="W217" s="241">
        <f>'30jun'!I46</f>
        <v>0.125</v>
      </c>
      <c r="X217" s="195"/>
      <c r="Y217" s="229">
        <v>45137</v>
      </c>
      <c r="Z217" s="241">
        <f>'28jul'!H48</f>
        <v>21</v>
      </c>
      <c r="AA217" s="241">
        <f>'28jul'!I48</f>
        <v>0.51249999999999996</v>
      </c>
      <c r="AB217" s="195"/>
      <c r="AC217" s="229">
        <f t="shared" si="82"/>
        <v>45899</v>
      </c>
      <c r="AD217" s="239">
        <f>'25ago'!H51</f>
        <v>0</v>
      </c>
      <c r="AE217" s="239">
        <f>'25ago'!I51</f>
        <v>0</v>
      </c>
      <c r="AF217" s="195"/>
      <c r="AG217" s="229">
        <f t="shared" si="83"/>
        <v>45565</v>
      </c>
      <c r="AH217" s="243">
        <f>'29set'!H47</f>
        <v>63</v>
      </c>
      <c r="AI217" s="243">
        <f>'29set'!I47</f>
        <v>1.0249999999999999</v>
      </c>
      <c r="AJ217" s="195"/>
      <c r="AK217" s="229">
        <f t="shared" si="84"/>
        <v>45960</v>
      </c>
      <c r="AL217" s="244">
        <f>'27out'!H49</f>
        <v>20</v>
      </c>
      <c r="AM217" s="244">
        <f>'27out'!I49</f>
        <v>1.5</v>
      </c>
      <c r="AO217" s="100">
        <f t="shared" si="85"/>
        <v>45991</v>
      </c>
      <c r="AP217" s="278"/>
      <c r="AQ217" s="278"/>
      <c r="AR217" s="195"/>
      <c r="AS217" s="229">
        <f t="shared" si="86"/>
        <v>46021</v>
      </c>
      <c r="AT217" s="242">
        <f>'29dez'!H47</f>
        <v>0</v>
      </c>
      <c r="AU217" s="242">
        <f>'29dez'!I47</f>
        <v>0</v>
      </c>
    </row>
    <row r="218" spans="1:47">
      <c r="A218" s="100">
        <f t="shared" si="76"/>
        <v>45688</v>
      </c>
      <c r="B218" s="238">
        <f>'27jan'!H50</f>
        <v>30</v>
      </c>
      <c r="C218" s="238">
        <f>'27jan'!I50</f>
        <v>0.75</v>
      </c>
      <c r="D218" s="195"/>
      <c r="E218" s="211"/>
      <c r="F218" s="214"/>
      <c r="G218" s="213"/>
      <c r="H218" s="187"/>
      <c r="I218" s="229">
        <f t="shared" si="88"/>
        <v>45747</v>
      </c>
      <c r="J218" s="240">
        <f>'31mar'!H46</f>
        <v>37</v>
      </c>
      <c r="K218" s="240">
        <f>'31mar'!I46</f>
        <v>1.05</v>
      </c>
      <c r="L218" s="195"/>
      <c r="M218" s="207"/>
      <c r="N218" s="218"/>
      <c r="P218" s="187"/>
      <c r="Q218" s="229">
        <f t="shared" si="90"/>
        <v>45808</v>
      </c>
      <c r="R218" s="240">
        <f>'26mai'!H51</f>
        <v>0</v>
      </c>
      <c r="S218" s="240">
        <f>'26mai'!I51</f>
        <v>0</v>
      </c>
      <c r="U218" s="211"/>
      <c r="V218" s="218"/>
      <c r="X218" s="187"/>
      <c r="Y218" s="229">
        <v>45138</v>
      </c>
      <c r="Z218" s="241">
        <f>'28jul'!H49</f>
        <v>13</v>
      </c>
      <c r="AA218" s="241">
        <f>'28jul'!I49</f>
        <v>0.375</v>
      </c>
      <c r="AB218" s="195"/>
      <c r="AC218" s="229">
        <f t="shared" si="82"/>
        <v>45900</v>
      </c>
      <c r="AD218" s="265"/>
      <c r="AE218" s="265"/>
      <c r="AF218" s="195"/>
      <c r="AG218" s="215"/>
      <c r="AJ218" s="187"/>
      <c r="AK218" s="229">
        <f t="shared" si="84"/>
        <v>45961</v>
      </c>
      <c r="AL218" s="244">
        <f>'27out'!H50</f>
        <v>68</v>
      </c>
      <c r="AM218" s="244">
        <f>'27out'!I50</f>
        <v>1</v>
      </c>
      <c r="AO218" s="204"/>
      <c r="AP218" s="228">
        <v>0</v>
      </c>
      <c r="AQ218" s="228">
        <v>0</v>
      </c>
      <c r="AR218" s="187"/>
      <c r="AS218" s="229">
        <f t="shared" si="86"/>
        <v>46022</v>
      </c>
      <c r="AT218" s="242">
        <f>'29dez'!H48</f>
        <v>0</v>
      </c>
      <c r="AU218" s="242">
        <f>'29dez'!I48</f>
        <v>0</v>
      </c>
    </row>
  </sheetData>
  <mergeCells count="72">
    <mergeCell ref="AS185:AU186"/>
    <mergeCell ref="A185:C186"/>
    <mergeCell ref="E185:G186"/>
    <mergeCell ref="I185:K186"/>
    <mergeCell ref="M185:O186"/>
    <mergeCell ref="Q185:S186"/>
    <mergeCell ref="U185:W186"/>
    <mergeCell ref="Y185:AA186"/>
    <mergeCell ref="AC185:AE186"/>
    <mergeCell ref="AG185:AI186"/>
    <mergeCell ref="AK185:AM186"/>
    <mergeCell ref="AO185:AQ186"/>
    <mergeCell ref="AS149:AU150"/>
    <mergeCell ref="A149:C150"/>
    <mergeCell ref="E149:G150"/>
    <mergeCell ref="I149:K150"/>
    <mergeCell ref="M149:O150"/>
    <mergeCell ref="Q149:S150"/>
    <mergeCell ref="U149:W150"/>
    <mergeCell ref="Y149:AA150"/>
    <mergeCell ref="AC149:AE150"/>
    <mergeCell ref="AG149:AI150"/>
    <mergeCell ref="AK149:AM150"/>
    <mergeCell ref="AO149:AQ150"/>
    <mergeCell ref="AS113:AU114"/>
    <mergeCell ref="A113:C114"/>
    <mergeCell ref="E113:G114"/>
    <mergeCell ref="I113:K114"/>
    <mergeCell ref="M113:O114"/>
    <mergeCell ref="Q113:S114"/>
    <mergeCell ref="U113:W114"/>
    <mergeCell ref="Y113:AA114"/>
    <mergeCell ref="AC113:AE114"/>
    <mergeCell ref="AG113:AI114"/>
    <mergeCell ref="AK113:AM114"/>
    <mergeCell ref="AO113:AQ114"/>
    <mergeCell ref="AS77:AU78"/>
    <mergeCell ref="A77:C78"/>
    <mergeCell ref="E77:G78"/>
    <mergeCell ref="I77:K78"/>
    <mergeCell ref="M77:O78"/>
    <mergeCell ref="Q77:S78"/>
    <mergeCell ref="U77:W78"/>
    <mergeCell ref="Y77:AA78"/>
    <mergeCell ref="AC77:AE78"/>
    <mergeCell ref="AG77:AI78"/>
    <mergeCell ref="AK77:AM78"/>
    <mergeCell ref="AO77:AQ78"/>
    <mergeCell ref="AS41:AU42"/>
    <mergeCell ref="A41:C42"/>
    <mergeCell ref="E41:G42"/>
    <mergeCell ref="I41:K42"/>
    <mergeCell ref="M41:O42"/>
    <mergeCell ref="Q41:S42"/>
    <mergeCell ref="U41:W42"/>
    <mergeCell ref="Y41:AA42"/>
    <mergeCell ref="AC41:AE42"/>
    <mergeCell ref="AG41:AI42"/>
    <mergeCell ref="AK41:AM42"/>
    <mergeCell ref="AO41:AQ42"/>
    <mergeCell ref="AS5:AU6"/>
    <mergeCell ref="A5:C6"/>
    <mergeCell ref="E5:G6"/>
    <mergeCell ref="I5:K6"/>
    <mergeCell ref="M5:O6"/>
    <mergeCell ref="Q5:S6"/>
    <mergeCell ref="U5:W6"/>
    <mergeCell ref="Y5:AA6"/>
    <mergeCell ref="AC5:AE6"/>
    <mergeCell ref="AG5:AI6"/>
    <mergeCell ref="AK5:AM6"/>
    <mergeCell ref="AO5:AQ6"/>
  </mergeCells>
  <conditionalFormatting sqref="A1:XFD1048576">
    <cfRule type="cellIs" dxfId="132" priority="1" operator="equal">
      <formula>$A$2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O127"/>
  <sheetViews>
    <sheetView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32.19191919191919</v>
      </c>
      <c r="C7" s="306"/>
      <c r="D7" s="382" t="s">
        <v>1</v>
      </c>
      <c r="E7" s="383"/>
      <c r="F7" s="383" t="s">
        <v>2</v>
      </c>
      <c r="G7" s="384"/>
      <c r="H7" s="385">
        <f>C10</f>
        <v>45719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'24fev'!C15+2</f>
        <v>45719</v>
      </c>
      <c r="D10" s="43"/>
      <c r="E10" s="43"/>
      <c r="F10" s="43"/>
      <c r="G10" s="52"/>
      <c r="H10" s="179">
        <f t="shared" ref="H10:H16" si="0">D10+F10</f>
        <v>0</v>
      </c>
      <c r="I10" s="180">
        <f t="shared" ref="I10:I15" si="1">IF(H10=0,0,AVERAGE(E10,G10))</f>
        <v>0</v>
      </c>
      <c r="J10" s="181">
        <f t="shared" ref="J10:J15" si="2">IF(H10=0,0,H10/I10)</f>
        <v>0</v>
      </c>
      <c r="K10" s="21" t="e">
        <f>IF(#REF!&lt;&gt;0,"Não","")</f>
        <v>#REF!</v>
      </c>
      <c r="L10" s="22" t="s">
        <v>55</v>
      </c>
      <c r="M10" s="1"/>
      <c r="N10" s="1"/>
      <c r="O10" s="1"/>
      <c r="P10" s="1"/>
      <c r="Q10" s="1"/>
      <c r="R10" s="1"/>
      <c r="S10" s="1"/>
      <c r="T10" s="23">
        <f>C10</f>
        <v>45719</v>
      </c>
      <c r="U10" s="17">
        <f>H10</f>
        <v>0</v>
      </c>
      <c r="V10" s="19">
        <f>I10</f>
        <v>0</v>
      </c>
      <c r="W10" s="24">
        <f>J10</f>
        <v>0</v>
      </c>
      <c r="X10" s="25" t="str">
        <f>IF(W10=0," ",IF(W10&gt;1,1,))</f>
        <v xml:space="preserve"> 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45720</v>
      </c>
      <c r="D11" s="43"/>
      <c r="E11" s="43"/>
      <c r="F11" s="43"/>
      <c r="G11" s="52"/>
      <c r="H11" s="179">
        <f t="shared" si="0"/>
        <v>0</v>
      </c>
      <c r="I11" s="180">
        <f t="shared" si="1"/>
        <v>0</v>
      </c>
      <c r="J11" s="181">
        <f t="shared" si="2"/>
        <v>0</v>
      </c>
      <c r="K11" s="21" t="e">
        <f>IF(#REF!&lt;&gt;0,"Não","")</f>
        <v>#REF!</v>
      </c>
      <c r="L11" s="22" t="s">
        <v>55</v>
      </c>
      <c r="M11" s="1"/>
      <c r="N11" s="1"/>
      <c r="O11" s="1"/>
      <c r="P11" s="1"/>
      <c r="Q11" s="1"/>
      <c r="R11" s="1"/>
      <c r="S11" s="1"/>
      <c r="T11" s="23">
        <f>C11</f>
        <v>45720</v>
      </c>
      <c r="U11" s="17">
        <f t="shared" ref="U11:W14" si="3">H11</f>
        <v>0</v>
      </c>
      <c r="V11" s="19">
        <f t="shared" si="3"/>
        <v>0</v>
      </c>
      <c r="W11" s="24">
        <f t="shared" si="3"/>
        <v>0</v>
      </c>
      <c r="X11" s="25" t="str">
        <f>IF(W11=0," ",IF(W11&gt;1,1,))</f>
        <v xml:space="preserve"> 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45721</v>
      </c>
      <c r="D12" s="20">
        <v>102</v>
      </c>
      <c r="E12" s="20">
        <v>6</v>
      </c>
      <c r="F12" s="20">
        <v>99</v>
      </c>
      <c r="G12" s="20">
        <v>6</v>
      </c>
      <c r="H12" s="179">
        <f t="shared" si="0"/>
        <v>201</v>
      </c>
      <c r="I12" s="180">
        <f t="shared" si="1"/>
        <v>6</v>
      </c>
      <c r="J12" s="181">
        <f t="shared" si="2"/>
        <v>33.5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45721</v>
      </c>
      <c r="U12" s="17">
        <f t="shared" si="3"/>
        <v>201</v>
      </c>
      <c r="V12" s="19">
        <f t="shared" si="3"/>
        <v>6</v>
      </c>
      <c r="W12" s="24">
        <f t="shared" si="3"/>
        <v>33.5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45722</v>
      </c>
      <c r="D13" s="20">
        <v>65</v>
      </c>
      <c r="E13" s="20">
        <v>6</v>
      </c>
      <c r="F13" s="20">
        <v>152</v>
      </c>
      <c r="G13" s="20">
        <v>6</v>
      </c>
      <c r="H13" s="179">
        <f t="shared" si="0"/>
        <v>217</v>
      </c>
      <c r="I13" s="180">
        <f t="shared" si="1"/>
        <v>6</v>
      </c>
      <c r="J13" s="181">
        <f t="shared" si="2"/>
        <v>36.166666666666664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45722</v>
      </c>
      <c r="U13" s="17">
        <f t="shared" si="3"/>
        <v>217</v>
      </c>
      <c r="V13" s="19">
        <f t="shared" si="3"/>
        <v>6</v>
      </c>
      <c r="W13" s="24">
        <f t="shared" si="3"/>
        <v>36.166666666666664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45723</v>
      </c>
      <c r="D14" s="20">
        <v>71</v>
      </c>
      <c r="E14" s="20">
        <v>6</v>
      </c>
      <c r="F14" s="20">
        <v>77</v>
      </c>
      <c r="G14" s="20">
        <v>5</v>
      </c>
      <c r="H14" s="179">
        <f t="shared" si="0"/>
        <v>148</v>
      </c>
      <c r="I14" s="180">
        <f t="shared" si="1"/>
        <v>5.5</v>
      </c>
      <c r="J14" s="181">
        <f t="shared" si="2"/>
        <v>26.90909090909091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45723</v>
      </c>
      <c r="U14" s="17">
        <f t="shared" si="3"/>
        <v>148</v>
      </c>
      <c r="V14" s="19">
        <f t="shared" si="3"/>
        <v>5.5</v>
      </c>
      <c r="W14" s="24">
        <f t="shared" si="3"/>
        <v>26.90909090909091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45724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238</v>
      </c>
      <c r="E16" s="30">
        <f>IF(SUM(E10:E15)=0,0,AVERAGE(E10:E15))</f>
        <v>6</v>
      </c>
      <c r="F16" s="30">
        <f>SUM(F10:F15)</f>
        <v>328</v>
      </c>
      <c r="G16" s="30">
        <f>IF(SUM(G10:G15)=0,0,AVERAGE(G10:G15))</f>
        <v>5.666666666666667</v>
      </c>
      <c r="H16" s="30">
        <f t="shared" si="0"/>
        <v>566</v>
      </c>
      <c r="I16" s="31">
        <f>IF(H16=0,0,AVERAGE(E16,G16))</f>
        <v>5.8333333333333339</v>
      </c>
      <c r="J16" s="32">
        <f>IF(H16=0,0,H16/I16)</f>
        <v>97.028571428571425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566</v>
      </c>
      <c r="V16" s="33">
        <f>SUM(V10:V14)</f>
        <v>17.5</v>
      </c>
      <c r="W16" s="34">
        <f>SUM(W10:W14)</f>
        <v>96.575757575757564</v>
      </c>
      <c r="X16" s="25">
        <f>COUNT(X10:X14)</f>
        <v>3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32.19191919191919</v>
      </c>
      <c r="X17" s="37">
        <f>IF(W16=0,0,W17)</f>
        <v>32.19191919191919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16.666666666666668</v>
      </c>
      <c r="C19" s="306"/>
      <c r="D19" s="368" t="s">
        <v>1</v>
      </c>
      <c r="E19" s="369"/>
      <c r="F19" s="369" t="s">
        <v>2</v>
      </c>
      <c r="G19" s="370"/>
      <c r="H19" s="371">
        <f>C22</f>
        <v>45719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45719</v>
      </c>
      <c r="D22" s="43"/>
      <c r="E22" s="43"/>
      <c r="F22" s="43"/>
      <c r="G22" s="43"/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22" t="s">
        <v>55</v>
      </c>
      <c r="T22" s="48">
        <f>C22</f>
        <v>45719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45720</v>
      </c>
      <c r="D23" s="43"/>
      <c r="E23" s="43"/>
      <c r="F23" s="43"/>
      <c r="G23" s="43"/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22" t="s">
        <v>55</v>
      </c>
      <c r="T23" s="48">
        <f>C23</f>
        <v>45720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45721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45721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45722</v>
      </c>
      <c r="D25" s="43">
        <v>0</v>
      </c>
      <c r="E25" s="43">
        <v>0</v>
      </c>
      <c r="F25" s="43">
        <v>5</v>
      </c>
      <c r="G25" s="43">
        <v>0.75</v>
      </c>
      <c r="H25" s="44">
        <f t="shared" si="5"/>
        <v>5</v>
      </c>
      <c r="I25" s="45">
        <f t="shared" si="6"/>
        <v>0.375</v>
      </c>
      <c r="J25" s="46">
        <f t="shared" si="7"/>
        <v>13.333333333333334</v>
      </c>
      <c r="K25" s="21" t="e">
        <f>IF(#REF!&lt;&gt;0,"Não","")</f>
        <v>#REF!</v>
      </c>
      <c r="L25" s="47"/>
      <c r="T25" s="48">
        <f>C25</f>
        <v>45722</v>
      </c>
      <c r="U25" s="39">
        <f t="shared" si="8"/>
        <v>5</v>
      </c>
      <c r="V25" s="40">
        <f t="shared" si="8"/>
        <v>0.375</v>
      </c>
      <c r="W25" s="40">
        <f t="shared" si="8"/>
        <v>13.333333333333334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45723</v>
      </c>
      <c r="D26" s="43">
        <v>1</v>
      </c>
      <c r="E26" s="43">
        <v>0.25</v>
      </c>
      <c r="F26" s="43">
        <v>4</v>
      </c>
      <c r="G26" s="43">
        <v>0.25</v>
      </c>
      <c r="H26" s="49">
        <f t="shared" si="5"/>
        <v>5</v>
      </c>
      <c r="I26" s="50">
        <f t="shared" si="6"/>
        <v>0.25</v>
      </c>
      <c r="J26" s="51">
        <f t="shared" si="7"/>
        <v>20</v>
      </c>
      <c r="K26" s="21" t="e">
        <f>IF(#REF!&lt;&gt;0,"Não","")</f>
        <v>#REF!</v>
      </c>
      <c r="L26" s="47"/>
      <c r="T26" s="48">
        <f>C26</f>
        <v>45723</v>
      </c>
      <c r="U26" s="39">
        <f t="shared" si="8"/>
        <v>5</v>
      </c>
      <c r="V26" s="40">
        <f t="shared" si="8"/>
        <v>0.25</v>
      </c>
      <c r="W26" s="40">
        <f t="shared" si="8"/>
        <v>20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45724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</v>
      </c>
      <c r="E28" s="56">
        <f>IF(SUM(E22:E27)=0,0,AVERAGE(E22:E27))</f>
        <v>8.3333333333333329E-2</v>
      </c>
      <c r="F28" s="56">
        <f>SUM(F22:F27)</f>
        <v>9</v>
      </c>
      <c r="G28" s="57">
        <f>IF(SUM(G22:G27)=0,0,AVERAGE(G22:G27))</f>
        <v>0.33333333333333331</v>
      </c>
      <c r="H28" s="56">
        <f t="shared" si="5"/>
        <v>10</v>
      </c>
      <c r="I28" s="58">
        <f>AVERAGE(I22:I26)</f>
        <v>0.125</v>
      </c>
      <c r="J28" s="59">
        <f>IF(H28=0,0,H28/I28)</f>
        <v>80</v>
      </c>
      <c r="K28" s="60"/>
      <c r="L28" s="61"/>
      <c r="U28" s="25">
        <f>D28+F28</f>
        <v>10</v>
      </c>
      <c r="V28" s="33">
        <f>SUM(V22:V26)</f>
        <v>0.625</v>
      </c>
      <c r="W28" s="34">
        <f>SUM(W22:W26)</f>
        <v>33.333333333333336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16.666666666666668</v>
      </c>
      <c r="X29" s="37">
        <f>IF(W28=0,0,W29)</f>
        <v>16.666666666666668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31.603174603174605</v>
      </c>
      <c r="C31" s="306"/>
      <c r="D31" s="352" t="s">
        <v>1</v>
      </c>
      <c r="E31" s="353"/>
      <c r="F31" s="353" t="s">
        <v>2</v>
      </c>
      <c r="G31" s="354"/>
      <c r="H31" s="355">
        <f>C34</f>
        <v>45719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45719</v>
      </c>
      <c r="D34" s="43"/>
      <c r="E34" s="43"/>
      <c r="F34" s="43"/>
      <c r="G34" s="43"/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22" t="s">
        <v>55</v>
      </c>
      <c r="T34" s="70">
        <f>C34</f>
        <v>45719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45720</v>
      </c>
      <c r="D35" s="43"/>
      <c r="E35" s="43"/>
      <c r="F35" s="43"/>
      <c r="G35" s="43"/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22" t="s">
        <v>55</v>
      </c>
      <c r="T35" s="70">
        <f>C35</f>
        <v>45720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45721</v>
      </c>
      <c r="D36" s="20">
        <v>10</v>
      </c>
      <c r="E36" s="43">
        <v>0.75</v>
      </c>
      <c r="F36" s="20">
        <v>13</v>
      </c>
      <c r="G36" s="43">
        <v>0.75</v>
      </c>
      <c r="H36" s="67">
        <f t="shared" si="11"/>
        <v>23</v>
      </c>
      <c r="I36" s="68">
        <f t="shared" si="12"/>
        <v>0.75</v>
      </c>
      <c r="J36" s="69">
        <f t="shared" si="13"/>
        <v>30.666666666666668</v>
      </c>
      <c r="K36" s="26" t="e">
        <f>IF(#REF!&lt;&gt;0,"Não","")</f>
        <v>#REF!</v>
      </c>
      <c r="L36" s="47"/>
      <c r="T36" s="70">
        <f>C36</f>
        <v>45721</v>
      </c>
      <c r="U36" s="63">
        <f t="shared" si="14"/>
        <v>23</v>
      </c>
      <c r="V36" s="64">
        <f t="shared" si="14"/>
        <v>0.75</v>
      </c>
      <c r="W36" s="64">
        <f t="shared" si="14"/>
        <v>30.666666666666668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45722</v>
      </c>
      <c r="D37" s="43">
        <v>24</v>
      </c>
      <c r="E37" s="43">
        <v>1</v>
      </c>
      <c r="F37" s="43">
        <v>12</v>
      </c>
      <c r="G37" s="43">
        <v>0.75</v>
      </c>
      <c r="H37" s="67">
        <f t="shared" si="11"/>
        <v>36</v>
      </c>
      <c r="I37" s="68">
        <f t="shared" si="12"/>
        <v>0.875</v>
      </c>
      <c r="J37" s="69">
        <f t="shared" si="13"/>
        <v>41.142857142857146</v>
      </c>
      <c r="K37" s="21" t="e">
        <f>IF(#REF!&lt;&gt;0,"Não","")</f>
        <v>#REF!</v>
      </c>
      <c r="L37" s="47"/>
      <c r="T37" s="70">
        <f>C37</f>
        <v>45722</v>
      </c>
      <c r="U37" s="63">
        <f t="shared" si="14"/>
        <v>36</v>
      </c>
      <c r="V37" s="64">
        <f t="shared" si="14"/>
        <v>0.875</v>
      </c>
      <c r="W37" s="64">
        <f t="shared" si="14"/>
        <v>41.142857142857146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45723</v>
      </c>
      <c r="D38" s="43">
        <v>10</v>
      </c>
      <c r="E38" s="43">
        <v>1</v>
      </c>
      <c r="F38" s="43">
        <v>13</v>
      </c>
      <c r="G38" s="43">
        <v>1</v>
      </c>
      <c r="H38" s="71">
        <f t="shared" si="11"/>
        <v>23</v>
      </c>
      <c r="I38" s="72">
        <f t="shared" si="12"/>
        <v>1</v>
      </c>
      <c r="J38" s="73">
        <f t="shared" si="13"/>
        <v>23</v>
      </c>
      <c r="K38" s="21" t="e">
        <f>IF(#REF!&lt;&gt;0,"Não","")</f>
        <v>#REF!</v>
      </c>
      <c r="L38" s="47"/>
      <c r="T38" s="70">
        <f>C38</f>
        <v>45723</v>
      </c>
      <c r="U38" s="63">
        <f t="shared" si="14"/>
        <v>23</v>
      </c>
      <c r="V38" s="64">
        <f t="shared" si="14"/>
        <v>1</v>
      </c>
      <c r="W38" s="64">
        <f t="shared" si="14"/>
        <v>23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45724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44</v>
      </c>
      <c r="E40" s="76">
        <f>IF(SUM(E34:E39)=0,0,AVERAGE(E34:E39))</f>
        <v>0.91666666666666663</v>
      </c>
      <c r="F40" s="76">
        <f>SUM(F34:F39)</f>
        <v>38</v>
      </c>
      <c r="G40" s="77">
        <f>IF(SUM(G34:G39)=0,0,AVERAGE(G34:G39))</f>
        <v>0.83333333333333337</v>
      </c>
      <c r="H40" s="78">
        <f t="shared" si="11"/>
        <v>82</v>
      </c>
      <c r="I40" s="79">
        <f>AVERAGE(I34:I38)</f>
        <v>0.52500000000000002</v>
      </c>
      <c r="J40" s="80">
        <v>0</v>
      </c>
      <c r="K40" s="60"/>
      <c r="L40" s="81"/>
      <c r="U40" s="25">
        <f>D40+F40</f>
        <v>82</v>
      </c>
      <c r="V40" s="33">
        <f>SUM(V34:V38)</f>
        <v>2.625</v>
      </c>
      <c r="W40" s="34">
        <f>SUM(W34:W38)</f>
        <v>94.80952380952381</v>
      </c>
      <c r="X40" s="25">
        <f>COUNT(X34:X38)</f>
        <v>3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31.603174603174605</v>
      </c>
      <c r="X41" s="37">
        <f>IF(W40=0,0,W41)</f>
        <v>31.603174603174605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37.333333333333329</v>
      </c>
      <c r="C43" s="335"/>
      <c r="D43" s="338" t="s">
        <v>1</v>
      </c>
      <c r="E43" s="339"/>
      <c r="F43" s="339" t="s">
        <v>2</v>
      </c>
      <c r="G43" s="340"/>
      <c r="H43" s="341">
        <f>C46</f>
        <v>45719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45719</v>
      </c>
      <c r="D46" s="43"/>
      <c r="E46" s="43"/>
      <c r="F46" s="43"/>
      <c r="G46" s="52"/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22" t="s">
        <v>55</v>
      </c>
      <c r="R46" s="85"/>
      <c r="S46" s="99"/>
      <c r="T46" s="100">
        <f>C46</f>
        <v>45719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45720</v>
      </c>
      <c r="D47" s="43"/>
      <c r="E47" s="43"/>
      <c r="F47" s="43"/>
      <c r="G47" s="52"/>
      <c r="H47" s="96">
        <f t="shared" si="18"/>
        <v>0</v>
      </c>
      <c r="I47" s="97">
        <f t="shared" si="19"/>
        <v>0</v>
      </c>
      <c r="J47" s="98">
        <f t="shared" si="20"/>
        <v>0</v>
      </c>
      <c r="K47" s="53" t="e">
        <f>IF(#REF!&lt;&gt;0,"Não","")</f>
        <v>#REF!</v>
      </c>
      <c r="L47" s="22" t="s">
        <v>55</v>
      </c>
      <c r="R47" s="85"/>
      <c r="S47" s="99"/>
      <c r="T47" s="100">
        <f>C47</f>
        <v>45720</v>
      </c>
      <c r="U47" s="101">
        <f t="shared" ref="U47:W50" si="21">H47</f>
        <v>0</v>
      </c>
      <c r="V47" s="102">
        <f t="shared" si="21"/>
        <v>0</v>
      </c>
      <c r="W47" s="102">
        <f t="shared" si="21"/>
        <v>0</v>
      </c>
      <c r="X47" s="25" t="str">
        <f>IF(W47=0," ",IF(W47&gt;1,1,))</f>
        <v xml:space="preserve"> 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45721</v>
      </c>
      <c r="D48" s="20">
        <v>2</v>
      </c>
      <c r="E48" s="43">
        <v>0.25</v>
      </c>
      <c r="F48" s="20">
        <v>0</v>
      </c>
      <c r="G48" s="52">
        <v>0</v>
      </c>
      <c r="H48" s="96">
        <f t="shared" si="18"/>
        <v>2</v>
      </c>
      <c r="I48" s="97">
        <f t="shared" si="19"/>
        <v>0.125</v>
      </c>
      <c r="J48" s="98">
        <f t="shared" si="20"/>
        <v>16</v>
      </c>
      <c r="K48" s="109" t="e">
        <f>IF(#REF!&lt;&gt;0,"Não","")</f>
        <v>#REF!</v>
      </c>
      <c r="L48" s="47"/>
      <c r="R48" s="110"/>
      <c r="S48" s="99"/>
      <c r="T48" s="100">
        <f>C48</f>
        <v>45721</v>
      </c>
      <c r="U48" s="101">
        <f t="shared" si="21"/>
        <v>2</v>
      </c>
      <c r="V48" s="102">
        <f t="shared" si="21"/>
        <v>0.125</v>
      </c>
      <c r="W48" s="102">
        <f t="shared" si="21"/>
        <v>16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45722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45722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45723</v>
      </c>
      <c r="D50" s="43">
        <v>8</v>
      </c>
      <c r="E50" s="43">
        <v>0.25</v>
      </c>
      <c r="F50" s="43">
        <v>14</v>
      </c>
      <c r="G50" s="52">
        <v>0.5</v>
      </c>
      <c r="H50" s="96">
        <f t="shared" si="18"/>
        <v>22</v>
      </c>
      <c r="I50" s="97">
        <f t="shared" si="19"/>
        <v>0.375</v>
      </c>
      <c r="J50" s="98">
        <f t="shared" si="20"/>
        <v>58.666666666666664</v>
      </c>
      <c r="K50" s="53" t="e">
        <f>IF(#REF!&lt;&gt;0,"Não","")</f>
        <v>#REF!</v>
      </c>
      <c r="L50" s="47"/>
      <c r="R50" s="85"/>
      <c r="S50" s="99"/>
      <c r="T50" s="100">
        <f>C50</f>
        <v>45723</v>
      </c>
      <c r="U50" s="101">
        <f t="shared" si="21"/>
        <v>22</v>
      </c>
      <c r="V50" s="102">
        <f t="shared" si="21"/>
        <v>0.375</v>
      </c>
      <c r="W50" s="102">
        <f t="shared" si="21"/>
        <v>58.666666666666664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45724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10</v>
      </c>
      <c r="E52" s="115">
        <f>IF(SUM(E46:E51)=0,0,AVERAGE(E46:E51))</f>
        <v>0.16666666666666666</v>
      </c>
      <c r="F52" s="115">
        <f>SUM(F46:F51)</f>
        <v>14</v>
      </c>
      <c r="G52" s="116">
        <f>IF(SUM(G46:G51)=0,0,AVERAGE(G46:G51))</f>
        <v>0.16666666666666666</v>
      </c>
      <c r="H52" s="115">
        <f t="shared" si="18"/>
        <v>24</v>
      </c>
      <c r="I52" s="117">
        <f>AVERAGE(E52,G52)</f>
        <v>0.16666666666666666</v>
      </c>
      <c r="J52" s="118">
        <f>IF(I52=0,0,H52/I52)</f>
        <v>144</v>
      </c>
      <c r="K52" s="60"/>
      <c r="L52" s="119"/>
      <c r="R52" s="85"/>
      <c r="S52" s="3"/>
      <c r="T52" s="104"/>
      <c r="U52" s="25">
        <f>D52+F52</f>
        <v>24</v>
      </c>
      <c r="V52" s="33">
        <f>SUM(V46:V50)</f>
        <v>0.5</v>
      </c>
      <c r="W52" s="34">
        <f>SUM(W46:W50)</f>
        <v>74.666666666666657</v>
      </c>
      <c r="X52" s="25">
        <f>COUNT(X46:X50)</f>
        <v>2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37.333333333333329</v>
      </c>
      <c r="X53" s="37">
        <f>IF(W52=0,0,W53)</f>
        <v>37.333333333333329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10</v>
      </c>
      <c r="C56" s="306"/>
      <c r="D56" s="317" t="s">
        <v>1</v>
      </c>
      <c r="E56" s="318"/>
      <c r="F56" s="318" t="s">
        <v>2</v>
      </c>
      <c r="G56" s="319"/>
      <c r="H56" s="320">
        <f>C59</f>
        <v>45719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45719</v>
      </c>
      <c r="D59" s="43"/>
      <c r="E59" s="43"/>
      <c r="F59" s="43"/>
      <c r="G59" s="52"/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280" t="s">
        <v>55</v>
      </c>
      <c r="T59" s="129">
        <f>C59</f>
        <v>45719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45720</v>
      </c>
      <c r="D60" s="43"/>
      <c r="E60" s="43"/>
      <c r="F60" s="43"/>
      <c r="G60" s="52"/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280" t="s">
        <v>55</v>
      </c>
      <c r="T60" s="129">
        <f>C60</f>
        <v>45720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45721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45721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45722</v>
      </c>
      <c r="D62" s="43">
        <v>1</v>
      </c>
      <c r="E62" s="43">
        <v>0.25</v>
      </c>
      <c r="F62" s="20">
        <v>2</v>
      </c>
      <c r="G62" s="52">
        <v>0.25</v>
      </c>
      <c r="H62" s="125">
        <f t="shared" si="26"/>
        <v>3</v>
      </c>
      <c r="I62" s="126">
        <f t="shared" si="27"/>
        <v>0.25</v>
      </c>
      <c r="J62" s="127">
        <f t="shared" si="23"/>
        <v>12</v>
      </c>
      <c r="K62" s="53" t="e">
        <f>IF(#REF!&lt;&gt;0,"Não","")</f>
        <v>#REF!</v>
      </c>
      <c r="L62" s="128"/>
      <c r="T62" s="129">
        <f>C62</f>
        <v>45722</v>
      </c>
      <c r="U62" s="130">
        <f t="shared" si="25"/>
        <v>3</v>
      </c>
      <c r="V62" s="131">
        <f t="shared" si="25"/>
        <v>0.25</v>
      </c>
      <c r="W62" s="131">
        <f t="shared" si="25"/>
        <v>12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45723</v>
      </c>
      <c r="D63" s="43">
        <v>0</v>
      </c>
      <c r="E63" s="43">
        <v>0</v>
      </c>
      <c r="F63" s="43">
        <v>1</v>
      </c>
      <c r="G63" s="52">
        <v>0.25</v>
      </c>
      <c r="H63" s="125">
        <f t="shared" si="26"/>
        <v>1</v>
      </c>
      <c r="I63" s="126">
        <f t="shared" si="27"/>
        <v>0.125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45723</v>
      </c>
      <c r="U63" s="130">
        <f t="shared" si="25"/>
        <v>1</v>
      </c>
      <c r="V63" s="131">
        <f t="shared" si="25"/>
        <v>0.125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45724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8.3333333333333329E-2</v>
      </c>
      <c r="F65" s="135">
        <f>SUM(F59:F64)</f>
        <v>3</v>
      </c>
      <c r="G65" s="136">
        <f>IF(SUM(G59:G64)=0,0,AVERAGE(G59:G64))</f>
        <v>0.16666666666666666</v>
      </c>
      <c r="H65" s="135">
        <f t="shared" si="26"/>
        <v>4</v>
      </c>
      <c r="I65" s="137">
        <f>AVERAGE(E65,G65)</f>
        <v>0.125</v>
      </c>
      <c r="J65" s="138">
        <f>IF(I65=0,0,H65/I65)</f>
        <v>32</v>
      </c>
      <c r="K65" s="60"/>
      <c r="L65" s="139"/>
      <c r="U65" s="25">
        <f>D65+F65</f>
        <v>4</v>
      </c>
      <c r="V65" s="33">
        <f>SUM(V59:V63)</f>
        <v>0.375</v>
      </c>
      <c r="W65" s="34">
        <f>SUM(W59:W63)</f>
        <v>20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10</v>
      </c>
      <c r="X66" s="37">
        <f>IF(W65=0,0,W66)</f>
        <v>10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6.166666666666667</v>
      </c>
      <c r="C68" s="306"/>
      <c r="D68" s="309" t="s">
        <v>1</v>
      </c>
      <c r="E68" s="310"/>
      <c r="F68" s="311" t="s">
        <v>2</v>
      </c>
      <c r="G68" s="309"/>
      <c r="H68" s="312">
        <f>C71</f>
        <v>45719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45719</v>
      </c>
      <c r="D71" s="146"/>
      <c r="E71" s="146"/>
      <c r="F71" s="146"/>
      <c r="G71" s="146"/>
      <c r="H71" s="147">
        <f t="shared" ref="H71:H77" si="28">D71+F71</f>
        <v>0</v>
      </c>
      <c r="I71" s="148">
        <f t="shared" ref="I71:I76" si="29">IF(H71=0,0,AVERAGE(E71,G71))</f>
        <v>0</v>
      </c>
      <c r="J71" s="149">
        <f t="shared" ref="J71:J76" si="30">IF(H71=0,0,H71/I71)</f>
        <v>0</v>
      </c>
      <c r="K71" s="150"/>
      <c r="L71" s="280" t="s">
        <v>55</v>
      </c>
      <c r="T71" s="151">
        <f>C71</f>
        <v>45719</v>
      </c>
      <c r="U71" s="152">
        <f>H71</f>
        <v>0</v>
      </c>
      <c r="V71" s="153">
        <f>I71</f>
        <v>0</v>
      </c>
      <c r="W71" s="153">
        <f>J71</f>
        <v>0</v>
      </c>
      <c r="X71" s="25" t="str">
        <f>IF(W71=0," ",IF(W71&gt;1,1,))</f>
        <v xml:space="preserve"> </v>
      </c>
    </row>
    <row r="72" spans="1:67" ht="21" customHeight="1">
      <c r="B72" s="144" t="str">
        <f t="shared" ref="B72:C77" si="31">B60</f>
        <v>Ter</v>
      </c>
      <c r="C72" s="145">
        <f t="shared" si="31"/>
        <v>45720</v>
      </c>
      <c r="D72" s="146"/>
      <c r="E72" s="146"/>
      <c r="F72" s="146"/>
      <c r="G72" s="146"/>
      <c r="H72" s="147">
        <f t="shared" si="28"/>
        <v>0</v>
      </c>
      <c r="I72" s="148">
        <f t="shared" si="29"/>
        <v>0</v>
      </c>
      <c r="J72" s="149">
        <f t="shared" si="30"/>
        <v>0</v>
      </c>
      <c r="K72" s="150"/>
      <c r="L72" s="280" t="s">
        <v>55</v>
      </c>
      <c r="T72" s="151">
        <f>C72</f>
        <v>45720</v>
      </c>
      <c r="U72" s="152">
        <f t="shared" ref="U72:W75" si="32">H72</f>
        <v>0</v>
      </c>
      <c r="V72" s="153">
        <f t="shared" si="32"/>
        <v>0</v>
      </c>
      <c r="W72" s="153">
        <f t="shared" si="32"/>
        <v>0</v>
      </c>
      <c r="X72" s="25" t="str">
        <f>IF(W72=0," ",IF(W72&gt;1,1,))</f>
        <v xml:space="preserve"> </v>
      </c>
    </row>
    <row r="73" spans="1:67" ht="21" customHeight="1">
      <c r="B73" s="144" t="str">
        <f t="shared" si="31"/>
        <v>Qua</v>
      </c>
      <c r="C73" s="145">
        <f t="shared" si="31"/>
        <v>45721</v>
      </c>
      <c r="D73" s="146">
        <v>8</v>
      </c>
      <c r="E73" s="146">
        <v>2</v>
      </c>
      <c r="F73" s="146">
        <v>11</v>
      </c>
      <c r="G73" s="146">
        <v>2</v>
      </c>
      <c r="H73" s="147">
        <f t="shared" si="28"/>
        <v>19</v>
      </c>
      <c r="I73" s="148">
        <f t="shared" si="29"/>
        <v>2</v>
      </c>
      <c r="J73" s="149">
        <f t="shared" si="30"/>
        <v>9.5</v>
      </c>
      <c r="K73" s="150"/>
      <c r="L73" s="128"/>
      <c r="T73" s="151">
        <f>C73</f>
        <v>45721</v>
      </c>
      <c r="U73" s="152">
        <f t="shared" si="32"/>
        <v>19</v>
      </c>
      <c r="V73" s="153">
        <f t="shared" si="32"/>
        <v>2</v>
      </c>
      <c r="W73" s="153">
        <f t="shared" si="32"/>
        <v>9.5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45722</v>
      </c>
      <c r="D74" s="146">
        <v>2</v>
      </c>
      <c r="E74" s="146">
        <v>2</v>
      </c>
      <c r="F74" s="146">
        <v>7</v>
      </c>
      <c r="G74" s="146">
        <v>2</v>
      </c>
      <c r="H74" s="147">
        <f t="shared" si="28"/>
        <v>9</v>
      </c>
      <c r="I74" s="148">
        <f t="shared" si="29"/>
        <v>2</v>
      </c>
      <c r="J74" s="149">
        <f t="shared" si="30"/>
        <v>4.5</v>
      </c>
      <c r="K74" s="150"/>
      <c r="L74" s="128"/>
      <c r="T74" s="151">
        <f>C74</f>
        <v>45722</v>
      </c>
      <c r="U74" s="152">
        <f t="shared" si="32"/>
        <v>9</v>
      </c>
      <c r="V74" s="153">
        <f t="shared" si="32"/>
        <v>2</v>
      </c>
      <c r="W74" s="153">
        <f t="shared" si="32"/>
        <v>4.5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45723</v>
      </c>
      <c r="D75" s="146">
        <v>3</v>
      </c>
      <c r="E75" s="146">
        <v>2</v>
      </c>
      <c r="F75" s="146">
        <v>6</v>
      </c>
      <c r="G75" s="146">
        <v>2</v>
      </c>
      <c r="H75" s="147">
        <f t="shared" si="28"/>
        <v>9</v>
      </c>
      <c r="I75" s="148">
        <f t="shared" si="29"/>
        <v>2</v>
      </c>
      <c r="J75" s="149">
        <f t="shared" si="30"/>
        <v>4.5</v>
      </c>
      <c r="K75" s="150"/>
      <c r="L75" s="128"/>
      <c r="T75" s="151">
        <f>C75</f>
        <v>45723</v>
      </c>
      <c r="U75" s="152">
        <f t="shared" si="32"/>
        <v>9</v>
      </c>
      <c r="V75" s="153">
        <f t="shared" si="32"/>
        <v>2</v>
      </c>
      <c r="W75" s="153">
        <f t="shared" si="32"/>
        <v>4.5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45724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13</v>
      </c>
      <c r="E77" s="157">
        <f>IF(SUM(E71:E76)=0,0,AVERAGE(E71:E76))</f>
        <v>2</v>
      </c>
      <c r="F77" s="157">
        <f>SUM(F71:F76)</f>
        <v>24</v>
      </c>
      <c r="G77" s="158">
        <f>IF(SUM(G71:G76)=0,0,AVERAGE(G71:G76))</f>
        <v>2</v>
      </c>
      <c r="H77" s="157">
        <f t="shared" si="28"/>
        <v>37</v>
      </c>
      <c r="I77" s="159">
        <f>AVERAGE(E77,G77)</f>
        <v>2</v>
      </c>
      <c r="J77" s="160">
        <f>IF(I77=0,0,H77/I77)</f>
        <v>18.5</v>
      </c>
      <c r="K77" s="60"/>
      <c r="L77" s="142"/>
      <c r="U77" s="25">
        <f>D77+F77</f>
        <v>37</v>
      </c>
      <c r="V77" s="33">
        <f>SUM(V71:V75)</f>
        <v>6</v>
      </c>
      <c r="W77" s="34">
        <f>SUM(W71:W75)</f>
        <v>18.5</v>
      </c>
      <c r="X77" s="25">
        <f>COUNT(X71:X75)</f>
        <v>3</v>
      </c>
    </row>
    <row r="78" spans="1:67" s="1" customFormat="1" ht="30.75" customHeight="1">
      <c r="C78" s="140"/>
      <c r="V78" s="4"/>
      <c r="W78" s="36">
        <f>W77/X77</f>
        <v>6.166666666666667</v>
      </c>
      <c r="X78" s="37">
        <f>IF(W77=0,0,W78)</f>
        <v>6.166666666666667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45719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45720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45721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45722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45723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45724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D34:G39 D46:G51 L46:L51 D81:P85 D71:G76 D59:G64 L59:L64 L71:L76 D86:L86 D22:G27 D10:G15 L10:L15 L22:L27 L34:L39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3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30" priority="11" operator="equal">
      <formula>$R$2</formula>
    </cfRule>
  </conditionalFormatting>
  <conditionalFormatting sqref="C59:C64">
    <cfRule type="cellIs" dxfId="12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O127"/>
  <sheetViews>
    <sheetView workbookViewId="0">
      <selection activeCell="D13" sqref="D1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24.003809523809526</v>
      </c>
      <c r="C7" s="306"/>
      <c r="D7" s="382" t="s">
        <v>1</v>
      </c>
      <c r="E7" s="383"/>
      <c r="F7" s="383" t="s">
        <v>2</v>
      </c>
      <c r="G7" s="384"/>
      <c r="H7" s="385">
        <f>C10</f>
        <v>45726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'03mar'!C15+2</f>
        <v>45726</v>
      </c>
      <c r="D10" s="20">
        <v>87</v>
      </c>
      <c r="E10" s="20">
        <v>5</v>
      </c>
      <c r="F10" s="20">
        <v>80</v>
      </c>
      <c r="G10" s="20">
        <v>5</v>
      </c>
      <c r="H10" s="179">
        <f t="shared" ref="H10:H16" si="0">D10+F10</f>
        <v>167</v>
      </c>
      <c r="I10" s="180">
        <f t="shared" ref="I10:I15" si="1">IF(H10=0,0,AVERAGE(E10,G10))</f>
        <v>5</v>
      </c>
      <c r="J10" s="181">
        <f t="shared" ref="J10:J15" si="2">IF(H10=0,0,H10/I10)</f>
        <v>33.4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45726</v>
      </c>
      <c r="U10" s="17">
        <f>H10</f>
        <v>167</v>
      </c>
      <c r="V10" s="19">
        <f>I10</f>
        <v>5</v>
      </c>
      <c r="W10" s="24">
        <f>J10</f>
        <v>33.4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45727</v>
      </c>
      <c r="D11" s="20">
        <v>51</v>
      </c>
      <c r="E11" s="20">
        <v>5.5</v>
      </c>
      <c r="F11" s="20">
        <v>52</v>
      </c>
      <c r="G11" s="20">
        <v>5</v>
      </c>
      <c r="H11" s="179">
        <f t="shared" si="0"/>
        <v>103</v>
      </c>
      <c r="I11" s="180">
        <f t="shared" si="1"/>
        <v>5.25</v>
      </c>
      <c r="J11" s="181">
        <f t="shared" si="2"/>
        <v>19.61904761904762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45727</v>
      </c>
      <c r="U11" s="17">
        <f t="shared" ref="U11:W14" si="3">H11</f>
        <v>103</v>
      </c>
      <c r="V11" s="19">
        <f t="shared" si="3"/>
        <v>5.25</v>
      </c>
      <c r="W11" s="24">
        <f t="shared" si="3"/>
        <v>19.61904761904762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45728</v>
      </c>
      <c r="D12" s="20">
        <v>70</v>
      </c>
      <c r="E12" s="20">
        <v>5.5</v>
      </c>
      <c r="F12" s="20">
        <v>34</v>
      </c>
      <c r="G12" s="20">
        <v>4.5</v>
      </c>
      <c r="H12" s="179">
        <f t="shared" si="0"/>
        <v>104</v>
      </c>
      <c r="I12" s="180">
        <f t="shared" si="1"/>
        <v>5</v>
      </c>
      <c r="J12" s="181">
        <f t="shared" si="2"/>
        <v>20.8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45728</v>
      </c>
      <c r="U12" s="17">
        <f t="shared" si="3"/>
        <v>104</v>
      </c>
      <c r="V12" s="19">
        <f t="shared" si="3"/>
        <v>5</v>
      </c>
      <c r="W12" s="24">
        <f t="shared" si="3"/>
        <v>20.8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45729</v>
      </c>
      <c r="D13" s="20">
        <v>53</v>
      </c>
      <c r="E13" s="20">
        <v>5.5</v>
      </c>
      <c r="F13" s="20">
        <v>90</v>
      </c>
      <c r="G13" s="20">
        <v>5.5</v>
      </c>
      <c r="H13" s="179">
        <f t="shared" si="0"/>
        <v>143</v>
      </c>
      <c r="I13" s="180">
        <f t="shared" si="1"/>
        <v>5.5</v>
      </c>
      <c r="J13" s="181">
        <f t="shared" si="2"/>
        <v>26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45729</v>
      </c>
      <c r="U13" s="17">
        <f t="shared" si="3"/>
        <v>143</v>
      </c>
      <c r="V13" s="19">
        <f t="shared" si="3"/>
        <v>5.5</v>
      </c>
      <c r="W13" s="24">
        <f t="shared" si="3"/>
        <v>26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45730</v>
      </c>
      <c r="D14" s="20">
        <v>55</v>
      </c>
      <c r="E14" s="20">
        <v>5</v>
      </c>
      <c r="F14" s="20">
        <v>46</v>
      </c>
      <c r="G14" s="20">
        <v>5</v>
      </c>
      <c r="H14" s="179">
        <f t="shared" si="0"/>
        <v>101</v>
      </c>
      <c r="I14" s="180">
        <f t="shared" si="1"/>
        <v>5</v>
      </c>
      <c r="J14" s="181">
        <f t="shared" si="2"/>
        <v>20.2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45730</v>
      </c>
      <c r="U14" s="17">
        <f t="shared" si="3"/>
        <v>101</v>
      </c>
      <c r="V14" s="19">
        <f t="shared" si="3"/>
        <v>5</v>
      </c>
      <c r="W14" s="24">
        <f t="shared" si="3"/>
        <v>20.2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45731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316</v>
      </c>
      <c r="E16" s="30">
        <f>IF(SUM(E10:E15)=0,0,AVERAGE(E10:E15))</f>
        <v>5.3</v>
      </c>
      <c r="F16" s="30">
        <f>SUM(F10:F15)</f>
        <v>302</v>
      </c>
      <c r="G16" s="30">
        <f>IF(SUM(G10:G15)=0,0,AVERAGE(G10:G15))</f>
        <v>5</v>
      </c>
      <c r="H16" s="30">
        <f t="shared" si="0"/>
        <v>618</v>
      </c>
      <c r="I16" s="31">
        <f>IF(H16=0,0,AVERAGE(E16,G16))</f>
        <v>5.15</v>
      </c>
      <c r="J16" s="32">
        <f>IF(H16=0,0,H16/I16)</f>
        <v>119.99999999999999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618</v>
      </c>
      <c r="V16" s="33">
        <f>SUM(V10:V14)</f>
        <v>25.75</v>
      </c>
      <c r="W16" s="34">
        <f>SUM(W10:W14)</f>
        <v>120.01904761904763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T17" s="235"/>
      <c r="U17" s="235"/>
      <c r="V17" s="236"/>
      <c r="W17" s="234">
        <f>W16/X16</f>
        <v>24.003809523809526</v>
      </c>
      <c r="X17" s="237">
        <f>IF(W16=0,0,W17)</f>
        <v>24.003809523809526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11.2</v>
      </c>
      <c r="C19" s="306"/>
      <c r="D19" s="368" t="s">
        <v>1</v>
      </c>
      <c r="E19" s="369"/>
      <c r="F19" s="369" t="s">
        <v>2</v>
      </c>
      <c r="G19" s="370"/>
      <c r="H19" s="371">
        <f>C22</f>
        <v>45726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45726</v>
      </c>
      <c r="D22" s="43">
        <v>3</v>
      </c>
      <c r="E22" s="43">
        <v>0.75</v>
      </c>
      <c r="F22" s="43">
        <v>4</v>
      </c>
      <c r="G22" s="43">
        <v>0.75</v>
      </c>
      <c r="H22" s="44">
        <f t="shared" ref="H22:H28" si="5">D22+F22</f>
        <v>7</v>
      </c>
      <c r="I22" s="45">
        <f t="shared" ref="I22:I27" si="6">IF(H22=0,0,AVERAGE(E22,G22))</f>
        <v>0.75</v>
      </c>
      <c r="J22" s="46">
        <f t="shared" ref="J22:J27" si="7">IF(H22=0,0,H22/I22)</f>
        <v>9.3333333333333339</v>
      </c>
      <c r="K22" s="21" t="e">
        <f>IF(#REF!&lt;&gt;0,"Não","")</f>
        <v>#REF!</v>
      </c>
      <c r="L22" s="47"/>
      <c r="T22" s="48">
        <f>C22</f>
        <v>45726</v>
      </c>
      <c r="U22" s="39">
        <f>H22</f>
        <v>7</v>
      </c>
      <c r="V22" s="40">
        <f>I22</f>
        <v>0.75</v>
      </c>
      <c r="W22" s="40">
        <f>J22</f>
        <v>9.3333333333333339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45727</v>
      </c>
      <c r="D23" s="43">
        <v>7</v>
      </c>
      <c r="E23" s="43">
        <v>0.75</v>
      </c>
      <c r="F23" s="43">
        <v>1</v>
      </c>
      <c r="G23" s="43">
        <v>0.25</v>
      </c>
      <c r="H23" s="44">
        <f t="shared" si="5"/>
        <v>8</v>
      </c>
      <c r="I23" s="45">
        <f t="shared" si="6"/>
        <v>0.5</v>
      </c>
      <c r="J23" s="46">
        <f t="shared" si="7"/>
        <v>16</v>
      </c>
      <c r="K23" s="21" t="e">
        <f>IF(#REF!&lt;&gt;0,"Não","")</f>
        <v>#REF!</v>
      </c>
      <c r="L23" s="47"/>
      <c r="T23" s="48">
        <f>C23</f>
        <v>45727</v>
      </c>
      <c r="U23" s="39">
        <f t="shared" ref="U23:W26" si="8">H23</f>
        <v>8</v>
      </c>
      <c r="V23" s="40">
        <f t="shared" si="8"/>
        <v>0.5</v>
      </c>
      <c r="W23" s="40">
        <f t="shared" si="8"/>
        <v>16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45728</v>
      </c>
      <c r="D24" s="43">
        <v>1</v>
      </c>
      <c r="E24" s="43">
        <v>0.25</v>
      </c>
      <c r="F24" s="43">
        <v>1</v>
      </c>
      <c r="G24" s="43">
        <v>0.25</v>
      </c>
      <c r="H24" s="44">
        <f t="shared" si="5"/>
        <v>2</v>
      </c>
      <c r="I24" s="45">
        <f t="shared" si="6"/>
        <v>0.25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45728</v>
      </c>
      <c r="U24" s="39">
        <f t="shared" si="8"/>
        <v>2</v>
      </c>
      <c r="V24" s="40">
        <f t="shared" si="8"/>
        <v>0.25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45729</v>
      </c>
      <c r="D25" s="43">
        <v>8</v>
      </c>
      <c r="E25" s="43">
        <v>0.75</v>
      </c>
      <c r="F25" s="43">
        <v>3</v>
      </c>
      <c r="G25" s="43">
        <v>0.75</v>
      </c>
      <c r="H25" s="44">
        <f t="shared" si="5"/>
        <v>11</v>
      </c>
      <c r="I25" s="45">
        <f t="shared" si="6"/>
        <v>0.75</v>
      </c>
      <c r="J25" s="46">
        <f t="shared" si="7"/>
        <v>14.666666666666666</v>
      </c>
      <c r="K25" s="21" t="e">
        <f>IF(#REF!&lt;&gt;0,"Não","")</f>
        <v>#REF!</v>
      </c>
      <c r="L25" s="47"/>
      <c r="T25" s="48">
        <f>C25</f>
        <v>45729</v>
      </c>
      <c r="U25" s="39">
        <f t="shared" si="8"/>
        <v>11</v>
      </c>
      <c r="V25" s="40">
        <f t="shared" si="8"/>
        <v>0.75</v>
      </c>
      <c r="W25" s="40">
        <f t="shared" si="8"/>
        <v>14.666666666666666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45730</v>
      </c>
      <c r="D26" s="43">
        <v>3</v>
      </c>
      <c r="E26" s="43">
        <v>0.75</v>
      </c>
      <c r="F26" s="43">
        <v>3</v>
      </c>
      <c r="G26" s="43">
        <v>0.75</v>
      </c>
      <c r="H26" s="49">
        <f t="shared" si="5"/>
        <v>6</v>
      </c>
      <c r="I26" s="50">
        <f t="shared" si="6"/>
        <v>0.75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45730</v>
      </c>
      <c r="U26" s="39">
        <f t="shared" si="8"/>
        <v>6</v>
      </c>
      <c r="V26" s="40">
        <f t="shared" si="8"/>
        <v>0.75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45731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22</v>
      </c>
      <c r="E28" s="56">
        <f>IF(SUM(E22:E27)=0,0,AVERAGE(E22:E27))</f>
        <v>0.65</v>
      </c>
      <c r="F28" s="56">
        <f>SUM(F22:F27)</f>
        <v>12</v>
      </c>
      <c r="G28" s="57">
        <f>IF(SUM(G22:G27)=0,0,AVERAGE(G22:G27))</f>
        <v>0.55000000000000004</v>
      </c>
      <c r="H28" s="56">
        <f t="shared" si="5"/>
        <v>34</v>
      </c>
      <c r="I28" s="58">
        <f>AVERAGE(I22:I26)</f>
        <v>0.6</v>
      </c>
      <c r="J28" s="59">
        <f>IF(H28=0,0,H28/I28)</f>
        <v>56.666666666666671</v>
      </c>
      <c r="K28" s="60"/>
      <c r="L28" s="61"/>
      <c r="U28" s="25">
        <f>D28+F28</f>
        <v>34</v>
      </c>
      <c r="V28" s="33">
        <f>SUM(V22:V26)</f>
        <v>3</v>
      </c>
      <c r="W28" s="34">
        <f>SUM(W22:W26)</f>
        <v>56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234">
        <f>W28/X28</f>
        <v>11.2</v>
      </c>
      <c r="X29" s="237">
        <f>IF(W28=0,0,W29)</f>
        <v>11.2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36.986666666666665</v>
      </c>
      <c r="C31" s="306"/>
      <c r="D31" s="352" t="s">
        <v>1</v>
      </c>
      <c r="E31" s="353"/>
      <c r="F31" s="353" t="s">
        <v>2</v>
      </c>
      <c r="G31" s="354"/>
      <c r="H31" s="355">
        <f>C34</f>
        <v>45726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45726</v>
      </c>
      <c r="D34" s="43">
        <v>15</v>
      </c>
      <c r="E34" s="43">
        <v>0.75</v>
      </c>
      <c r="F34" s="43">
        <v>6</v>
      </c>
      <c r="G34" s="43">
        <v>0.25</v>
      </c>
      <c r="H34" s="67">
        <f t="shared" ref="H34:H40" si="11">D34+F34</f>
        <v>21</v>
      </c>
      <c r="I34" s="68">
        <f t="shared" ref="I34:I39" si="12">IF(H34=0,0,AVERAGE(E34,G34))</f>
        <v>0.5</v>
      </c>
      <c r="J34" s="69">
        <f t="shared" ref="J34:J39" si="13">IF(H34=0,0,H34/I34)</f>
        <v>42</v>
      </c>
      <c r="K34" s="21" t="e">
        <f>IF(#REF!&lt;&gt;0,"Não","")</f>
        <v>#REF!</v>
      </c>
      <c r="L34" s="47"/>
      <c r="T34" s="70">
        <f>C34</f>
        <v>45726</v>
      </c>
      <c r="U34" s="63">
        <f>H34</f>
        <v>21</v>
      </c>
      <c r="V34" s="64">
        <f>I34</f>
        <v>0.5</v>
      </c>
      <c r="W34" s="64">
        <f>J34</f>
        <v>42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45727</v>
      </c>
      <c r="D35" s="43">
        <v>20</v>
      </c>
      <c r="E35" s="43">
        <v>1</v>
      </c>
      <c r="F35" s="43">
        <v>20</v>
      </c>
      <c r="G35" s="43">
        <v>1</v>
      </c>
      <c r="H35" s="67">
        <f t="shared" si="11"/>
        <v>40</v>
      </c>
      <c r="I35" s="68">
        <f t="shared" si="12"/>
        <v>1</v>
      </c>
      <c r="J35" s="69">
        <f t="shared" si="13"/>
        <v>40</v>
      </c>
      <c r="K35" s="21" t="e">
        <f>IF(#REF!&lt;&gt;0,"Não","")</f>
        <v>#REF!</v>
      </c>
      <c r="L35" s="47"/>
      <c r="T35" s="70">
        <f>C35</f>
        <v>45727</v>
      </c>
      <c r="U35" s="63">
        <f t="shared" ref="U35:W38" si="14">H35</f>
        <v>40</v>
      </c>
      <c r="V35" s="64">
        <f t="shared" si="14"/>
        <v>1</v>
      </c>
      <c r="W35" s="64">
        <f t="shared" si="14"/>
        <v>40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45728</v>
      </c>
      <c r="D36" s="20">
        <v>18</v>
      </c>
      <c r="E36" s="43">
        <v>0.5</v>
      </c>
      <c r="F36" s="20">
        <v>14</v>
      </c>
      <c r="G36" s="43">
        <v>1</v>
      </c>
      <c r="H36" s="67">
        <f t="shared" si="11"/>
        <v>32</v>
      </c>
      <c r="I36" s="68">
        <f t="shared" si="12"/>
        <v>0.75</v>
      </c>
      <c r="J36" s="69">
        <f t="shared" si="13"/>
        <v>42.666666666666664</v>
      </c>
      <c r="K36" s="26" t="e">
        <f>IF(#REF!&lt;&gt;0,"Não","")</f>
        <v>#REF!</v>
      </c>
      <c r="L36" s="47"/>
      <c r="T36" s="70">
        <f>C36</f>
        <v>45728</v>
      </c>
      <c r="U36" s="63">
        <f t="shared" si="14"/>
        <v>32</v>
      </c>
      <c r="V36" s="64">
        <f t="shared" si="14"/>
        <v>0.75</v>
      </c>
      <c r="W36" s="64">
        <f t="shared" si="14"/>
        <v>42.666666666666664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45729</v>
      </c>
      <c r="D37" s="43">
        <v>10</v>
      </c>
      <c r="E37" s="43">
        <v>0.5</v>
      </c>
      <c r="F37" s="43">
        <v>11</v>
      </c>
      <c r="G37" s="43">
        <v>0.75</v>
      </c>
      <c r="H37" s="67">
        <f t="shared" si="11"/>
        <v>21</v>
      </c>
      <c r="I37" s="68">
        <f t="shared" si="12"/>
        <v>0.625</v>
      </c>
      <c r="J37" s="69">
        <f t="shared" si="13"/>
        <v>33.6</v>
      </c>
      <c r="K37" s="21" t="e">
        <f>IF(#REF!&lt;&gt;0,"Não","")</f>
        <v>#REF!</v>
      </c>
      <c r="L37" s="47"/>
      <c r="T37" s="70">
        <f>C37</f>
        <v>45729</v>
      </c>
      <c r="U37" s="63">
        <f t="shared" si="14"/>
        <v>21</v>
      </c>
      <c r="V37" s="64">
        <f t="shared" si="14"/>
        <v>0.625</v>
      </c>
      <c r="W37" s="64">
        <f t="shared" si="14"/>
        <v>33.6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45730</v>
      </c>
      <c r="D38" s="43">
        <v>8</v>
      </c>
      <c r="E38" s="43">
        <v>0.75</v>
      </c>
      <c r="F38" s="43">
        <v>12</v>
      </c>
      <c r="G38" s="43">
        <v>0.75</v>
      </c>
      <c r="H38" s="71">
        <f t="shared" si="11"/>
        <v>20</v>
      </c>
      <c r="I38" s="72">
        <f t="shared" si="12"/>
        <v>0.75</v>
      </c>
      <c r="J38" s="73">
        <f t="shared" si="13"/>
        <v>26.666666666666668</v>
      </c>
      <c r="K38" s="21" t="e">
        <f>IF(#REF!&lt;&gt;0,"Não","")</f>
        <v>#REF!</v>
      </c>
      <c r="L38" s="47"/>
      <c r="T38" s="70">
        <f>C38</f>
        <v>45730</v>
      </c>
      <c r="U38" s="63">
        <f t="shared" si="14"/>
        <v>20</v>
      </c>
      <c r="V38" s="64">
        <f t="shared" si="14"/>
        <v>0.75</v>
      </c>
      <c r="W38" s="64">
        <f t="shared" si="14"/>
        <v>26.666666666666668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45731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71</v>
      </c>
      <c r="E40" s="76">
        <f>IF(SUM(E34:E39)=0,0,AVERAGE(E34:E39))</f>
        <v>0.7</v>
      </c>
      <c r="F40" s="76">
        <f>SUM(F34:F39)</f>
        <v>63</v>
      </c>
      <c r="G40" s="77">
        <f>IF(SUM(G34:G39)=0,0,AVERAGE(G34:G39))</f>
        <v>0.75</v>
      </c>
      <c r="H40" s="78">
        <f t="shared" si="11"/>
        <v>134</v>
      </c>
      <c r="I40" s="79">
        <f>AVERAGE(I34:I38)</f>
        <v>0.72499999999999998</v>
      </c>
      <c r="J40" s="80">
        <v>0</v>
      </c>
      <c r="K40" s="60"/>
      <c r="L40" s="81"/>
      <c r="U40" s="25">
        <f>D40+F40</f>
        <v>134</v>
      </c>
      <c r="V40" s="33">
        <f>SUM(V34:V38)</f>
        <v>3.625</v>
      </c>
      <c r="W40" s="34">
        <f>SUM(W34:W38)</f>
        <v>184.93333333333331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234">
        <f>W40/X40</f>
        <v>36.986666666666665</v>
      </c>
      <c r="X41" s="237">
        <f>IF(W40=0,0,W41)</f>
        <v>36.986666666666665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50.839999999999996</v>
      </c>
      <c r="C43" s="335"/>
      <c r="D43" s="338" t="s">
        <v>1</v>
      </c>
      <c r="E43" s="339"/>
      <c r="F43" s="339" t="s">
        <v>2</v>
      </c>
      <c r="G43" s="340"/>
      <c r="H43" s="341">
        <f>C46</f>
        <v>45726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45726</v>
      </c>
      <c r="D46" s="43">
        <v>17</v>
      </c>
      <c r="E46" s="43">
        <v>0.75</v>
      </c>
      <c r="F46" s="43">
        <v>10</v>
      </c>
      <c r="G46" s="52">
        <v>0.5</v>
      </c>
      <c r="H46" s="96">
        <f t="shared" ref="H46:H52" si="18">D46+F46</f>
        <v>27</v>
      </c>
      <c r="I46" s="97">
        <f t="shared" ref="I46:I51" si="19">IF(H46=0,0,AVERAGE(E46,G46))</f>
        <v>0.625</v>
      </c>
      <c r="J46" s="98">
        <f t="shared" ref="J46:J51" si="20">IF(H46=0,0,H46/I46)</f>
        <v>43.2</v>
      </c>
      <c r="K46" s="53" t="e">
        <f>IF(#REF!&lt;&gt;0,"Não","")</f>
        <v>#REF!</v>
      </c>
      <c r="L46" s="47"/>
      <c r="R46" s="85"/>
      <c r="S46" s="99"/>
      <c r="T46" s="100">
        <f>C46</f>
        <v>45726</v>
      </c>
      <c r="U46" s="101">
        <f>H46</f>
        <v>27</v>
      </c>
      <c r="V46" s="102">
        <f>I46</f>
        <v>0.625</v>
      </c>
      <c r="W46" s="102">
        <f>J46</f>
        <v>43.2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45727</v>
      </c>
      <c r="D47" s="43">
        <v>26</v>
      </c>
      <c r="E47" s="43">
        <v>1</v>
      </c>
      <c r="F47" s="43">
        <v>25</v>
      </c>
      <c r="G47" s="52">
        <v>1</v>
      </c>
      <c r="H47" s="96">
        <f t="shared" si="18"/>
        <v>51</v>
      </c>
      <c r="I47" s="97">
        <f t="shared" si="19"/>
        <v>1</v>
      </c>
      <c r="J47" s="98">
        <f t="shared" si="20"/>
        <v>51</v>
      </c>
      <c r="K47" s="53" t="e">
        <f>IF(#REF!&lt;&gt;0,"Não","")</f>
        <v>#REF!</v>
      </c>
      <c r="L47" s="47"/>
      <c r="R47" s="85"/>
      <c r="S47" s="99"/>
      <c r="T47" s="100">
        <f>C47</f>
        <v>45727</v>
      </c>
      <c r="U47" s="101">
        <f t="shared" ref="U47:W50" si="21">H47</f>
        <v>51</v>
      </c>
      <c r="V47" s="102">
        <f t="shared" si="21"/>
        <v>1</v>
      </c>
      <c r="W47" s="102">
        <f t="shared" si="21"/>
        <v>51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45728</v>
      </c>
      <c r="D48" s="20">
        <v>16</v>
      </c>
      <c r="E48" s="43">
        <v>0.5</v>
      </c>
      <c r="F48" s="20">
        <v>19</v>
      </c>
      <c r="G48" s="52">
        <v>0.75</v>
      </c>
      <c r="H48" s="96">
        <f t="shared" si="18"/>
        <v>35</v>
      </c>
      <c r="I48" s="97">
        <f t="shared" si="19"/>
        <v>0.625</v>
      </c>
      <c r="J48" s="98">
        <f t="shared" si="20"/>
        <v>56</v>
      </c>
      <c r="K48" s="109" t="e">
        <f>IF(#REF!&lt;&gt;0,"Não","")</f>
        <v>#REF!</v>
      </c>
      <c r="L48" s="47"/>
      <c r="R48" s="110"/>
      <c r="S48" s="99"/>
      <c r="T48" s="100">
        <f>C48</f>
        <v>45728</v>
      </c>
      <c r="U48" s="101">
        <f t="shared" si="21"/>
        <v>35</v>
      </c>
      <c r="V48" s="102">
        <f t="shared" si="21"/>
        <v>0.625</v>
      </c>
      <c r="W48" s="102">
        <f t="shared" si="21"/>
        <v>56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45729</v>
      </c>
      <c r="D49" s="43">
        <v>9</v>
      </c>
      <c r="E49" s="43">
        <v>0.5</v>
      </c>
      <c r="F49" s="20">
        <v>6</v>
      </c>
      <c r="G49" s="52">
        <v>0.25</v>
      </c>
      <c r="H49" s="96">
        <f t="shared" si="18"/>
        <v>15</v>
      </c>
      <c r="I49" s="97">
        <f t="shared" si="19"/>
        <v>0.375</v>
      </c>
      <c r="J49" s="98">
        <f t="shared" si="20"/>
        <v>40</v>
      </c>
      <c r="K49" s="53" t="e">
        <f>IF(#REF!&lt;&gt;0,"Não","")</f>
        <v>#REF!</v>
      </c>
      <c r="L49" s="47"/>
      <c r="R49" s="85"/>
      <c r="S49" s="99"/>
      <c r="T49" s="100">
        <f>C49</f>
        <v>45729</v>
      </c>
      <c r="U49" s="101">
        <f t="shared" si="21"/>
        <v>15</v>
      </c>
      <c r="V49" s="102">
        <f t="shared" si="21"/>
        <v>0.375</v>
      </c>
      <c r="W49" s="102">
        <f t="shared" si="21"/>
        <v>40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45730</v>
      </c>
      <c r="D50" s="43">
        <v>16</v>
      </c>
      <c r="E50" s="43">
        <v>0.5</v>
      </c>
      <c r="F50" s="43">
        <v>0</v>
      </c>
      <c r="G50" s="52">
        <v>0</v>
      </c>
      <c r="H50" s="96">
        <f t="shared" si="18"/>
        <v>16</v>
      </c>
      <c r="I50" s="97">
        <f t="shared" si="19"/>
        <v>0.25</v>
      </c>
      <c r="J50" s="98">
        <f t="shared" si="20"/>
        <v>64</v>
      </c>
      <c r="K50" s="53" t="e">
        <f>IF(#REF!&lt;&gt;0,"Não","")</f>
        <v>#REF!</v>
      </c>
      <c r="L50" s="47"/>
      <c r="R50" s="85"/>
      <c r="S50" s="99"/>
      <c r="T50" s="100">
        <f>C50</f>
        <v>45730</v>
      </c>
      <c r="U50" s="101">
        <f t="shared" si="21"/>
        <v>16</v>
      </c>
      <c r="V50" s="102">
        <f t="shared" si="21"/>
        <v>0.25</v>
      </c>
      <c r="W50" s="102">
        <f t="shared" si="21"/>
        <v>64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45731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84</v>
      </c>
      <c r="E52" s="115">
        <f>IF(SUM(E46:E51)=0,0,AVERAGE(E46:E51))</f>
        <v>0.65</v>
      </c>
      <c r="F52" s="115">
        <f>SUM(F46:F51)</f>
        <v>60</v>
      </c>
      <c r="G52" s="116">
        <f>IF(SUM(G46:G51)=0,0,AVERAGE(G46:G51))</f>
        <v>0.5</v>
      </c>
      <c r="H52" s="115">
        <f t="shared" si="18"/>
        <v>144</v>
      </c>
      <c r="I52" s="117">
        <f>AVERAGE(E52,G52)</f>
        <v>0.57499999999999996</v>
      </c>
      <c r="J52" s="118">
        <f>IF(I52=0,0,H52/I52)</f>
        <v>250.43478260869568</v>
      </c>
      <c r="K52" s="60"/>
      <c r="L52" s="119"/>
      <c r="R52" s="85"/>
      <c r="S52" s="3"/>
      <c r="T52" s="104"/>
      <c r="U52" s="25">
        <f>D52+F52</f>
        <v>144</v>
      </c>
      <c r="V52" s="33">
        <f>SUM(V46:V50)</f>
        <v>2.875</v>
      </c>
      <c r="W52" s="34">
        <f>SUM(W46:W50)</f>
        <v>254.2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98">
        <f>W52/X52</f>
        <v>50.839999999999996</v>
      </c>
      <c r="X53" s="400">
        <f>IF(W52=0,0,W53)</f>
        <v>50.839999999999996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99"/>
      <c r="X54" s="401"/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20</v>
      </c>
      <c r="C56" s="306"/>
      <c r="D56" s="317" t="s">
        <v>1</v>
      </c>
      <c r="E56" s="318"/>
      <c r="F56" s="318" t="s">
        <v>2</v>
      </c>
      <c r="G56" s="319"/>
      <c r="H56" s="320">
        <f>C59</f>
        <v>45726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45726</v>
      </c>
      <c r="D59" s="43">
        <v>0</v>
      </c>
      <c r="E59" s="43">
        <v>0</v>
      </c>
      <c r="F59" s="43">
        <v>2</v>
      </c>
      <c r="G59" s="52">
        <v>0.5</v>
      </c>
      <c r="H59" s="125">
        <f>D59+F59</f>
        <v>2</v>
      </c>
      <c r="I59" s="126">
        <f>IF(H59=0,0,AVERAGE(E59,G59))</f>
        <v>0.25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45726</v>
      </c>
      <c r="U59" s="130">
        <f>H59</f>
        <v>2</v>
      </c>
      <c r="V59" s="131">
        <f>I59</f>
        <v>0.25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45727</v>
      </c>
      <c r="D60" s="43">
        <v>1</v>
      </c>
      <c r="E60" s="43">
        <v>0.25</v>
      </c>
      <c r="F60" s="43">
        <v>0</v>
      </c>
      <c r="G60" s="52">
        <v>0</v>
      </c>
      <c r="H60" s="125">
        <f>D60+F60</f>
        <v>1</v>
      </c>
      <c r="I60" s="126">
        <f>IF(H60=0,0,AVERAGE(E60,G60))</f>
        <v>0.125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45727</v>
      </c>
      <c r="U60" s="130">
        <f t="shared" ref="U60:W63" si="25">H60</f>
        <v>1</v>
      </c>
      <c r="V60" s="131">
        <f t="shared" si="25"/>
        <v>0.125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45728</v>
      </c>
      <c r="D61" s="20">
        <v>32</v>
      </c>
      <c r="E61" s="43">
        <v>1</v>
      </c>
      <c r="F61" s="20">
        <v>3</v>
      </c>
      <c r="G61" s="52">
        <v>0.25</v>
      </c>
      <c r="H61" s="125">
        <f t="shared" ref="H61:H65" si="26">D61+F61</f>
        <v>35</v>
      </c>
      <c r="I61" s="126">
        <f t="shared" ref="I61:I64" si="27">IF(H61=0,0,AVERAGE(E61,G61))</f>
        <v>0.625</v>
      </c>
      <c r="J61" s="127">
        <f t="shared" si="23"/>
        <v>56</v>
      </c>
      <c r="K61" s="109" t="e">
        <f>IF(#REF!&lt;&gt;0,"Não","")</f>
        <v>#REF!</v>
      </c>
      <c r="L61" s="128"/>
      <c r="T61" s="129">
        <f>C61</f>
        <v>45728</v>
      </c>
      <c r="U61" s="130">
        <f t="shared" si="25"/>
        <v>35</v>
      </c>
      <c r="V61" s="131">
        <f t="shared" si="25"/>
        <v>0.625</v>
      </c>
      <c r="W61" s="131">
        <f t="shared" si="25"/>
        <v>56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45729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45729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45730</v>
      </c>
      <c r="D63" s="43">
        <v>1</v>
      </c>
      <c r="E63" s="43">
        <v>0.25</v>
      </c>
      <c r="F63" s="43">
        <v>1</v>
      </c>
      <c r="G63" s="52">
        <v>0.25</v>
      </c>
      <c r="H63" s="125">
        <f t="shared" si="26"/>
        <v>2</v>
      </c>
      <c r="I63" s="126">
        <f t="shared" si="27"/>
        <v>0.25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45730</v>
      </c>
      <c r="U63" s="130">
        <f t="shared" si="25"/>
        <v>2</v>
      </c>
      <c r="V63" s="131">
        <f t="shared" si="25"/>
        <v>0.25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45731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34</v>
      </c>
      <c r="E65" s="135">
        <f>IF(SUM(E59:E64)=0,0,AVERAGE(E59:E64))</f>
        <v>0.3</v>
      </c>
      <c r="F65" s="135">
        <f>SUM(F59:F64)</f>
        <v>6</v>
      </c>
      <c r="G65" s="136">
        <f>IF(SUM(G59:G64)=0,0,AVERAGE(G59:G64))</f>
        <v>0.2</v>
      </c>
      <c r="H65" s="135">
        <f t="shared" si="26"/>
        <v>40</v>
      </c>
      <c r="I65" s="137">
        <f>AVERAGE(E65,G65)</f>
        <v>0.25</v>
      </c>
      <c r="J65" s="138">
        <f>IF(I65=0,0,H65/I65)</f>
        <v>160</v>
      </c>
      <c r="K65" s="60"/>
      <c r="L65" s="139"/>
      <c r="U65" s="25">
        <f>D65+F65</f>
        <v>40</v>
      </c>
      <c r="V65" s="33">
        <f>SUM(V59:V63)</f>
        <v>1.25</v>
      </c>
      <c r="W65" s="34">
        <f>SUM(W59:W63)</f>
        <v>80</v>
      </c>
      <c r="X65" s="25">
        <f>COUNT(X59:X63)</f>
        <v>4</v>
      </c>
    </row>
    <row r="66" spans="1:67" s="1" customFormat="1" ht="92.25" customHeight="1">
      <c r="C66" s="140"/>
      <c r="V66" s="4"/>
      <c r="W66" s="234">
        <f>W65/X65</f>
        <v>20</v>
      </c>
      <c r="X66" s="237">
        <f>IF(W65=0,0,W66)</f>
        <v>20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5.8</v>
      </c>
      <c r="C68" s="306"/>
      <c r="D68" s="309" t="s">
        <v>1</v>
      </c>
      <c r="E68" s="310"/>
      <c r="F68" s="311" t="s">
        <v>2</v>
      </c>
      <c r="G68" s="309"/>
      <c r="H68" s="312">
        <f>C71</f>
        <v>45726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45726</v>
      </c>
      <c r="D71" s="146">
        <v>1</v>
      </c>
      <c r="E71" s="146">
        <v>2</v>
      </c>
      <c r="F71" s="146">
        <v>13</v>
      </c>
      <c r="G71" s="146">
        <v>2</v>
      </c>
      <c r="H71" s="147">
        <f t="shared" ref="H71:H77" si="28">D71+F71</f>
        <v>14</v>
      </c>
      <c r="I71" s="148">
        <f t="shared" ref="I71:I76" si="29">IF(H71=0,0,AVERAGE(E71,G71))</f>
        <v>2</v>
      </c>
      <c r="J71" s="149">
        <f t="shared" ref="J71:J76" si="30">IF(H71=0,0,H71/I71)</f>
        <v>7</v>
      </c>
      <c r="K71" s="150"/>
      <c r="L71" s="128"/>
      <c r="T71" s="151">
        <f>C71</f>
        <v>45726</v>
      </c>
      <c r="U71" s="152">
        <f>H71</f>
        <v>14</v>
      </c>
      <c r="V71" s="153">
        <f>I71</f>
        <v>2</v>
      </c>
      <c r="W71" s="153">
        <f>J71</f>
        <v>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45727</v>
      </c>
      <c r="D72" s="146">
        <v>5</v>
      </c>
      <c r="E72" s="146">
        <v>2</v>
      </c>
      <c r="F72" s="146">
        <v>5</v>
      </c>
      <c r="G72" s="146">
        <v>2</v>
      </c>
      <c r="H72" s="147">
        <f t="shared" si="28"/>
        <v>10</v>
      </c>
      <c r="I72" s="148">
        <f t="shared" si="29"/>
        <v>2</v>
      </c>
      <c r="J72" s="149">
        <f t="shared" si="30"/>
        <v>5</v>
      </c>
      <c r="K72" s="150"/>
      <c r="L72" s="128"/>
      <c r="T72" s="151">
        <f>C72</f>
        <v>45727</v>
      </c>
      <c r="U72" s="152">
        <f t="shared" ref="U72:W75" si="32">H72</f>
        <v>10</v>
      </c>
      <c r="V72" s="153">
        <f t="shared" si="32"/>
        <v>2</v>
      </c>
      <c r="W72" s="153">
        <f t="shared" si="32"/>
        <v>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45728</v>
      </c>
      <c r="D73" s="146">
        <v>6</v>
      </c>
      <c r="E73" s="146">
        <v>2</v>
      </c>
      <c r="F73" s="146">
        <v>0</v>
      </c>
      <c r="G73" s="146">
        <v>0</v>
      </c>
      <c r="H73" s="147">
        <f t="shared" si="28"/>
        <v>6</v>
      </c>
      <c r="I73" s="148">
        <f t="shared" si="29"/>
        <v>1</v>
      </c>
      <c r="J73" s="149">
        <f t="shared" si="30"/>
        <v>6</v>
      </c>
      <c r="K73" s="150"/>
      <c r="L73" s="128"/>
      <c r="T73" s="151">
        <f>C73</f>
        <v>45728</v>
      </c>
      <c r="U73" s="152">
        <f t="shared" si="32"/>
        <v>6</v>
      </c>
      <c r="V73" s="153">
        <f t="shared" si="32"/>
        <v>1</v>
      </c>
      <c r="W73" s="153">
        <f t="shared" si="32"/>
        <v>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45729</v>
      </c>
      <c r="D74" s="146">
        <v>4</v>
      </c>
      <c r="E74" s="146">
        <v>1</v>
      </c>
      <c r="F74" s="146">
        <v>5</v>
      </c>
      <c r="G74" s="146">
        <v>2</v>
      </c>
      <c r="H74" s="147">
        <f t="shared" si="28"/>
        <v>9</v>
      </c>
      <c r="I74" s="148">
        <f>IF(H74=0,0,AVERAGE(E74,G74))</f>
        <v>1.5</v>
      </c>
      <c r="J74" s="149">
        <f t="shared" si="30"/>
        <v>6</v>
      </c>
      <c r="K74" s="150"/>
      <c r="L74" s="128"/>
      <c r="T74" s="151">
        <f>C74</f>
        <v>45729</v>
      </c>
      <c r="U74" s="152">
        <f t="shared" si="32"/>
        <v>9</v>
      </c>
      <c r="V74" s="153">
        <f t="shared" si="32"/>
        <v>1.5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45730</v>
      </c>
      <c r="D75" s="146">
        <v>3</v>
      </c>
      <c r="E75" s="146">
        <v>3</v>
      </c>
      <c r="F75" s="146">
        <v>12</v>
      </c>
      <c r="G75" s="146">
        <v>3</v>
      </c>
      <c r="H75" s="147">
        <f t="shared" si="28"/>
        <v>15</v>
      </c>
      <c r="I75" s="148">
        <f>IF(H75=0,0,AVERAGE(E75,G75))</f>
        <v>3</v>
      </c>
      <c r="J75" s="149">
        <f t="shared" si="30"/>
        <v>5</v>
      </c>
      <c r="K75" s="150"/>
      <c r="L75" s="128"/>
      <c r="T75" s="151">
        <f>C75</f>
        <v>45730</v>
      </c>
      <c r="U75" s="152">
        <f t="shared" si="32"/>
        <v>15</v>
      </c>
      <c r="V75" s="153">
        <f t="shared" si="32"/>
        <v>3</v>
      </c>
      <c r="W75" s="153">
        <f t="shared" si="32"/>
        <v>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45731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19</v>
      </c>
      <c r="E77" s="157">
        <f>IF(SUM(E71:E76)=0,0,AVERAGE(E71:E76))</f>
        <v>2</v>
      </c>
      <c r="F77" s="157">
        <f>SUM(F71:F76)</f>
        <v>35</v>
      </c>
      <c r="G77" s="158">
        <f>IF(SUM(G71:G76)=0,0,AVERAGE(G71:G76))</f>
        <v>1.8</v>
      </c>
      <c r="H77" s="157">
        <f t="shared" si="28"/>
        <v>54</v>
      </c>
      <c r="I77" s="159">
        <f>AVERAGE(E77,G77)</f>
        <v>1.9</v>
      </c>
      <c r="J77" s="160">
        <f>IF(I77=0,0,H77/I77)</f>
        <v>28.421052631578949</v>
      </c>
      <c r="K77" s="60"/>
      <c r="L77" s="142"/>
      <c r="U77" s="25">
        <f>D77+F77</f>
        <v>54</v>
      </c>
      <c r="V77" s="33">
        <f>SUM(V71:V75)</f>
        <v>9.5</v>
      </c>
      <c r="W77" s="34">
        <f>SUM(W71:W75)</f>
        <v>29</v>
      </c>
      <c r="X77" s="25">
        <f>COUNT(X71:X75)</f>
        <v>5</v>
      </c>
    </row>
    <row r="78" spans="1:67" s="1" customFormat="1" ht="30.75" customHeight="1">
      <c r="C78" s="140"/>
      <c r="V78" s="4"/>
      <c r="W78" s="234">
        <f>W77/X77</f>
        <v>5.8</v>
      </c>
      <c r="X78" s="237">
        <f>IF(W77=0,0,W78)</f>
        <v>5.8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236"/>
      <c r="X79" s="235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45726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45727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45728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45729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45730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45731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22:G27 D10:G15" name="Intervalo1"/>
  </protectedRanges>
  <mergeCells count="109">
    <mergeCell ref="W53:W54"/>
    <mergeCell ref="X53:X54"/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2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27" priority="11" operator="equal">
      <formula>$R$2</formula>
    </cfRule>
  </conditionalFormatting>
  <conditionalFormatting sqref="C59:C64">
    <cfRule type="cellIs" dxfId="12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O127"/>
  <sheetViews>
    <sheetView workbookViewId="0">
      <selection activeCell="G16" sqref="G1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26.346038019951067</v>
      </c>
      <c r="C7" s="306"/>
      <c r="D7" s="382" t="s">
        <v>1</v>
      </c>
      <c r="E7" s="383"/>
      <c r="F7" s="383" t="s">
        <v>2</v>
      </c>
      <c r="G7" s="384"/>
      <c r="H7" s="385">
        <f>C10</f>
        <v>45733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'10mar'!C15+2</f>
        <v>45733</v>
      </c>
      <c r="D10" s="20">
        <v>76</v>
      </c>
      <c r="E10" s="20">
        <v>5.5</v>
      </c>
      <c r="F10" s="20">
        <v>74</v>
      </c>
      <c r="G10" s="20">
        <v>5</v>
      </c>
      <c r="H10" s="179">
        <f t="shared" ref="H10:H16" si="0">D10+F10</f>
        <v>150</v>
      </c>
      <c r="I10" s="180">
        <f t="shared" ref="I10:I15" si="1">IF(H10=0,0,AVERAGE(E10,G10))</f>
        <v>5.25</v>
      </c>
      <c r="J10" s="181">
        <f t="shared" ref="J10:J15" si="2">IF(H10=0,0,H10/I10)</f>
        <v>28.571428571428573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45733</v>
      </c>
      <c r="U10" s="17">
        <f>H10</f>
        <v>150</v>
      </c>
      <c r="V10" s="19">
        <f>I10</f>
        <v>5.25</v>
      </c>
      <c r="W10" s="24">
        <f>J10</f>
        <v>28.571428571428573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45734</v>
      </c>
      <c r="D11" s="20">
        <v>71</v>
      </c>
      <c r="E11" s="20">
        <v>5.5</v>
      </c>
      <c r="F11" s="20">
        <v>81</v>
      </c>
      <c r="G11" s="20">
        <v>5.5</v>
      </c>
      <c r="H11" s="179">
        <f t="shared" si="0"/>
        <v>152</v>
      </c>
      <c r="I11" s="180">
        <f t="shared" si="1"/>
        <v>5.5</v>
      </c>
      <c r="J11" s="181">
        <f t="shared" si="2"/>
        <v>27.636363636363637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45734</v>
      </c>
      <c r="U11" s="17">
        <f t="shared" ref="U11:W14" si="3">H11</f>
        <v>152</v>
      </c>
      <c r="V11" s="19">
        <f t="shared" si="3"/>
        <v>5.5</v>
      </c>
      <c r="W11" s="24">
        <f t="shared" si="3"/>
        <v>27.636363636363637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45735</v>
      </c>
      <c r="D12" s="20">
        <v>69</v>
      </c>
      <c r="E12" s="20">
        <v>5.5</v>
      </c>
      <c r="F12" s="20">
        <v>70</v>
      </c>
      <c r="G12" s="20">
        <v>6</v>
      </c>
      <c r="H12" s="179">
        <f t="shared" si="0"/>
        <v>139</v>
      </c>
      <c r="I12" s="180">
        <f t="shared" si="1"/>
        <v>5.75</v>
      </c>
      <c r="J12" s="181">
        <f t="shared" si="2"/>
        <v>24.173913043478262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45735</v>
      </c>
      <c r="U12" s="17">
        <f t="shared" si="3"/>
        <v>139</v>
      </c>
      <c r="V12" s="19">
        <f t="shared" si="3"/>
        <v>5.75</v>
      </c>
      <c r="W12" s="24">
        <f t="shared" si="3"/>
        <v>24.173913043478262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45736</v>
      </c>
      <c r="D13" s="20">
        <v>57</v>
      </c>
      <c r="E13" s="20">
        <v>5</v>
      </c>
      <c r="F13" s="20">
        <v>98</v>
      </c>
      <c r="G13" s="20">
        <v>6</v>
      </c>
      <c r="H13" s="179">
        <f t="shared" si="0"/>
        <v>155</v>
      </c>
      <c r="I13" s="180">
        <f t="shared" si="1"/>
        <v>5.5</v>
      </c>
      <c r="J13" s="181">
        <f t="shared" si="2"/>
        <v>28.181818181818183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45736</v>
      </c>
      <c r="U13" s="17">
        <f t="shared" si="3"/>
        <v>155</v>
      </c>
      <c r="V13" s="19">
        <f t="shared" si="3"/>
        <v>5.5</v>
      </c>
      <c r="W13" s="24">
        <f t="shared" si="3"/>
        <v>28.181818181818183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45737</v>
      </c>
      <c r="D14" s="20">
        <v>71</v>
      </c>
      <c r="E14" s="20">
        <v>6</v>
      </c>
      <c r="F14" s="20">
        <v>68</v>
      </c>
      <c r="G14" s="20">
        <v>6</v>
      </c>
      <c r="H14" s="179">
        <f t="shared" si="0"/>
        <v>139</v>
      </c>
      <c r="I14" s="180">
        <f t="shared" si="1"/>
        <v>6</v>
      </c>
      <c r="J14" s="181">
        <f t="shared" si="2"/>
        <v>23.166666666666668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45737</v>
      </c>
      <c r="U14" s="17">
        <f t="shared" si="3"/>
        <v>139</v>
      </c>
      <c r="V14" s="19">
        <f t="shared" si="3"/>
        <v>6</v>
      </c>
      <c r="W14" s="24">
        <f t="shared" si="3"/>
        <v>23.166666666666668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45738</v>
      </c>
      <c r="D15" s="20">
        <v>51</v>
      </c>
      <c r="E15" s="20">
        <v>3</v>
      </c>
      <c r="F15" s="20">
        <v>0</v>
      </c>
      <c r="G15" s="20">
        <v>0</v>
      </c>
      <c r="H15" s="179">
        <f t="shared" si="0"/>
        <v>51</v>
      </c>
      <c r="I15" s="180">
        <f t="shared" si="1"/>
        <v>1.5</v>
      </c>
      <c r="J15" s="181">
        <f t="shared" si="2"/>
        <v>34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395</v>
      </c>
      <c r="E16" s="30">
        <f>IF(SUM(E10:E15)=0,0,AVERAGE(E10:E15))</f>
        <v>5.083333333333333</v>
      </c>
      <c r="F16" s="30">
        <f>SUM(F10:F15)</f>
        <v>391</v>
      </c>
      <c r="G16" s="30">
        <f>IF(SUM(G10:G15)=0,0,AVERAGE(G10:G15))</f>
        <v>4.75</v>
      </c>
      <c r="H16" s="30">
        <f t="shared" si="0"/>
        <v>786</v>
      </c>
      <c r="I16" s="31">
        <f>IF(H16=0,0,AVERAGE(E16,G16))</f>
        <v>4.9166666666666661</v>
      </c>
      <c r="J16" s="32">
        <f>IF(H16=0,0,H16/I16)</f>
        <v>159.86440677966104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786</v>
      </c>
      <c r="V16" s="33">
        <f>SUM(V10:V14)</f>
        <v>28</v>
      </c>
      <c r="W16" s="34">
        <f>SUM(W10:W14)</f>
        <v>131.73019009975533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26.346038019951067</v>
      </c>
      <c r="X17" s="37">
        <f>IF(W16=0,0,W17)</f>
        <v>26.346038019951067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11.942857142857143</v>
      </c>
      <c r="C19" s="306"/>
      <c r="D19" s="368" t="s">
        <v>1</v>
      </c>
      <c r="E19" s="369"/>
      <c r="F19" s="369" t="s">
        <v>2</v>
      </c>
      <c r="G19" s="370"/>
      <c r="H19" s="371">
        <f>C22</f>
        <v>45733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45733</v>
      </c>
      <c r="D22" s="43">
        <v>3</v>
      </c>
      <c r="E22" s="43">
        <v>0.75</v>
      </c>
      <c r="F22" s="43">
        <v>3</v>
      </c>
      <c r="G22" s="43">
        <v>0.25</v>
      </c>
      <c r="H22" s="44">
        <f t="shared" ref="H22:H28" si="5">D22+F22</f>
        <v>6</v>
      </c>
      <c r="I22" s="45">
        <f t="shared" ref="I22:I27" si="6">IF(H22=0,0,AVERAGE(E22,G22))</f>
        <v>0.5</v>
      </c>
      <c r="J22" s="46">
        <f t="shared" ref="J22:J27" si="7">IF(H22=0,0,H22/I22)</f>
        <v>12</v>
      </c>
      <c r="K22" s="21" t="e">
        <f>IF(#REF!&lt;&gt;0,"Não","")</f>
        <v>#REF!</v>
      </c>
      <c r="L22" s="47"/>
      <c r="T22" s="48">
        <f>C22</f>
        <v>45733</v>
      </c>
      <c r="U22" s="39">
        <f>H22</f>
        <v>6</v>
      </c>
      <c r="V22" s="40">
        <f>I22</f>
        <v>0.5</v>
      </c>
      <c r="W22" s="40">
        <f>J22</f>
        <v>12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45734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45734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45735</v>
      </c>
      <c r="D24" s="43">
        <v>7</v>
      </c>
      <c r="E24" s="43">
        <v>1</v>
      </c>
      <c r="F24" s="43">
        <v>4</v>
      </c>
      <c r="G24" s="43">
        <v>0.75</v>
      </c>
      <c r="H24" s="44">
        <f t="shared" si="5"/>
        <v>11</v>
      </c>
      <c r="I24" s="45">
        <f t="shared" si="6"/>
        <v>0.875</v>
      </c>
      <c r="J24" s="46">
        <f t="shared" si="7"/>
        <v>12.571428571428571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45735</v>
      </c>
      <c r="U24" s="39">
        <f t="shared" si="8"/>
        <v>11</v>
      </c>
      <c r="V24" s="40">
        <f t="shared" si="8"/>
        <v>0.875</v>
      </c>
      <c r="W24" s="40">
        <f t="shared" si="8"/>
        <v>12.571428571428571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45736</v>
      </c>
      <c r="D25" s="43">
        <v>2</v>
      </c>
      <c r="E25" s="43">
        <v>0.5</v>
      </c>
      <c r="F25" s="43">
        <v>5</v>
      </c>
      <c r="G25" s="43">
        <v>0.75</v>
      </c>
      <c r="H25" s="44">
        <f t="shared" si="5"/>
        <v>7</v>
      </c>
      <c r="I25" s="45">
        <f t="shared" si="6"/>
        <v>0.625</v>
      </c>
      <c r="J25" s="46">
        <f t="shared" si="7"/>
        <v>11.2</v>
      </c>
      <c r="K25" s="21" t="e">
        <f>IF(#REF!&lt;&gt;0,"Não","")</f>
        <v>#REF!</v>
      </c>
      <c r="L25" s="47"/>
      <c r="T25" s="48">
        <f>C25</f>
        <v>45736</v>
      </c>
      <c r="U25" s="39">
        <f t="shared" si="8"/>
        <v>7</v>
      </c>
      <c r="V25" s="40">
        <f t="shared" si="8"/>
        <v>0.625</v>
      </c>
      <c r="W25" s="40">
        <f t="shared" si="8"/>
        <v>11.2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45737</v>
      </c>
      <c r="D26" s="43">
        <v>2</v>
      </c>
      <c r="E26" s="43">
        <v>0.5</v>
      </c>
      <c r="F26" s="43">
        <v>4</v>
      </c>
      <c r="G26" s="43">
        <v>0.5</v>
      </c>
      <c r="H26" s="49">
        <f t="shared" si="5"/>
        <v>6</v>
      </c>
      <c r="I26" s="50">
        <f t="shared" si="6"/>
        <v>0.5</v>
      </c>
      <c r="J26" s="51">
        <f t="shared" si="7"/>
        <v>12</v>
      </c>
      <c r="K26" s="21" t="e">
        <f>IF(#REF!&lt;&gt;0,"Não","")</f>
        <v>#REF!</v>
      </c>
      <c r="L26" s="47"/>
      <c r="T26" s="48">
        <f>C26</f>
        <v>45737</v>
      </c>
      <c r="U26" s="39">
        <f t="shared" si="8"/>
        <v>6</v>
      </c>
      <c r="V26" s="40">
        <f t="shared" si="8"/>
        <v>0.5</v>
      </c>
      <c r="W26" s="40">
        <f t="shared" si="8"/>
        <v>12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45738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14</v>
      </c>
      <c r="E28" s="56">
        <f>IF(SUM(E22:E27)=0,0,AVERAGE(E22:E27))</f>
        <v>0.55000000000000004</v>
      </c>
      <c r="F28" s="56">
        <f>SUM(F22:F27)</f>
        <v>16</v>
      </c>
      <c r="G28" s="57">
        <f>IF(SUM(G22:G27)=0,0,AVERAGE(G22:G27))</f>
        <v>0.45</v>
      </c>
      <c r="H28" s="56">
        <f t="shared" si="5"/>
        <v>30</v>
      </c>
      <c r="I28" s="58">
        <f>AVERAGE(I22:I26)</f>
        <v>0.5</v>
      </c>
      <c r="J28" s="59">
        <f>IF(H28=0,0,H28/I28)</f>
        <v>60</v>
      </c>
      <c r="K28" s="60"/>
      <c r="L28" s="61"/>
      <c r="U28" s="25">
        <f>D28+F28</f>
        <v>30</v>
      </c>
      <c r="V28" s="33">
        <f>SUM(V22:V26)</f>
        <v>2.5</v>
      </c>
      <c r="W28" s="34">
        <f>SUM(W22:W26)</f>
        <v>47.771428571428572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11.942857142857143</v>
      </c>
      <c r="X29" s="37">
        <f>IF(W28=0,0,W29)</f>
        <v>11.942857142857143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43.733333333333334</v>
      </c>
      <c r="C31" s="306"/>
      <c r="D31" s="352" t="s">
        <v>1</v>
      </c>
      <c r="E31" s="353"/>
      <c r="F31" s="353" t="s">
        <v>2</v>
      </c>
      <c r="G31" s="354"/>
      <c r="H31" s="355">
        <f>C34</f>
        <v>45733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45733</v>
      </c>
      <c r="D34" s="43">
        <v>10</v>
      </c>
      <c r="E34" s="43">
        <v>0.25</v>
      </c>
      <c r="F34" s="43">
        <v>7</v>
      </c>
      <c r="G34" s="43">
        <v>0.5</v>
      </c>
      <c r="H34" s="67">
        <f t="shared" ref="H34:H40" si="11">D34+F34</f>
        <v>17</v>
      </c>
      <c r="I34" s="68">
        <f t="shared" ref="I34:I39" si="12">IF(H34=0,0,AVERAGE(E34,G34))</f>
        <v>0.375</v>
      </c>
      <c r="J34" s="69">
        <f t="shared" ref="J34:J39" si="13">IF(H34=0,0,H34/I34)</f>
        <v>45.333333333333336</v>
      </c>
      <c r="K34" s="21" t="e">
        <f>IF(#REF!&lt;&gt;0,"Não","")</f>
        <v>#REF!</v>
      </c>
      <c r="L34" s="47"/>
      <c r="T34" s="70">
        <f>C34</f>
        <v>45733</v>
      </c>
      <c r="U34" s="63">
        <f>H34</f>
        <v>17</v>
      </c>
      <c r="V34" s="64">
        <f>I34</f>
        <v>0.375</v>
      </c>
      <c r="W34" s="64">
        <f>J34</f>
        <v>45.333333333333336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45734</v>
      </c>
      <c r="D35" s="43">
        <v>6</v>
      </c>
      <c r="E35" s="43">
        <v>0.25</v>
      </c>
      <c r="F35" s="43">
        <v>5</v>
      </c>
      <c r="G35" s="43">
        <v>0.25</v>
      </c>
      <c r="H35" s="67">
        <f t="shared" si="11"/>
        <v>11</v>
      </c>
      <c r="I35" s="68">
        <f t="shared" si="12"/>
        <v>0.25</v>
      </c>
      <c r="J35" s="69">
        <f t="shared" si="13"/>
        <v>44</v>
      </c>
      <c r="K35" s="21" t="e">
        <f>IF(#REF!&lt;&gt;0,"Não","")</f>
        <v>#REF!</v>
      </c>
      <c r="L35" s="47"/>
      <c r="T35" s="70">
        <f>C35</f>
        <v>45734</v>
      </c>
      <c r="U35" s="63">
        <f t="shared" ref="U35:W38" si="14">H35</f>
        <v>11</v>
      </c>
      <c r="V35" s="64">
        <f t="shared" si="14"/>
        <v>0.25</v>
      </c>
      <c r="W35" s="64">
        <f t="shared" si="14"/>
        <v>44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45735</v>
      </c>
      <c r="D36" s="20">
        <v>8</v>
      </c>
      <c r="E36" s="43">
        <v>0.5</v>
      </c>
      <c r="F36" s="20">
        <v>10</v>
      </c>
      <c r="G36" s="43">
        <v>1</v>
      </c>
      <c r="H36" s="67">
        <f t="shared" si="11"/>
        <v>18</v>
      </c>
      <c r="I36" s="68">
        <f t="shared" si="12"/>
        <v>0.75</v>
      </c>
      <c r="J36" s="69">
        <f t="shared" si="13"/>
        <v>24</v>
      </c>
      <c r="K36" s="26" t="e">
        <f>IF(#REF!&lt;&gt;0,"Não","")</f>
        <v>#REF!</v>
      </c>
      <c r="L36" s="47"/>
      <c r="T36" s="70">
        <f>C36</f>
        <v>45735</v>
      </c>
      <c r="U36" s="63">
        <f t="shared" si="14"/>
        <v>18</v>
      </c>
      <c r="V36" s="64">
        <f t="shared" si="14"/>
        <v>0.75</v>
      </c>
      <c r="W36" s="64">
        <f t="shared" si="14"/>
        <v>24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45736</v>
      </c>
      <c r="D37" s="43">
        <v>8</v>
      </c>
      <c r="E37" s="43">
        <v>0.25</v>
      </c>
      <c r="F37" s="43">
        <v>0</v>
      </c>
      <c r="G37" s="43">
        <v>0</v>
      </c>
      <c r="H37" s="67">
        <f t="shared" si="11"/>
        <v>8</v>
      </c>
      <c r="I37" s="68">
        <f t="shared" si="12"/>
        <v>0.125</v>
      </c>
      <c r="J37" s="69">
        <f t="shared" si="13"/>
        <v>64</v>
      </c>
      <c r="K37" s="21" t="e">
        <f>IF(#REF!&lt;&gt;0,"Não","")</f>
        <v>#REF!</v>
      </c>
      <c r="L37" s="47"/>
      <c r="T37" s="70">
        <f>C37</f>
        <v>45736</v>
      </c>
      <c r="U37" s="63">
        <f t="shared" si="14"/>
        <v>8</v>
      </c>
      <c r="V37" s="64">
        <f t="shared" si="14"/>
        <v>0.125</v>
      </c>
      <c r="W37" s="64">
        <f t="shared" si="14"/>
        <v>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45737</v>
      </c>
      <c r="D38" s="43">
        <v>13</v>
      </c>
      <c r="E38" s="43">
        <v>0.75</v>
      </c>
      <c r="F38" s="43">
        <v>18</v>
      </c>
      <c r="G38" s="43">
        <v>0.75</v>
      </c>
      <c r="H38" s="71">
        <f t="shared" si="11"/>
        <v>31</v>
      </c>
      <c r="I38" s="72">
        <f t="shared" si="12"/>
        <v>0.75</v>
      </c>
      <c r="J38" s="73">
        <f t="shared" si="13"/>
        <v>41.333333333333336</v>
      </c>
      <c r="K38" s="21" t="e">
        <f>IF(#REF!&lt;&gt;0,"Não","")</f>
        <v>#REF!</v>
      </c>
      <c r="L38" s="47"/>
      <c r="T38" s="70">
        <f>C38</f>
        <v>45737</v>
      </c>
      <c r="U38" s="63">
        <f t="shared" si="14"/>
        <v>31</v>
      </c>
      <c r="V38" s="64">
        <f t="shared" si="14"/>
        <v>0.75</v>
      </c>
      <c r="W38" s="64">
        <f t="shared" si="14"/>
        <v>41.333333333333336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45738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45</v>
      </c>
      <c r="E40" s="76">
        <f>IF(SUM(E34:E39)=0,0,AVERAGE(E34:E39))</f>
        <v>0.4</v>
      </c>
      <c r="F40" s="76">
        <f>SUM(F34:F39)</f>
        <v>40</v>
      </c>
      <c r="G40" s="77">
        <f>IF(SUM(G34:G39)=0,0,AVERAGE(G34:G39))</f>
        <v>0.5</v>
      </c>
      <c r="H40" s="78">
        <f t="shared" si="11"/>
        <v>85</v>
      </c>
      <c r="I40" s="79">
        <f>AVERAGE(I34:I38)</f>
        <v>0.45</v>
      </c>
      <c r="J40" s="80">
        <v>0</v>
      </c>
      <c r="K40" s="60"/>
      <c r="L40" s="81"/>
      <c r="U40" s="25">
        <f>D40+F40</f>
        <v>85</v>
      </c>
      <c r="V40" s="33">
        <f>SUM(V34:V38)</f>
        <v>2.25</v>
      </c>
      <c r="W40" s="34">
        <f>SUM(W34:W38)</f>
        <v>218.66666666666669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43.733333333333334</v>
      </c>
      <c r="X41" s="37">
        <f>IF(W40=0,0,W41)</f>
        <v>43.733333333333334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42.299148925648446</v>
      </c>
      <c r="C43" s="335"/>
      <c r="D43" s="338" t="s">
        <v>1</v>
      </c>
      <c r="E43" s="339"/>
      <c r="F43" s="339" t="s">
        <v>2</v>
      </c>
      <c r="G43" s="340"/>
      <c r="H43" s="341">
        <f>C46</f>
        <v>45733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45733</v>
      </c>
      <c r="D46" s="43">
        <v>6</v>
      </c>
      <c r="E46" s="43">
        <v>0.25</v>
      </c>
      <c r="F46" s="43">
        <v>0</v>
      </c>
      <c r="G46" s="52">
        <v>0</v>
      </c>
      <c r="H46" s="96">
        <f t="shared" ref="H46:H52" si="18">D46+F46</f>
        <v>6</v>
      </c>
      <c r="I46" s="97">
        <f t="shared" ref="I46:I51" si="19">IF(H46=0,0,AVERAGE(E46,G46))</f>
        <v>0.125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45733</v>
      </c>
      <c r="U46" s="101">
        <f>H46</f>
        <v>6</v>
      </c>
      <c r="V46" s="102">
        <f>I46</f>
        <v>0.125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45734</v>
      </c>
      <c r="D47" s="43">
        <v>12</v>
      </c>
      <c r="E47" s="43">
        <v>0.5</v>
      </c>
      <c r="F47" s="43">
        <v>22</v>
      </c>
      <c r="G47" s="52">
        <v>1.0249999999999999</v>
      </c>
      <c r="H47" s="96">
        <f t="shared" si="18"/>
        <v>34</v>
      </c>
      <c r="I47" s="97">
        <f t="shared" si="19"/>
        <v>0.76249999999999996</v>
      </c>
      <c r="J47" s="98">
        <f t="shared" si="20"/>
        <v>44.590163934426229</v>
      </c>
      <c r="K47" s="53" t="e">
        <f>IF(#REF!&lt;&gt;0,"Não","")</f>
        <v>#REF!</v>
      </c>
      <c r="L47" s="47"/>
      <c r="R47" s="85"/>
      <c r="S47" s="99"/>
      <c r="T47" s="100">
        <f>C47</f>
        <v>45734</v>
      </c>
      <c r="U47" s="101">
        <f t="shared" ref="U47:W50" si="21">H47</f>
        <v>34</v>
      </c>
      <c r="V47" s="102">
        <f t="shared" si="21"/>
        <v>0.76249999999999996</v>
      </c>
      <c r="W47" s="102">
        <f t="shared" si="21"/>
        <v>44.590163934426229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45735</v>
      </c>
      <c r="D48" s="20">
        <v>20</v>
      </c>
      <c r="E48" s="43">
        <v>1.05</v>
      </c>
      <c r="F48" s="20">
        <v>9</v>
      </c>
      <c r="G48" s="52">
        <v>0.25</v>
      </c>
      <c r="H48" s="96">
        <f t="shared" si="18"/>
        <v>29</v>
      </c>
      <c r="I48" s="97">
        <f t="shared" si="19"/>
        <v>0.65</v>
      </c>
      <c r="J48" s="98">
        <f t="shared" si="20"/>
        <v>44.615384615384613</v>
      </c>
      <c r="K48" s="109" t="e">
        <f>IF(#REF!&lt;&gt;0,"Não","")</f>
        <v>#REF!</v>
      </c>
      <c r="L48" s="47"/>
      <c r="R48" s="110"/>
      <c r="S48" s="99"/>
      <c r="T48" s="100">
        <f>C48</f>
        <v>45735</v>
      </c>
      <c r="U48" s="101">
        <f t="shared" si="21"/>
        <v>29</v>
      </c>
      <c r="V48" s="102">
        <f t="shared" si="21"/>
        <v>0.65</v>
      </c>
      <c r="W48" s="102">
        <f t="shared" si="21"/>
        <v>44.615384615384613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45736</v>
      </c>
      <c r="D49" s="43">
        <v>20</v>
      </c>
      <c r="E49" s="43">
        <v>1.0249999999999999</v>
      </c>
      <c r="F49" s="20">
        <v>9</v>
      </c>
      <c r="G49" s="52">
        <v>0.25</v>
      </c>
      <c r="H49" s="96">
        <f t="shared" si="18"/>
        <v>29</v>
      </c>
      <c r="I49" s="97">
        <f t="shared" si="19"/>
        <v>0.63749999999999996</v>
      </c>
      <c r="J49" s="98">
        <f t="shared" si="20"/>
        <v>45.490196078431374</v>
      </c>
      <c r="K49" s="53" t="e">
        <f>IF(#REF!&lt;&gt;0,"Não","")</f>
        <v>#REF!</v>
      </c>
      <c r="L49" s="47"/>
      <c r="R49" s="85"/>
      <c r="S49" s="99"/>
      <c r="T49" s="100">
        <f>C49</f>
        <v>45736</v>
      </c>
      <c r="U49" s="101">
        <f t="shared" si="21"/>
        <v>29</v>
      </c>
      <c r="V49" s="102">
        <f t="shared" si="21"/>
        <v>0.63749999999999996</v>
      </c>
      <c r="W49" s="102">
        <f t="shared" si="21"/>
        <v>45.490196078431374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45737</v>
      </c>
      <c r="D50" s="43">
        <v>0</v>
      </c>
      <c r="E50" s="43">
        <v>0</v>
      </c>
      <c r="F50" s="43">
        <v>18</v>
      </c>
      <c r="G50" s="52">
        <v>1.25</v>
      </c>
      <c r="H50" s="96">
        <f t="shared" si="18"/>
        <v>18</v>
      </c>
      <c r="I50" s="97">
        <f t="shared" si="19"/>
        <v>0.625</v>
      </c>
      <c r="J50" s="98">
        <f t="shared" si="20"/>
        <v>28.8</v>
      </c>
      <c r="K50" s="53" t="e">
        <f>IF(#REF!&lt;&gt;0,"Não","")</f>
        <v>#REF!</v>
      </c>
      <c r="L50" s="47"/>
      <c r="R50" s="85"/>
      <c r="S50" s="99"/>
      <c r="T50" s="100">
        <f>C50</f>
        <v>45737</v>
      </c>
      <c r="U50" s="101">
        <f t="shared" si="21"/>
        <v>18</v>
      </c>
      <c r="V50" s="102">
        <f t="shared" si="21"/>
        <v>0.625</v>
      </c>
      <c r="W50" s="102">
        <f t="shared" si="21"/>
        <v>28.8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45738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58</v>
      </c>
      <c r="E52" s="115">
        <f>IF(SUM(E46:E51)=0,0,AVERAGE(E46:E51))</f>
        <v>0.56500000000000006</v>
      </c>
      <c r="F52" s="115">
        <f>SUM(F46:F51)</f>
        <v>58</v>
      </c>
      <c r="G52" s="116">
        <f>IF(SUM(G46:G51)=0,0,AVERAGE(G46:G51))</f>
        <v>0.55499999999999994</v>
      </c>
      <c r="H52" s="115">
        <f t="shared" si="18"/>
        <v>116</v>
      </c>
      <c r="I52" s="117">
        <f>AVERAGE(E52,G52)</f>
        <v>0.56000000000000005</v>
      </c>
      <c r="J52" s="118">
        <f>IF(I52=0,0,H52/I52)</f>
        <v>207.14285714285711</v>
      </c>
      <c r="K52" s="60"/>
      <c r="L52" s="119"/>
      <c r="R52" s="85"/>
      <c r="S52" s="3"/>
      <c r="T52" s="104"/>
      <c r="U52" s="25">
        <f>D52+F52</f>
        <v>116</v>
      </c>
      <c r="V52" s="33">
        <f>SUM(V46:V50)</f>
        <v>2.8</v>
      </c>
      <c r="W52" s="34">
        <f>SUM(W46:W50)</f>
        <v>211.49574462824222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42.299148925648446</v>
      </c>
      <c r="X53" s="37">
        <f>IF(W52=0,0,W53)</f>
        <v>42.299148925648446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21.866666666666664</v>
      </c>
      <c r="C56" s="306"/>
      <c r="D56" s="317" t="s">
        <v>1</v>
      </c>
      <c r="E56" s="318"/>
      <c r="F56" s="318" t="s">
        <v>2</v>
      </c>
      <c r="G56" s="319"/>
      <c r="H56" s="320">
        <f>C59</f>
        <v>45733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45733</v>
      </c>
      <c r="D59" s="43">
        <v>30</v>
      </c>
      <c r="E59" s="43">
        <v>1</v>
      </c>
      <c r="F59" s="43">
        <v>1</v>
      </c>
      <c r="G59" s="52">
        <v>0.25</v>
      </c>
      <c r="H59" s="125">
        <f>D59+F59</f>
        <v>31</v>
      </c>
      <c r="I59" s="126">
        <f>IF(H59=0,0,AVERAGE(E59,G59))</f>
        <v>0.625</v>
      </c>
      <c r="J59" s="127">
        <f t="shared" ref="J59:J64" si="23">IF(H59=0,0,H59/I59)</f>
        <v>49.6</v>
      </c>
      <c r="K59" s="53" t="e">
        <f>IF(#REF!&lt;&gt;0,"Não","")</f>
        <v>#REF!</v>
      </c>
      <c r="L59" s="128"/>
      <c r="T59" s="129">
        <f>C59</f>
        <v>45733</v>
      </c>
      <c r="U59" s="130">
        <f>H59</f>
        <v>31</v>
      </c>
      <c r="V59" s="131">
        <f>I59</f>
        <v>0.625</v>
      </c>
      <c r="W59" s="131">
        <f>J59</f>
        <v>49.6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45734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45734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45735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45735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45736</v>
      </c>
      <c r="D62" s="43">
        <v>2</v>
      </c>
      <c r="E62" s="43">
        <v>0.5</v>
      </c>
      <c r="F62" s="20">
        <v>0</v>
      </c>
      <c r="G62" s="52">
        <v>0</v>
      </c>
      <c r="H62" s="125">
        <f t="shared" si="26"/>
        <v>2</v>
      </c>
      <c r="I62" s="126">
        <f t="shared" si="27"/>
        <v>0.25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45736</v>
      </c>
      <c r="U62" s="130">
        <f t="shared" si="25"/>
        <v>2</v>
      </c>
      <c r="V62" s="131">
        <f t="shared" si="25"/>
        <v>0.25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45737</v>
      </c>
      <c r="D63" s="43">
        <v>1</v>
      </c>
      <c r="E63" s="43">
        <v>0.25</v>
      </c>
      <c r="F63" s="43">
        <v>0</v>
      </c>
      <c r="G63" s="52">
        <v>0</v>
      </c>
      <c r="H63" s="125">
        <f t="shared" si="26"/>
        <v>1</v>
      </c>
      <c r="I63" s="126">
        <f t="shared" si="27"/>
        <v>0.125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45737</v>
      </c>
      <c r="U63" s="130">
        <f t="shared" si="25"/>
        <v>1</v>
      </c>
      <c r="V63" s="131">
        <f t="shared" si="25"/>
        <v>0.125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45738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33</v>
      </c>
      <c r="E65" s="135">
        <f>IF(SUM(E59:E64)=0,0,AVERAGE(E59:E64))</f>
        <v>0.35</v>
      </c>
      <c r="F65" s="135">
        <f>SUM(F59:F64)</f>
        <v>1</v>
      </c>
      <c r="G65" s="136">
        <f>IF(SUM(G59:G64)=0,0,AVERAGE(G59:G64))</f>
        <v>0.05</v>
      </c>
      <c r="H65" s="135">
        <f t="shared" si="26"/>
        <v>34</v>
      </c>
      <c r="I65" s="137">
        <f>AVERAGE(E65,G65)</f>
        <v>0.19999999999999998</v>
      </c>
      <c r="J65" s="138">
        <f>IF(I65=0,0,H65/I65)</f>
        <v>170</v>
      </c>
      <c r="K65" s="60"/>
      <c r="L65" s="139"/>
      <c r="U65" s="25">
        <f>D65+F65</f>
        <v>34</v>
      </c>
      <c r="V65" s="33">
        <f>SUM(V59:V63)</f>
        <v>1</v>
      </c>
      <c r="W65" s="34">
        <f>SUM(W59:W63)</f>
        <v>65.599999999999994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21.866666666666664</v>
      </c>
      <c r="X66" s="37">
        <f>IF(W65=0,0,W66)</f>
        <v>21.866666666666664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6.4</v>
      </c>
      <c r="C68" s="306"/>
      <c r="D68" s="309" t="s">
        <v>1</v>
      </c>
      <c r="E68" s="310"/>
      <c r="F68" s="311" t="s">
        <v>2</v>
      </c>
      <c r="G68" s="309"/>
      <c r="H68" s="312">
        <f>C71</f>
        <v>45733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45733</v>
      </c>
      <c r="D71" s="146">
        <v>5</v>
      </c>
      <c r="E71" s="146">
        <v>2</v>
      </c>
      <c r="F71" s="146">
        <v>0</v>
      </c>
      <c r="G71" s="146">
        <v>2</v>
      </c>
      <c r="H71" s="147">
        <f t="shared" ref="H71:H77" si="28">D71+F71</f>
        <v>5</v>
      </c>
      <c r="I71" s="148">
        <f t="shared" ref="I71:I76" si="29">IF(H71=0,0,AVERAGE(E71,G71))</f>
        <v>2</v>
      </c>
      <c r="J71" s="149">
        <f t="shared" ref="J71:J76" si="30">IF(H71=0,0,H71/I71)</f>
        <v>2.5</v>
      </c>
      <c r="K71" s="150"/>
      <c r="L71" s="128"/>
      <c r="T71" s="151">
        <f>C71</f>
        <v>45733</v>
      </c>
      <c r="U71" s="152">
        <f>H71</f>
        <v>5</v>
      </c>
      <c r="V71" s="153">
        <f>I71</f>
        <v>2</v>
      </c>
      <c r="W71" s="153">
        <f>J71</f>
        <v>2.5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45734</v>
      </c>
      <c r="D72" s="146">
        <v>4</v>
      </c>
      <c r="E72" s="146">
        <v>1</v>
      </c>
      <c r="F72" s="146">
        <v>4</v>
      </c>
      <c r="G72" s="146">
        <v>1</v>
      </c>
      <c r="H72" s="147">
        <f t="shared" si="28"/>
        <v>8</v>
      </c>
      <c r="I72" s="148">
        <f t="shared" si="29"/>
        <v>1</v>
      </c>
      <c r="J72" s="149">
        <f t="shared" si="30"/>
        <v>8</v>
      </c>
      <c r="K72" s="150"/>
      <c r="L72" s="128"/>
      <c r="T72" s="151">
        <f>C72</f>
        <v>45734</v>
      </c>
      <c r="U72" s="152">
        <f t="shared" ref="U72:W75" si="32">H72</f>
        <v>8</v>
      </c>
      <c r="V72" s="153">
        <f t="shared" si="32"/>
        <v>1</v>
      </c>
      <c r="W72" s="153">
        <f t="shared" si="32"/>
        <v>8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45735</v>
      </c>
      <c r="D73" s="146">
        <v>5</v>
      </c>
      <c r="E73" s="146">
        <v>1</v>
      </c>
      <c r="F73" s="146">
        <v>4</v>
      </c>
      <c r="G73" s="146">
        <v>1</v>
      </c>
      <c r="H73" s="147">
        <f t="shared" si="28"/>
        <v>9</v>
      </c>
      <c r="I73" s="148">
        <f t="shared" si="29"/>
        <v>1</v>
      </c>
      <c r="J73" s="149">
        <f t="shared" si="30"/>
        <v>9</v>
      </c>
      <c r="K73" s="150"/>
      <c r="L73" s="128"/>
      <c r="T73" s="151">
        <f>C73</f>
        <v>45735</v>
      </c>
      <c r="U73" s="152">
        <f t="shared" si="32"/>
        <v>9</v>
      </c>
      <c r="V73" s="153">
        <f t="shared" si="32"/>
        <v>1</v>
      </c>
      <c r="W73" s="153">
        <f t="shared" si="32"/>
        <v>9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45736</v>
      </c>
      <c r="D74" s="146">
        <v>0</v>
      </c>
      <c r="E74" s="146">
        <v>2</v>
      </c>
      <c r="F74" s="146">
        <v>9</v>
      </c>
      <c r="G74" s="146">
        <v>2</v>
      </c>
      <c r="H74" s="147">
        <f t="shared" si="28"/>
        <v>9</v>
      </c>
      <c r="I74" s="148">
        <f t="shared" si="29"/>
        <v>2</v>
      </c>
      <c r="J74" s="149">
        <f t="shared" si="30"/>
        <v>4.5</v>
      </c>
      <c r="K74" s="150"/>
      <c r="L74" s="128"/>
      <c r="T74" s="151">
        <f>C74</f>
        <v>45736</v>
      </c>
      <c r="U74" s="152">
        <f t="shared" si="32"/>
        <v>9</v>
      </c>
      <c r="V74" s="153">
        <f t="shared" si="32"/>
        <v>2</v>
      </c>
      <c r="W74" s="153">
        <f t="shared" si="32"/>
        <v>4.5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45737</v>
      </c>
      <c r="D75" s="146">
        <v>6</v>
      </c>
      <c r="E75" s="146">
        <v>1</v>
      </c>
      <c r="F75" s="146">
        <v>2</v>
      </c>
      <c r="G75" s="146">
        <v>1</v>
      </c>
      <c r="H75" s="147">
        <f t="shared" si="28"/>
        <v>8</v>
      </c>
      <c r="I75" s="148">
        <f t="shared" si="29"/>
        <v>1</v>
      </c>
      <c r="J75" s="149">
        <f t="shared" si="30"/>
        <v>8</v>
      </c>
      <c r="K75" s="150"/>
      <c r="L75" s="128"/>
      <c r="T75" s="151">
        <f>C75</f>
        <v>45737</v>
      </c>
      <c r="U75" s="152">
        <f t="shared" si="32"/>
        <v>8</v>
      </c>
      <c r="V75" s="153">
        <f t="shared" si="32"/>
        <v>1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45738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20</v>
      </c>
      <c r="E77" s="157">
        <f>IF(SUM(E71:E76)=0,0,AVERAGE(E71:E76))</f>
        <v>1.4</v>
      </c>
      <c r="F77" s="157">
        <f>SUM(F71:F76)</f>
        <v>19</v>
      </c>
      <c r="G77" s="158">
        <f>IF(SUM(G71:G76)=0,0,AVERAGE(G71:G76))</f>
        <v>1.4</v>
      </c>
      <c r="H77" s="157">
        <f t="shared" si="28"/>
        <v>39</v>
      </c>
      <c r="I77" s="159">
        <f>AVERAGE(E77,G77)</f>
        <v>1.4</v>
      </c>
      <c r="J77" s="160">
        <f>IF(I77=0,0,H77/I77)</f>
        <v>27.857142857142858</v>
      </c>
      <c r="K77" s="60"/>
      <c r="L77" s="142"/>
      <c r="U77" s="25">
        <f>D77+F77</f>
        <v>39</v>
      </c>
      <c r="V77" s="33">
        <f>SUM(V71:V75)</f>
        <v>7</v>
      </c>
      <c r="W77" s="34">
        <f>SUM(W71:W75)</f>
        <v>32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6.4</v>
      </c>
      <c r="X78" s="37">
        <f>IF(W77=0,0,W78)</f>
        <v>6.4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45733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45734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45735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45736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45737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45738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2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24" priority="11" operator="equal">
      <formula>$R$2</formula>
    </cfRule>
  </conditionalFormatting>
  <conditionalFormatting sqref="C59:C64">
    <cfRule type="cellIs" dxfId="12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29.672447552447544</v>
      </c>
      <c r="C7" s="306"/>
      <c r="D7" s="382" t="s">
        <v>1</v>
      </c>
      <c r="E7" s="383"/>
      <c r="F7" s="383" t="s">
        <v>2</v>
      </c>
      <c r="G7" s="384"/>
      <c r="H7" s="385">
        <f>C10</f>
        <v>45740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'17mar'!C15+2</f>
        <v>45740</v>
      </c>
      <c r="D10" s="20">
        <v>80</v>
      </c>
      <c r="E10" s="20">
        <v>6</v>
      </c>
      <c r="F10" s="20">
        <v>106</v>
      </c>
      <c r="G10" s="20">
        <v>6</v>
      </c>
      <c r="H10" s="179">
        <f t="shared" ref="H10:H16" si="0">D10+F10</f>
        <v>186</v>
      </c>
      <c r="I10" s="180">
        <f t="shared" ref="I10:I15" si="1">IF(H10=0,0,AVERAGE(E10,G10))</f>
        <v>6</v>
      </c>
      <c r="J10" s="181">
        <f t="shared" ref="J10:J15" si="2">IF(H10=0,0,H10/I10)</f>
        <v>31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45740</v>
      </c>
      <c r="U10" s="17">
        <f>H10</f>
        <v>186</v>
      </c>
      <c r="V10" s="19">
        <f>I10</f>
        <v>6</v>
      </c>
      <c r="W10" s="24">
        <f>J10</f>
        <v>31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45741</v>
      </c>
      <c r="D11" s="20">
        <v>123</v>
      </c>
      <c r="E11" s="20">
        <v>7</v>
      </c>
      <c r="F11" s="20">
        <v>99</v>
      </c>
      <c r="G11" s="20">
        <v>8</v>
      </c>
      <c r="H11" s="179">
        <f t="shared" si="0"/>
        <v>222</v>
      </c>
      <c r="I11" s="180">
        <f t="shared" si="1"/>
        <v>7.5</v>
      </c>
      <c r="J11" s="181">
        <f t="shared" si="2"/>
        <v>29.6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45741</v>
      </c>
      <c r="U11" s="17">
        <f t="shared" ref="U11:W14" si="3">H11</f>
        <v>222</v>
      </c>
      <c r="V11" s="19">
        <f t="shared" si="3"/>
        <v>7.5</v>
      </c>
      <c r="W11" s="24">
        <f t="shared" si="3"/>
        <v>29.6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45742</v>
      </c>
      <c r="D12" s="20">
        <v>62</v>
      </c>
      <c r="E12" s="20">
        <v>2</v>
      </c>
      <c r="F12" s="20">
        <v>43</v>
      </c>
      <c r="G12" s="20">
        <v>3</v>
      </c>
      <c r="H12" s="179">
        <f t="shared" si="0"/>
        <v>105</v>
      </c>
      <c r="I12" s="180">
        <f t="shared" si="1"/>
        <v>2.5</v>
      </c>
      <c r="J12" s="181">
        <f t="shared" si="2"/>
        <v>42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45742</v>
      </c>
      <c r="U12" s="17">
        <f t="shared" si="3"/>
        <v>105</v>
      </c>
      <c r="V12" s="19">
        <f t="shared" si="3"/>
        <v>2.5</v>
      </c>
      <c r="W12" s="24">
        <f t="shared" si="3"/>
        <v>42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45743</v>
      </c>
      <c r="D13" s="20">
        <v>100</v>
      </c>
      <c r="E13" s="20">
        <v>6.5</v>
      </c>
      <c r="F13" s="20">
        <v>71</v>
      </c>
      <c r="G13" s="20">
        <v>6.5</v>
      </c>
      <c r="H13" s="179">
        <f t="shared" si="0"/>
        <v>171</v>
      </c>
      <c r="I13" s="180">
        <f t="shared" si="1"/>
        <v>6.5</v>
      </c>
      <c r="J13" s="181">
        <f t="shared" si="2"/>
        <v>26.307692307692307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45743</v>
      </c>
      <c r="U13" s="17">
        <f t="shared" si="3"/>
        <v>171</v>
      </c>
      <c r="V13" s="19">
        <f t="shared" si="3"/>
        <v>6.5</v>
      </c>
      <c r="W13" s="24">
        <f t="shared" si="3"/>
        <v>26.307692307692307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45744</v>
      </c>
      <c r="D14" s="20">
        <v>57</v>
      </c>
      <c r="E14" s="20">
        <v>6</v>
      </c>
      <c r="F14" s="20">
        <v>50</v>
      </c>
      <c r="G14" s="20">
        <v>5</v>
      </c>
      <c r="H14" s="179">
        <f t="shared" si="0"/>
        <v>107</v>
      </c>
      <c r="I14" s="180">
        <f t="shared" si="1"/>
        <v>5.5</v>
      </c>
      <c r="J14" s="181">
        <f t="shared" si="2"/>
        <v>19.454545454545453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45744</v>
      </c>
      <c r="U14" s="17">
        <f t="shared" si="3"/>
        <v>107</v>
      </c>
      <c r="V14" s="19">
        <f t="shared" si="3"/>
        <v>5.5</v>
      </c>
      <c r="W14" s="24">
        <f t="shared" si="3"/>
        <v>19.454545454545453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45745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422</v>
      </c>
      <c r="E16" s="30">
        <f>IF(SUM(E10:E15)=0,0,AVERAGE(E10:E15))</f>
        <v>5.5</v>
      </c>
      <c r="F16" s="30">
        <f>SUM(F10:F15)</f>
        <v>369</v>
      </c>
      <c r="G16" s="30">
        <f>IF(SUM(G10:G15)=0,0,AVERAGE(G10:G15))</f>
        <v>5.7</v>
      </c>
      <c r="H16" s="30">
        <f t="shared" si="0"/>
        <v>791</v>
      </c>
      <c r="I16" s="31">
        <f>IF(H16=0,0,AVERAGE(E16,G16))</f>
        <v>5.6</v>
      </c>
      <c r="J16" s="32">
        <f>IF(H16=0,0,H16/I16)</f>
        <v>141.25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791</v>
      </c>
      <c r="V16" s="33">
        <f>SUM(V10:V14)</f>
        <v>28</v>
      </c>
      <c r="W16" s="34">
        <f>SUM(W10:W14)</f>
        <v>148.36223776223773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29.672447552447544</v>
      </c>
      <c r="X17" s="37">
        <f>IF(W16=0,0,W17)</f>
        <v>29.672447552447544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9.3333333333333321</v>
      </c>
      <c r="C19" s="306"/>
      <c r="D19" s="368" t="s">
        <v>1</v>
      </c>
      <c r="E19" s="369"/>
      <c r="F19" s="369" t="s">
        <v>2</v>
      </c>
      <c r="G19" s="370"/>
      <c r="H19" s="371">
        <f>C22</f>
        <v>45740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45740</v>
      </c>
      <c r="D22" s="43">
        <v>0</v>
      </c>
      <c r="E22" s="43">
        <v>0</v>
      </c>
      <c r="F22" s="43">
        <v>1</v>
      </c>
      <c r="G22" s="43">
        <v>0.25</v>
      </c>
      <c r="H22" s="44">
        <f t="shared" ref="H22:H28" si="5">D22+F22</f>
        <v>1</v>
      </c>
      <c r="I22" s="45">
        <f t="shared" ref="I22:I27" si="6">IF(H22=0,0,AVERAGE(E22,G22))</f>
        <v>0.125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45740</v>
      </c>
      <c r="U22" s="39">
        <f>H22</f>
        <v>1</v>
      </c>
      <c r="V22" s="40">
        <f>I22</f>
        <v>0.125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45741</v>
      </c>
      <c r="D23" s="43">
        <v>5</v>
      </c>
      <c r="E23" s="43">
        <v>0.75</v>
      </c>
      <c r="F23" s="43">
        <v>4</v>
      </c>
      <c r="G23" s="43">
        <v>0.75</v>
      </c>
      <c r="H23" s="44">
        <f t="shared" si="5"/>
        <v>9</v>
      </c>
      <c r="I23" s="45">
        <f t="shared" si="6"/>
        <v>0.75</v>
      </c>
      <c r="J23" s="46">
        <f t="shared" si="7"/>
        <v>12</v>
      </c>
      <c r="K23" s="21" t="e">
        <f>IF(#REF!&lt;&gt;0,"Não","")</f>
        <v>#REF!</v>
      </c>
      <c r="L23" s="47"/>
      <c r="T23" s="48">
        <f>C23</f>
        <v>45741</v>
      </c>
      <c r="U23" s="39">
        <f t="shared" ref="U23:W26" si="8">H23</f>
        <v>9</v>
      </c>
      <c r="V23" s="40">
        <f t="shared" si="8"/>
        <v>0.75</v>
      </c>
      <c r="W23" s="40">
        <f t="shared" si="8"/>
        <v>12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45742</v>
      </c>
      <c r="D24" s="43">
        <v>3</v>
      </c>
      <c r="E24" s="43">
        <v>0.75</v>
      </c>
      <c r="F24" s="43">
        <v>5</v>
      </c>
      <c r="G24" s="43">
        <v>0.75</v>
      </c>
      <c r="H24" s="44">
        <f t="shared" si="5"/>
        <v>8</v>
      </c>
      <c r="I24" s="45">
        <f t="shared" si="6"/>
        <v>0.75</v>
      </c>
      <c r="J24" s="46">
        <f t="shared" si="7"/>
        <v>10.666666666666666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45742</v>
      </c>
      <c r="U24" s="39">
        <f t="shared" si="8"/>
        <v>8</v>
      </c>
      <c r="V24" s="40">
        <f t="shared" si="8"/>
        <v>0.75</v>
      </c>
      <c r="W24" s="40">
        <f t="shared" si="8"/>
        <v>10.666666666666666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45743</v>
      </c>
      <c r="D25" s="43">
        <v>2</v>
      </c>
      <c r="E25" s="43">
        <v>0.5</v>
      </c>
      <c r="F25" s="43">
        <v>3</v>
      </c>
      <c r="G25" s="43">
        <v>0.75</v>
      </c>
      <c r="H25" s="44">
        <f t="shared" si="5"/>
        <v>5</v>
      </c>
      <c r="I25" s="45">
        <f t="shared" si="6"/>
        <v>0.625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45743</v>
      </c>
      <c r="U25" s="39">
        <f t="shared" si="8"/>
        <v>5</v>
      </c>
      <c r="V25" s="40">
        <f t="shared" si="8"/>
        <v>0.625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45744</v>
      </c>
      <c r="D26" s="43">
        <v>2</v>
      </c>
      <c r="E26" s="43">
        <v>0.5</v>
      </c>
      <c r="F26" s="43">
        <v>3</v>
      </c>
      <c r="G26" s="43">
        <v>0.75</v>
      </c>
      <c r="H26" s="49">
        <f t="shared" si="5"/>
        <v>5</v>
      </c>
      <c r="I26" s="50">
        <f t="shared" si="6"/>
        <v>0.625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45744</v>
      </c>
      <c r="U26" s="39">
        <f t="shared" si="8"/>
        <v>5</v>
      </c>
      <c r="V26" s="40">
        <f t="shared" si="8"/>
        <v>0.625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45745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12</v>
      </c>
      <c r="E28" s="56">
        <f>IF(SUM(E22:E27)=0,0,AVERAGE(E22:E27))</f>
        <v>0.5</v>
      </c>
      <c r="F28" s="56">
        <f>SUM(F22:F27)</f>
        <v>16</v>
      </c>
      <c r="G28" s="57">
        <f>IF(SUM(G22:G27)=0,0,AVERAGE(G22:G27))</f>
        <v>0.65</v>
      </c>
      <c r="H28" s="56">
        <f t="shared" si="5"/>
        <v>28</v>
      </c>
      <c r="I28" s="58">
        <f>AVERAGE(I22:I26)</f>
        <v>0.57499999999999996</v>
      </c>
      <c r="J28" s="59">
        <f>IF(H28=0,0,H28/I28)</f>
        <v>48.695652173913047</v>
      </c>
      <c r="K28" s="60"/>
      <c r="L28" s="61"/>
      <c r="U28" s="25">
        <f>D28+F28</f>
        <v>28</v>
      </c>
      <c r="V28" s="33">
        <f>SUM(V22:V26)</f>
        <v>2.875</v>
      </c>
      <c r="W28" s="34">
        <f>SUM(W22:W26)</f>
        <v>46.666666666666664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9.3333333333333321</v>
      </c>
      <c r="X29" s="37">
        <f>IF(W28=0,0,W29)</f>
        <v>9.3333333333333321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36.773333333333326</v>
      </c>
      <c r="C31" s="306"/>
      <c r="D31" s="352" t="s">
        <v>1</v>
      </c>
      <c r="E31" s="353"/>
      <c r="F31" s="353" t="s">
        <v>2</v>
      </c>
      <c r="G31" s="354"/>
      <c r="H31" s="355">
        <f>C34</f>
        <v>45740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45740</v>
      </c>
      <c r="D34" s="43">
        <v>15</v>
      </c>
      <c r="E34" s="43">
        <v>0.5</v>
      </c>
      <c r="F34" s="43">
        <v>13</v>
      </c>
      <c r="G34" s="43">
        <v>0.75</v>
      </c>
      <c r="H34" s="67">
        <f t="shared" ref="H34:H40" si="11">D34+F34</f>
        <v>28</v>
      </c>
      <c r="I34" s="68">
        <f t="shared" ref="I34:I39" si="12">IF(H34=0,0,AVERAGE(E34,G34))</f>
        <v>0.625</v>
      </c>
      <c r="J34" s="69">
        <f t="shared" ref="J34:J39" si="13">IF(H34=0,0,H34/I34)</f>
        <v>44.8</v>
      </c>
      <c r="K34" s="21" t="e">
        <f>IF(#REF!&lt;&gt;0,"Não","")</f>
        <v>#REF!</v>
      </c>
      <c r="L34" s="47"/>
      <c r="T34" s="70">
        <f>C34</f>
        <v>45740</v>
      </c>
      <c r="U34" s="63">
        <f>H34</f>
        <v>28</v>
      </c>
      <c r="V34" s="64">
        <f>I34</f>
        <v>0.625</v>
      </c>
      <c r="W34" s="64">
        <f>J34</f>
        <v>44.8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45741</v>
      </c>
      <c r="D35" s="43">
        <v>6</v>
      </c>
      <c r="E35" s="43">
        <v>0.5</v>
      </c>
      <c r="F35" s="43">
        <v>18</v>
      </c>
      <c r="G35" s="43">
        <v>0.75</v>
      </c>
      <c r="H35" s="67">
        <f t="shared" si="11"/>
        <v>24</v>
      </c>
      <c r="I35" s="68">
        <f t="shared" si="12"/>
        <v>0.625</v>
      </c>
      <c r="J35" s="69">
        <f t="shared" si="13"/>
        <v>38.4</v>
      </c>
      <c r="K35" s="21" t="e">
        <f>IF(#REF!&lt;&gt;0,"Não","")</f>
        <v>#REF!</v>
      </c>
      <c r="L35" s="47"/>
      <c r="T35" s="70">
        <f>C35</f>
        <v>45741</v>
      </c>
      <c r="U35" s="63">
        <f t="shared" ref="U35:W38" si="14">H35</f>
        <v>24</v>
      </c>
      <c r="V35" s="64">
        <f t="shared" si="14"/>
        <v>0.625</v>
      </c>
      <c r="W35" s="64">
        <f t="shared" si="14"/>
        <v>38.4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45742</v>
      </c>
      <c r="D36" s="20">
        <v>13</v>
      </c>
      <c r="E36" s="43">
        <v>0.75</v>
      </c>
      <c r="F36" s="20">
        <v>6</v>
      </c>
      <c r="G36" s="43">
        <v>0.25</v>
      </c>
      <c r="H36" s="67">
        <f t="shared" si="11"/>
        <v>19</v>
      </c>
      <c r="I36" s="68">
        <f t="shared" si="12"/>
        <v>0.5</v>
      </c>
      <c r="J36" s="69">
        <f t="shared" si="13"/>
        <v>38</v>
      </c>
      <c r="K36" s="26" t="e">
        <f>IF(#REF!&lt;&gt;0,"Não","")</f>
        <v>#REF!</v>
      </c>
      <c r="L36" s="47"/>
      <c r="T36" s="70">
        <f>C36</f>
        <v>45742</v>
      </c>
      <c r="U36" s="63">
        <f t="shared" si="14"/>
        <v>19</v>
      </c>
      <c r="V36" s="64">
        <f t="shared" si="14"/>
        <v>0.5</v>
      </c>
      <c r="W36" s="64">
        <f t="shared" si="14"/>
        <v>38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45743</v>
      </c>
      <c r="D37" s="43">
        <v>14</v>
      </c>
      <c r="E37" s="43">
        <v>1</v>
      </c>
      <c r="F37" s="43">
        <v>0</v>
      </c>
      <c r="G37" s="43">
        <v>0</v>
      </c>
      <c r="H37" s="67">
        <f t="shared" si="11"/>
        <v>14</v>
      </c>
      <c r="I37" s="68">
        <f t="shared" si="12"/>
        <v>0.5</v>
      </c>
      <c r="J37" s="69">
        <f t="shared" si="13"/>
        <v>28</v>
      </c>
      <c r="K37" s="21" t="e">
        <f>IF(#REF!&lt;&gt;0,"Não","")</f>
        <v>#REF!</v>
      </c>
      <c r="L37" s="47"/>
      <c r="T37" s="70">
        <f>C37</f>
        <v>45743</v>
      </c>
      <c r="U37" s="63">
        <f t="shared" si="14"/>
        <v>14</v>
      </c>
      <c r="V37" s="64">
        <f t="shared" si="14"/>
        <v>0.5</v>
      </c>
      <c r="W37" s="64">
        <f t="shared" si="14"/>
        <v>28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45744</v>
      </c>
      <c r="D38" s="43">
        <v>0</v>
      </c>
      <c r="E38" s="43">
        <v>0</v>
      </c>
      <c r="F38" s="43">
        <v>13</v>
      </c>
      <c r="G38" s="43">
        <v>0.75</v>
      </c>
      <c r="H38" s="71">
        <f t="shared" si="11"/>
        <v>13</v>
      </c>
      <c r="I38" s="72">
        <f t="shared" si="12"/>
        <v>0.375</v>
      </c>
      <c r="J38" s="73">
        <f t="shared" si="13"/>
        <v>34.666666666666664</v>
      </c>
      <c r="K38" s="21" t="e">
        <f>IF(#REF!&lt;&gt;0,"Não","")</f>
        <v>#REF!</v>
      </c>
      <c r="L38" s="47"/>
      <c r="T38" s="70">
        <f>C38</f>
        <v>45744</v>
      </c>
      <c r="U38" s="63">
        <f t="shared" si="14"/>
        <v>13</v>
      </c>
      <c r="V38" s="64">
        <f t="shared" si="14"/>
        <v>0.375</v>
      </c>
      <c r="W38" s="64">
        <f t="shared" si="14"/>
        <v>34.666666666666664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45745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48</v>
      </c>
      <c r="E40" s="76">
        <f>IF(SUM(E34:E39)=0,0,AVERAGE(E34:E39))</f>
        <v>0.55000000000000004</v>
      </c>
      <c r="F40" s="76">
        <f>SUM(F34:F39)</f>
        <v>50</v>
      </c>
      <c r="G40" s="77">
        <f>IF(SUM(G34:G39)=0,0,AVERAGE(G34:G39))</f>
        <v>0.5</v>
      </c>
      <c r="H40" s="78">
        <f t="shared" si="11"/>
        <v>98</v>
      </c>
      <c r="I40" s="79">
        <f>AVERAGE(I34:I38)</f>
        <v>0.52500000000000002</v>
      </c>
      <c r="J40" s="80">
        <v>0</v>
      </c>
      <c r="K40" s="60"/>
      <c r="L40" s="81"/>
      <c r="U40" s="25">
        <f>D40+F40</f>
        <v>98</v>
      </c>
      <c r="V40" s="33">
        <f>SUM(V34:V38)</f>
        <v>2.625</v>
      </c>
      <c r="W40" s="34">
        <f>SUM(W34:W38)</f>
        <v>183.86666666666665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36.773333333333326</v>
      </c>
      <c r="X41" s="37">
        <f>IF(W40=0,0,W41)</f>
        <v>36.773333333333326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41.333333333333329</v>
      </c>
      <c r="C43" s="335"/>
      <c r="D43" s="338" t="s">
        <v>1</v>
      </c>
      <c r="E43" s="339"/>
      <c r="F43" s="339" t="s">
        <v>2</v>
      </c>
      <c r="G43" s="340"/>
      <c r="H43" s="341">
        <f>C46</f>
        <v>45740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45740</v>
      </c>
      <c r="D46" s="43">
        <v>8</v>
      </c>
      <c r="E46" s="43">
        <v>0.25</v>
      </c>
      <c r="F46" s="43">
        <v>0</v>
      </c>
      <c r="G46" s="52">
        <v>0</v>
      </c>
      <c r="H46" s="96">
        <f t="shared" ref="H46:H52" si="18">D46+F46</f>
        <v>8</v>
      </c>
      <c r="I46" s="97">
        <f>IF(H46=0,0,AVERAGE(E46,G46))</f>
        <v>0.125</v>
      </c>
      <c r="J46" s="98">
        <f t="shared" ref="J46:J51" si="19">IF(H46=0,0,H46/I46)</f>
        <v>64</v>
      </c>
      <c r="K46" s="53" t="e">
        <f>IF(#REF!&lt;&gt;0,"Não","")</f>
        <v>#REF!</v>
      </c>
      <c r="L46" s="47"/>
      <c r="R46" s="85"/>
      <c r="S46" s="99"/>
      <c r="T46" s="100">
        <f>C46</f>
        <v>45740</v>
      </c>
      <c r="U46" s="101">
        <f>H46</f>
        <v>8</v>
      </c>
      <c r="V46" s="102">
        <f>I46</f>
        <v>0.125</v>
      </c>
      <c r="W46" s="102">
        <f>J46</f>
        <v>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45741</v>
      </c>
      <c r="D47" s="43">
        <v>18</v>
      </c>
      <c r="E47" s="43">
        <v>1</v>
      </c>
      <c r="F47" s="43">
        <v>0</v>
      </c>
      <c r="G47" s="52">
        <v>0</v>
      </c>
      <c r="H47" s="96">
        <f>D47+F47</f>
        <v>18</v>
      </c>
      <c r="I47" s="97">
        <f>IF(H47=0,0,AVERAGE(E47,G47))</f>
        <v>0.5</v>
      </c>
      <c r="J47" s="98">
        <f t="shared" si="19"/>
        <v>36</v>
      </c>
      <c r="K47" s="53" t="e">
        <f>IF(#REF!&lt;&gt;0,"Não","")</f>
        <v>#REF!</v>
      </c>
      <c r="L47" s="47"/>
      <c r="R47" s="85"/>
      <c r="S47" s="99"/>
      <c r="T47" s="100">
        <f>C47</f>
        <v>45741</v>
      </c>
      <c r="U47" s="101">
        <f t="shared" ref="U47:W50" si="20">H47</f>
        <v>18</v>
      </c>
      <c r="V47" s="102">
        <f t="shared" si="20"/>
        <v>0.5</v>
      </c>
      <c r="W47" s="102">
        <f t="shared" si="20"/>
        <v>36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45742</v>
      </c>
      <c r="D48" s="20">
        <v>8</v>
      </c>
      <c r="E48" s="43">
        <v>0.5</v>
      </c>
      <c r="F48" s="20">
        <v>0</v>
      </c>
      <c r="G48" s="52">
        <v>0</v>
      </c>
      <c r="H48" s="96">
        <f t="shared" si="18"/>
        <v>8</v>
      </c>
      <c r="I48" s="97">
        <f>IF(H48=0,0,AVERAGE(E48,G48))</f>
        <v>0.25</v>
      </c>
      <c r="J48" s="98">
        <f t="shared" si="19"/>
        <v>32</v>
      </c>
      <c r="K48" s="109" t="e">
        <f>IF(#REF!&lt;&gt;0,"Não","")</f>
        <v>#REF!</v>
      </c>
      <c r="L48" s="47"/>
      <c r="R48" s="110"/>
      <c r="S48" s="99"/>
      <c r="T48" s="100">
        <f>C48</f>
        <v>45742</v>
      </c>
      <c r="U48" s="101">
        <f t="shared" si="20"/>
        <v>8</v>
      </c>
      <c r="V48" s="102">
        <f t="shared" si="20"/>
        <v>0.25</v>
      </c>
      <c r="W48" s="102">
        <f t="shared" si="20"/>
        <v>32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45743</v>
      </c>
      <c r="D49" s="43">
        <v>13</v>
      </c>
      <c r="E49" s="43">
        <v>0.75</v>
      </c>
      <c r="F49" s="20">
        <v>0</v>
      </c>
      <c r="G49" s="52">
        <v>0</v>
      </c>
      <c r="H49" s="96">
        <f t="shared" si="18"/>
        <v>13</v>
      </c>
      <c r="I49" s="97">
        <f t="shared" ref="I49:I51" si="21">IF(H49=0,0,AVERAGE(E49,G49))</f>
        <v>0.375</v>
      </c>
      <c r="J49" s="98">
        <f t="shared" si="19"/>
        <v>34.666666666666664</v>
      </c>
      <c r="K49" s="53" t="e">
        <f>IF(#REF!&lt;&gt;0,"Não","")</f>
        <v>#REF!</v>
      </c>
      <c r="L49" s="47"/>
      <c r="R49" s="85"/>
      <c r="S49" s="99"/>
      <c r="T49" s="100">
        <f>C49</f>
        <v>45743</v>
      </c>
      <c r="U49" s="101">
        <f t="shared" si="20"/>
        <v>13</v>
      </c>
      <c r="V49" s="102">
        <f t="shared" si="20"/>
        <v>0.375</v>
      </c>
      <c r="W49" s="102">
        <f t="shared" si="20"/>
        <v>34.666666666666664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45744</v>
      </c>
      <c r="D50" s="43">
        <v>0</v>
      </c>
      <c r="E50" s="43">
        <v>0</v>
      </c>
      <c r="F50" s="43">
        <v>10</v>
      </c>
      <c r="G50" s="52">
        <v>0.5</v>
      </c>
      <c r="H50" s="96">
        <f t="shared" si="18"/>
        <v>10</v>
      </c>
      <c r="I50" s="97">
        <f t="shared" si="21"/>
        <v>0.25</v>
      </c>
      <c r="J50" s="98">
        <f t="shared" si="19"/>
        <v>40</v>
      </c>
      <c r="K50" s="53" t="e">
        <f>IF(#REF!&lt;&gt;0,"Não","")</f>
        <v>#REF!</v>
      </c>
      <c r="L50" s="47"/>
      <c r="R50" s="85"/>
      <c r="S50" s="99"/>
      <c r="T50" s="100">
        <f>C50</f>
        <v>45744</v>
      </c>
      <c r="U50" s="101">
        <f t="shared" si="20"/>
        <v>10</v>
      </c>
      <c r="V50" s="102">
        <f t="shared" si="20"/>
        <v>0.25</v>
      </c>
      <c r="W50" s="102">
        <f t="shared" si="20"/>
        <v>40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45745</v>
      </c>
      <c r="D51" s="43"/>
      <c r="E51" s="43"/>
      <c r="F51" s="43"/>
      <c r="G51" s="52"/>
      <c r="H51" s="96">
        <f t="shared" si="18"/>
        <v>0</v>
      </c>
      <c r="I51" s="97">
        <f t="shared" si="21"/>
        <v>0</v>
      </c>
      <c r="J51" s="98">
        <f t="shared" si="19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47</v>
      </c>
      <c r="E52" s="115">
        <f>IF(SUM(E46:E51)=0,0,AVERAGE(E46:E51))</f>
        <v>0.5</v>
      </c>
      <c r="F52" s="115">
        <f>SUM(F46:F51)</f>
        <v>10</v>
      </c>
      <c r="G52" s="116">
        <f>IF(SUM(G46:G51)=0,0,AVERAGE(G46:G51))</f>
        <v>0.1</v>
      </c>
      <c r="H52" s="115">
        <f t="shared" si="18"/>
        <v>57</v>
      </c>
      <c r="I52" s="117">
        <f>AVERAGE(E52,G52)</f>
        <v>0.3</v>
      </c>
      <c r="J52" s="118">
        <f>IF(I52=0,0,H52/I52)</f>
        <v>190</v>
      </c>
      <c r="K52" s="60"/>
      <c r="L52" s="119"/>
      <c r="R52" s="85"/>
      <c r="S52" s="3"/>
      <c r="T52" s="104"/>
      <c r="U52" s="25">
        <f>D52+F52</f>
        <v>57</v>
      </c>
      <c r="V52" s="33">
        <f>SUM(V46:V50)</f>
        <v>1.5</v>
      </c>
      <c r="W52" s="34">
        <f>SUM(W46:W50)</f>
        <v>206.66666666666666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41.333333333333329</v>
      </c>
      <c r="X53" s="37">
        <f>IF(W52=0,0,W53)</f>
        <v>41.333333333333329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14.666666666666666</v>
      </c>
      <c r="C56" s="306"/>
      <c r="D56" s="317" t="s">
        <v>1</v>
      </c>
      <c r="E56" s="318"/>
      <c r="F56" s="318" t="s">
        <v>2</v>
      </c>
      <c r="G56" s="319"/>
      <c r="H56" s="320">
        <f>C59</f>
        <v>45740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45740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45740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45741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45741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45742</v>
      </c>
      <c r="D61" s="20">
        <v>0</v>
      </c>
      <c r="E61" s="43">
        <v>0</v>
      </c>
      <c r="F61" s="20">
        <v>3</v>
      </c>
      <c r="G61" s="52">
        <v>0.5</v>
      </c>
      <c r="H61" s="125">
        <f t="shared" ref="H61:H65" si="26">D61+F61</f>
        <v>3</v>
      </c>
      <c r="I61" s="126">
        <f t="shared" ref="I61:I64" si="27">IF(H61=0,0,AVERAGE(E61,G61))</f>
        <v>0.25</v>
      </c>
      <c r="J61" s="127">
        <f t="shared" si="23"/>
        <v>12</v>
      </c>
      <c r="K61" s="109" t="e">
        <f>IF(#REF!&lt;&gt;0,"Não","")</f>
        <v>#REF!</v>
      </c>
      <c r="L61" s="128"/>
      <c r="T61" s="129">
        <f>C61</f>
        <v>45742</v>
      </c>
      <c r="U61" s="130">
        <f t="shared" si="25"/>
        <v>3</v>
      </c>
      <c r="V61" s="131">
        <f t="shared" si="25"/>
        <v>0.25</v>
      </c>
      <c r="W61" s="131">
        <f t="shared" si="25"/>
        <v>12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45743</v>
      </c>
      <c r="D62" s="43">
        <v>2</v>
      </c>
      <c r="E62" s="43">
        <v>0.5</v>
      </c>
      <c r="F62" s="20">
        <v>4</v>
      </c>
      <c r="G62" s="52">
        <v>0.25</v>
      </c>
      <c r="H62" s="125">
        <f t="shared" si="26"/>
        <v>6</v>
      </c>
      <c r="I62" s="126">
        <f t="shared" si="27"/>
        <v>0.375</v>
      </c>
      <c r="J62" s="127">
        <f t="shared" si="23"/>
        <v>16</v>
      </c>
      <c r="K62" s="53" t="e">
        <f>IF(#REF!&lt;&gt;0,"Não","")</f>
        <v>#REF!</v>
      </c>
      <c r="L62" s="128"/>
      <c r="T62" s="129">
        <f>C62</f>
        <v>45743</v>
      </c>
      <c r="U62" s="130">
        <f t="shared" si="25"/>
        <v>6</v>
      </c>
      <c r="V62" s="131">
        <f t="shared" si="25"/>
        <v>0.375</v>
      </c>
      <c r="W62" s="131">
        <f t="shared" si="25"/>
        <v>16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45744</v>
      </c>
      <c r="D63" s="43">
        <v>0</v>
      </c>
      <c r="E63" s="43">
        <v>0</v>
      </c>
      <c r="F63" s="43">
        <v>2</v>
      </c>
      <c r="G63" s="52">
        <v>0.25</v>
      </c>
      <c r="H63" s="125">
        <f t="shared" si="26"/>
        <v>2</v>
      </c>
      <c r="I63" s="126">
        <f t="shared" si="27"/>
        <v>0.125</v>
      </c>
      <c r="J63" s="127">
        <f t="shared" si="23"/>
        <v>16</v>
      </c>
      <c r="K63" s="53" t="e">
        <f>IF(#REF!&lt;&gt;0,"Não","")</f>
        <v>#REF!</v>
      </c>
      <c r="L63" s="128"/>
      <c r="T63" s="129">
        <f>C63</f>
        <v>45744</v>
      </c>
      <c r="U63" s="130">
        <f t="shared" si="25"/>
        <v>2</v>
      </c>
      <c r="V63" s="131">
        <f t="shared" si="25"/>
        <v>0.125</v>
      </c>
      <c r="W63" s="131">
        <f t="shared" si="25"/>
        <v>16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45745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2</v>
      </c>
      <c r="E65" s="135">
        <f>IF(SUM(E59:E64)=0,0,AVERAGE(E59:E64))</f>
        <v>0.1</v>
      </c>
      <c r="F65" s="135">
        <f>SUM(F59:F64)</f>
        <v>9</v>
      </c>
      <c r="G65" s="136">
        <f>IF(SUM(G59:G64)=0,0,AVERAGE(G59:G64))</f>
        <v>0.2</v>
      </c>
      <c r="H65" s="135">
        <f t="shared" si="26"/>
        <v>11</v>
      </c>
      <c r="I65" s="137">
        <f>AVERAGE(E65,G65)</f>
        <v>0.15000000000000002</v>
      </c>
      <c r="J65" s="138">
        <f>IF(I65=0,0,H65/I65)</f>
        <v>73.333333333333329</v>
      </c>
      <c r="K65" s="60"/>
      <c r="L65" s="139"/>
      <c r="U65" s="25">
        <f>D65+F65</f>
        <v>11</v>
      </c>
      <c r="V65" s="33">
        <f>SUM(V59:V63)</f>
        <v>0.75</v>
      </c>
      <c r="W65" s="34">
        <f>SUM(W59:W63)</f>
        <v>44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14.666666666666666</v>
      </c>
      <c r="X66" s="37">
        <f>IF(W65=0,0,W66)</f>
        <v>14.666666666666666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6.3444444444444441</v>
      </c>
      <c r="C68" s="306"/>
      <c r="D68" s="309" t="s">
        <v>1</v>
      </c>
      <c r="E68" s="310"/>
      <c r="F68" s="311" t="s">
        <v>2</v>
      </c>
      <c r="G68" s="309"/>
      <c r="H68" s="312">
        <f>C71</f>
        <v>45740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45740</v>
      </c>
      <c r="D71" s="146">
        <v>7</v>
      </c>
      <c r="E71" s="146">
        <v>2</v>
      </c>
      <c r="F71" s="146">
        <v>8</v>
      </c>
      <c r="G71" s="146">
        <v>2</v>
      </c>
      <c r="H71" s="147">
        <f t="shared" ref="H71:H77" si="28">D71+F71</f>
        <v>15</v>
      </c>
      <c r="I71" s="148">
        <f t="shared" ref="I71:I76" si="29">IF(H71=0,0,AVERAGE(E71,G71))</f>
        <v>2</v>
      </c>
      <c r="J71" s="149">
        <f t="shared" ref="J71:J76" si="30">IF(H71=0,0,H71/I71)</f>
        <v>7.5</v>
      </c>
      <c r="K71" s="150"/>
      <c r="L71" s="128"/>
      <c r="T71" s="151">
        <f>C71</f>
        <v>45740</v>
      </c>
      <c r="U71" s="152">
        <f>H71</f>
        <v>15</v>
      </c>
      <c r="V71" s="153">
        <f>I71</f>
        <v>2</v>
      </c>
      <c r="W71" s="153">
        <f>J71</f>
        <v>7.5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45741</v>
      </c>
      <c r="D72" s="146">
        <v>5</v>
      </c>
      <c r="E72" s="146">
        <v>2</v>
      </c>
      <c r="F72" s="146">
        <v>8</v>
      </c>
      <c r="G72" s="146">
        <v>2</v>
      </c>
      <c r="H72" s="147">
        <f t="shared" si="28"/>
        <v>13</v>
      </c>
      <c r="I72" s="148">
        <f t="shared" si="29"/>
        <v>2</v>
      </c>
      <c r="J72" s="149">
        <f t="shared" si="30"/>
        <v>6.5</v>
      </c>
      <c r="K72" s="150"/>
      <c r="L72" s="128"/>
      <c r="T72" s="151">
        <f>C72</f>
        <v>45741</v>
      </c>
      <c r="U72" s="152">
        <f t="shared" ref="U72:W75" si="32">H72</f>
        <v>13</v>
      </c>
      <c r="V72" s="153">
        <f t="shared" si="32"/>
        <v>2</v>
      </c>
      <c r="W72" s="153">
        <f t="shared" si="32"/>
        <v>6.5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45742</v>
      </c>
      <c r="D73" s="146">
        <v>0</v>
      </c>
      <c r="E73" s="146">
        <v>0</v>
      </c>
      <c r="F73" s="146">
        <v>3</v>
      </c>
      <c r="G73" s="146">
        <v>1</v>
      </c>
      <c r="H73" s="147">
        <f t="shared" si="28"/>
        <v>3</v>
      </c>
      <c r="I73" s="148">
        <f t="shared" si="29"/>
        <v>0.5</v>
      </c>
      <c r="J73" s="149">
        <f t="shared" si="30"/>
        <v>6</v>
      </c>
      <c r="K73" s="150"/>
      <c r="L73" s="128"/>
      <c r="T73" s="151">
        <f>C73</f>
        <v>45742</v>
      </c>
      <c r="U73" s="152">
        <f t="shared" si="32"/>
        <v>3</v>
      </c>
      <c r="V73" s="153">
        <f t="shared" si="32"/>
        <v>0.5</v>
      </c>
      <c r="W73" s="153">
        <f t="shared" si="32"/>
        <v>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45743</v>
      </c>
      <c r="D74" s="146">
        <v>0</v>
      </c>
      <c r="E74" s="146">
        <v>2</v>
      </c>
      <c r="F74" s="146">
        <v>11</v>
      </c>
      <c r="G74" s="146">
        <v>2</v>
      </c>
      <c r="H74" s="147">
        <f t="shared" si="28"/>
        <v>11</v>
      </c>
      <c r="I74" s="148">
        <f t="shared" si="29"/>
        <v>2</v>
      </c>
      <c r="J74" s="149">
        <f t="shared" si="30"/>
        <v>5.5</v>
      </c>
      <c r="K74" s="150"/>
      <c r="L74" s="128"/>
      <c r="T74" s="151">
        <f>C74</f>
        <v>45743</v>
      </c>
      <c r="U74" s="152">
        <f t="shared" si="32"/>
        <v>11</v>
      </c>
      <c r="V74" s="153">
        <f t="shared" si="32"/>
        <v>2</v>
      </c>
      <c r="W74" s="153">
        <f t="shared" si="32"/>
        <v>5.5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45744</v>
      </c>
      <c r="D75" s="146">
        <v>0</v>
      </c>
      <c r="E75" s="146">
        <v>1.5</v>
      </c>
      <c r="F75" s="146">
        <v>14</v>
      </c>
      <c r="G75" s="146">
        <v>3</v>
      </c>
      <c r="H75" s="147">
        <f t="shared" si="28"/>
        <v>14</v>
      </c>
      <c r="I75" s="148">
        <f t="shared" si="29"/>
        <v>2.25</v>
      </c>
      <c r="J75" s="149">
        <f t="shared" si="30"/>
        <v>6.2222222222222223</v>
      </c>
      <c r="K75" s="150"/>
      <c r="L75" s="128"/>
      <c r="T75" s="151">
        <f>C75</f>
        <v>45744</v>
      </c>
      <c r="U75" s="152">
        <f t="shared" si="32"/>
        <v>14</v>
      </c>
      <c r="V75" s="153">
        <f t="shared" si="32"/>
        <v>2.25</v>
      </c>
      <c r="W75" s="153">
        <f t="shared" si="32"/>
        <v>6.2222222222222223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45745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12</v>
      </c>
      <c r="E77" s="157">
        <f>IF(SUM(E71:E76)=0,0,AVERAGE(E71:E76))</f>
        <v>1.5</v>
      </c>
      <c r="F77" s="157">
        <f>SUM(F71:F76)</f>
        <v>44</v>
      </c>
      <c r="G77" s="158">
        <f>IF(SUM(G71:G76)=0,0,AVERAGE(G71:G76))</f>
        <v>2</v>
      </c>
      <c r="H77" s="157">
        <f t="shared" si="28"/>
        <v>56</v>
      </c>
      <c r="I77" s="159">
        <f>AVERAGE(E77,G77)</f>
        <v>1.75</v>
      </c>
      <c r="J77" s="160">
        <f>IF(I77=0,0,H77/I77)</f>
        <v>32</v>
      </c>
      <c r="K77" s="60"/>
      <c r="L77" s="142"/>
      <c r="U77" s="25">
        <f>D77+F77</f>
        <v>56</v>
      </c>
      <c r="V77" s="33">
        <f>SUM(V71:V75)</f>
        <v>8.75</v>
      </c>
      <c r="W77" s="34">
        <f>SUM(W71:W75)</f>
        <v>31.722222222222221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6.3444444444444441</v>
      </c>
      <c r="X78" s="37">
        <f>IF(W77=0,0,W78)</f>
        <v>6.3444444444444441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45740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45741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45742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45743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45744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45745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22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21" priority="11" operator="equal">
      <formula>$R$2</formula>
    </cfRule>
  </conditionalFormatting>
  <conditionalFormatting sqref="C59:C64">
    <cfRule type="cellIs" dxfId="120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O127"/>
  <sheetViews>
    <sheetView workbookViewId="0">
      <selection activeCell="D10" sqref="D10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23.792382775119616</v>
      </c>
      <c r="C7" s="306"/>
      <c r="D7" s="382" t="s">
        <v>1</v>
      </c>
      <c r="E7" s="383"/>
      <c r="F7" s="383" t="s">
        <v>2</v>
      </c>
      <c r="G7" s="384"/>
      <c r="H7" s="385">
        <f>C10</f>
        <v>45747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'24mar'!C15+2</f>
        <v>45747</v>
      </c>
      <c r="D10" s="20">
        <v>52</v>
      </c>
      <c r="E10" s="20">
        <v>6.5</v>
      </c>
      <c r="F10" s="20">
        <v>61</v>
      </c>
      <c r="G10" s="20">
        <v>6</v>
      </c>
      <c r="H10" s="179">
        <f t="shared" ref="H10:H16" si="0">D10+F10</f>
        <v>113</v>
      </c>
      <c r="I10" s="180">
        <f t="shared" ref="I10:I15" si="1">IF(H10=0,0,AVERAGE(E10,G10))</f>
        <v>6.25</v>
      </c>
      <c r="J10" s="181">
        <f t="shared" ref="J10:J15" si="2">IF(H10=0,0,H10/I10)</f>
        <v>18.079999999999998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45747</v>
      </c>
      <c r="U10" s="17">
        <f>H10</f>
        <v>113</v>
      </c>
      <c r="V10" s="19">
        <f>I10</f>
        <v>6.25</v>
      </c>
      <c r="W10" s="24">
        <f>J10</f>
        <v>18.079999999999998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45748</v>
      </c>
      <c r="D11" s="20">
        <v>39</v>
      </c>
      <c r="E11" s="20">
        <v>3</v>
      </c>
      <c r="F11" s="20">
        <v>0</v>
      </c>
      <c r="G11" s="20">
        <v>0</v>
      </c>
      <c r="H11" s="179">
        <f t="shared" si="0"/>
        <v>39</v>
      </c>
      <c r="I11" s="180">
        <f t="shared" si="1"/>
        <v>1.5</v>
      </c>
      <c r="J11" s="181">
        <f t="shared" si="2"/>
        <v>26</v>
      </c>
      <c r="K11" s="21" t="e">
        <f>IF(#REF!&lt;&gt;0,"Não","")</f>
        <v>#REF!</v>
      </c>
      <c r="L11" s="22" t="s">
        <v>53</v>
      </c>
      <c r="M11" s="1"/>
      <c r="N11" s="1"/>
      <c r="O11" s="1"/>
      <c r="P11" s="1"/>
      <c r="Q11" s="1"/>
      <c r="R11" s="1"/>
      <c r="S11" s="1"/>
      <c r="T11" s="23">
        <f>C11</f>
        <v>45748</v>
      </c>
      <c r="U11" s="17">
        <f t="shared" ref="U11:W14" si="3">H11</f>
        <v>39</v>
      </c>
      <c r="V11" s="19">
        <f t="shared" si="3"/>
        <v>1.5</v>
      </c>
      <c r="W11" s="24">
        <f t="shared" si="3"/>
        <v>26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45749</v>
      </c>
      <c r="D12" s="20">
        <v>50</v>
      </c>
      <c r="E12" s="20">
        <v>6</v>
      </c>
      <c r="F12" s="20">
        <v>101</v>
      </c>
      <c r="G12" s="20">
        <v>5</v>
      </c>
      <c r="H12" s="179">
        <f t="shared" si="0"/>
        <v>151</v>
      </c>
      <c r="I12" s="180">
        <f t="shared" si="1"/>
        <v>5.5</v>
      </c>
      <c r="J12" s="181">
        <f t="shared" si="2"/>
        <v>27.454545454545453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45749</v>
      </c>
      <c r="U12" s="17">
        <f t="shared" si="3"/>
        <v>151</v>
      </c>
      <c r="V12" s="19">
        <f t="shared" si="3"/>
        <v>5.5</v>
      </c>
      <c r="W12" s="24">
        <f t="shared" si="3"/>
        <v>27.454545454545453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45750</v>
      </c>
      <c r="D13" s="20">
        <v>28</v>
      </c>
      <c r="E13" s="20">
        <v>4.5</v>
      </c>
      <c r="F13" s="20">
        <v>81</v>
      </c>
      <c r="G13" s="20">
        <v>5</v>
      </c>
      <c r="H13" s="179">
        <f t="shared" si="0"/>
        <v>109</v>
      </c>
      <c r="I13" s="180">
        <f t="shared" si="1"/>
        <v>4.75</v>
      </c>
      <c r="J13" s="181">
        <f t="shared" si="2"/>
        <v>22.94736842105263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45750</v>
      </c>
      <c r="U13" s="17">
        <f t="shared" si="3"/>
        <v>109</v>
      </c>
      <c r="V13" s="19">
        <f t="shared" si="3"/>
        <v>4.75</v>
      </c>
      <c r="W13" s="24">
        <f t="shared" si="3"/>
        <v>22.94736842105263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45751</v>
      </c>
      <c r="D14" s="20">
        <v>80</v>
      </c>
      <c r="E14" s="20">
        <v>6</v>
      </c>
      <c r="F14" s="20">
        <v>73</v>
      </c>
      <c r="G14" s="20">
        <v>6.5</v>
      </c>
      <c r="H14" s="179">
        <f t="shared" si="0"/>
        <v>153</v>
      </c>
      <c r="I14" s="180">
        <f t="shared" si="1"/>
        <v>6.25</v>
      </c>
      <c r="J14" s="181">
        <f t="shared" si="2"/>
        <v>24.48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45751</v>
      </c>
      <c r="U14" s="17">
        <f t="shared" si="3"/>
        <v>153</v>
      </c>
      <c r="V14" s="19">
        <f t="shared" si="3"/>
        <v>6.25</v>
      </c>
      <c r="W14" s="24">
        <f t="shared" si="3"/>
        <v>24.48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45752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249</v>
      </c>
      <c r="E16" s="30">
        <f>IF(SUM(E10:E15)=0,0,AVERAGE(E10:E15))</f>
        <v>5.2</v>
      </c>
      <c r="F16" s="30">
        <f>SUM(F10:F15)</f>
        <v>316</v>
      </c>
      <c r="G16" s="30">
        <f>IF(SUM(G10:G15)=0,0,AVERAGE(G10:G15))</f>
        <v>4.5</v>
      </c>
      <c r="H16" s="30">
        <f t="shared" si="0"/>
        <v>565</v>
      </c>
      <c r="I16" s="31">
        <f>IF(H16=0,0,AVERAGE(E16,G16))</f>
        <v>4.8499999999999996</v>
      </c>
      <c r="J16" s="32">
        <f>IF(H16=0,0,H16/I16)</f>
        <v>116.49484536082475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565</v>
      </c>
      <c r="V16" s="33">
        <f>SUM(V10:V14)</f>
        <v>24.25</v>
      </c>
      <c r="W16" s="34">
        <f>SUM(W10:W14)</f>
        <v>118.96191387559809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23.792382775119616</v>
      </c>
      <c r="X17" s="37">
        <f>IF(W16=0,0,W17)</f>
        <v>23.792382775119616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9.5</v>
      </c>
      <c r="C19" s="306"/>
      <c r="D19" s="368" t="s">
        <v>1</v>
      </c>
      <c r="E19" s="369"/>
      <c r="F19" s="369" t="s">
        <v>2</v>
      </c>
      <c r="G19" s="370"/>
      <c r="H19" s="371">
        <f>C22</f>
        <v>45747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45747</v>
      </c>
      <c r="D22" s="43">
        <v>3</v>
      </c>
      <c r="E22" s="43">
        <v>0.5</v>
      </c>
      <c r="F22" s="43">
        <v>3</v>
      </c>
      <c r="G22" s="43">
        <v>0.5</v>
      </c>
      <c r="H22" s="44">
        <f t="shared" ref="H22:H28" si="5">D22+F22</f>
        <v>6</v>
      </c>
      <c r="I22" s="45">
        <f t="shared" ref="I22:I27" si="6">IF(H22=0,0,AVERAGE(E22,G22))</f>
        <v>0.5</v>
      </c>
      <c r="J22" s="46">
        <f t="shared" ref="J22:J27" si="7">IF(H22=0,0,H22/I22)</f>
        <v>12</v>
      </c>
      <c r="K22" s="21" t="e">
        <f>IF(#REF!&lt;&gt;0,"Não","")</f>
        <v>#REF!</v>
      </c>
      <c r="L22" s="47"/>
      <c r="T22" s="48">
        <f>C22</f>
        <v>45747</v>
      </c>
      <c r="U22" s="39">
        <f>H22</f>
        <v>6</v>
      </c>
      <c r="V22" s="40">
        <f>I22</f>
        <v>0.5</v>
      </c>
      <c r="W22" s="40">
        <f>J22</f>
        <v>12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45748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22" t="s">
        <v>53</v>
      </c>
      <c r="T23" s="48">
        <f>C23</f>
        <v>45748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45749</v>
      </c>
      <c r="D24" s="43">
        <v>0</v>
      </c>
      <c r="E24" s="43">
        <v>0</v>
      </c>
      <c r="F24" s="43">
        <v>5</v>
      </c>
      <c r="G24" s="43">
        <v>1</v>
      </c>
      <c r="H24" s="44">
        <f t="shared" si="5"/>
        <v>5</v>
      </c>
      <c r="I24" s="45">
        <f t="shared" si="6"/>
        <v>0.5</v>
      </c>
      <c r="J24" s="46">
        <f t="shared" si="7"/>
        <v>10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45749</v>
      </c>
      <c r="U24" s="39">
        <f t="shared" si="8"/>
        <v>5</v>
      </c>
      <c r="V24" s="40">
        <f t="shared" si="8"/>
        <v>0.5</v>
      </c>
      <c r="W24" s="40">
        <f t="shared" si="8"/>
        <v>10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45750</v>
      </c>
      <c r="D25" s="43">
        <v>2</v>
      </c>
      <c r="E25" s="43">
        <v>0.5</v>
      </c>
      <c r="F25" s="43">
        <v>4</v>
      </c>
      <c r="G25" s="43">
        <v>1</v>
      </c>
      <c r="H25" s="44">
        <f t="shared" si="5"/>
        <v>6</v>
      </c>
      <c r="I25" s="45">
        <f t="shared" si="6"/>
        <v>0.75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45750</v>
      </c>
      <c r="U25" s="39">
        <f t="shared" si="8"/>
        <v>6</v>
      </c>
      <c r="V25" s="40">
        <f t="shared" si="8"/>
        <v>0.75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45751</v>
      </c>
      <c r="D26" s="43">
        <v>3</v>
      </c>
      <c r="E26" s="43">
        <v>0.75</v>
      </c>
      <c r="F26" s="43">
        <v>0</v>
      </c>
      <c r="G26" s="43">
        <v>0</v>
      </c>
      <c r="H26" s="49">
        <f t="shared" si="5"/>
        <v>3</v>
      </c>
      <c r="I26" s="50">
        <f t="shared" si="6"/>
        <v>0.375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45751</v>
      </c>
      <c r="U26" s="39">
        <f t="shared" si="8"/>
        <v>3</v>
      </c>
      <c r="V26" s="40">
        <f t="shared" si="8"/>
        <v>0.375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45752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8</v>
      </c>
      <c r="E28" s="56">
        <f>IF(SUM(E22:E27)=0,0,AVERAGE(E22:E27))</f>
        <v>0.35</v>
      </c>
      <c r="F28" s="56">
        <f>SUM(F22:F27)</f>
        <v>12</v>
      </c>
      <c r="G28" s="57">
        <f>IF(SUM(G22:G27)=0,0,AVERAGE(G22:G27))</f>
        <v>0.5</v>
      </c>
      <c r="H28" s="56">
        <f t="shared" si="5"/>
        <v>20</v>
      </c>
      <c r="I28" s="58">
        <f>AVERAGE(I22:I26)</f>
        <v>0.42499999999999999</v>
      </c>
      <c r="J28" s="59">
        <f>IF(H28=0,0,H28/I28)</f>
        <v>47.058823529411768</v>
      </c>
      <c r="K28" s="60"/>
      <c r="L28" s="61"/>
      <c r="U28" s="25">
        <f>D28+F28</f>
        <v>20</v>
      </c>
      <c r="V28" s="33">
        <f>SUM(V22:V26)</f>
        <v>2.125</v>
      </c>
      <c r="W28" s="34">
        <f>SUM(W22:W26)</f>
        <v>38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9.5</v>
      </c>
      <c r="X29" s="37">
        <f>IF(W28=0,0,W29)</f>
        <v>9.5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46.333333333333336</v>
      </c>
      <c r="C31" s="306"/>
      <c r="D31" s="352" t="s">
        <v>1</v>
      </c>
      <c r="E31" s="353"/>
      <c r="F31" s="353" t="s">
        <v>2</v>
      </c>
      <c r="G31" s="354"/>
      <c r="H31" s="355">
        <f>C34</f>
        <v>45747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45747</v>
      </c>
      <c r="D34" s="43">
        <v>0</v>
      </c>
      <c r="E34" s="43">
        <v>0</v>
      </c>
      <c r="F34" s="43">
        <v>15</v>
      </c>
      <c r="G34" s="43">
        <v>0.5</v>
      </c>
      <c r="H34" s="67">
        <f t="shared" ref="H34:H40" si="11">D34+F34</f>
        <v>15</v>
      </c>
      <c r="I34" s="68">
        <f t="shared" ref="I34:I39" si="12">IF(H34=0,0,AVERAGE(E34,G34))</f>
        <v>0.25</v>
      </c>
      <c r="J34" s="69">
        <f t="shared" ref="J34:J39" si="13">IF(H34=0,0,H34/I34)</f>
        <v>60</v>
      </c>
      <c r="K34" s="21" t="e">
        <f>IF(#REF!&lt;&gt;0,"Não","")</f>
        <v>#REF!</v>
      </c>
      <c r="L34" s="47"/>
      <c r="T34" s="70">
        <f>C34</f>
        <v>45747</v>
      </c>
      <c r="U34" s="63">
        <f>H34</f>
        <v>15</v>
      </c>
      <c r="V34" s="64">
        <f>I34</f>
        <v>0.25</v>
      </c>
      <c r="W34" s="64">
        <f>J34</f>
        <v>60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45748</v>
      </c>
      <c r="D35" s="43">
        <v>0</v>
      </c>
      <c r="E35" s="43">
        <v>0</v>
      </c>
      <c r="F35" s="43">
        <v>0</v>
      </c>
      <c r="G35" s="43">
        <v>0</v>
      </c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22" t="s">
        <v>53</v>
      </c>
      <c r="T35" s="70">
        <f>C35</f>
        <v>45748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45749</v>
      </c>
      <c r="D36" s="20">
        <v>8</v>
      </c>
      <c r="E36" s="43">
        <v>0.25</v>
      </c>
      <c r="F36" s="20">
        <v>0</v>
      </c>
      <c r="G36" s="43">
        <v>0</v>
      </c>
      <c r="H36" s="67">
        <f t="shared" si="11"/>
        <v>8</v>
      </c>
      <c r="I36" s="68">
        <f t="shared" si="12"/>
        <v>0.125</v>
      </c>
      <c r="J36" s="69">
        <f t="shared" si="13"/>
        <v>64</v>
      </c>
      <c r="K36" s="26" t="e">
        <f>IF(#REF!&lt;&gt;0,"Não","")</f>
        <v>#REF!</v>
      </c>
      <c r="L36" s="47"/>
      <c r="T36" s="70">
        <f>C36</f>
        <v>45749</v>
      </c>
      <c r="U36" s="63">
        <f t="shared" si="14"/>
        <v>8</v>
      </c>
      <c r="V36" s="64">
        <f t="shared" si="14"/>
        <v>0.125</v>
      </c>
      <c r="W36" s="64">
        <f t="shared" si="14"/>
        <v>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45750</v>
      </c>
      <c r="D37" s="43">
        <v>7</v>
      </c>
      <c r="E37" s="43">
        <v>0.75</v>
      </c>
      <c r="F37" s="43">
        <v>14</v>
      </c>
      <c r="G37" s="43">
        <v>0.75</v>
      </c>
      <c r="H37" s="67">
        <f t="shared" si="11"/>
        <v>21</v>
      </c>
      <c r="I37" s="68">
        <f t="shared" si="12"/>
        <v>0.75</v>
      </c>
      <c r="J37" s="69">
        <f t="shared" si="13"/>
        <v>28</v>
      </c>
      <c r="K37" s="21" t="e">
        <f>IF(#REF!&lt;&gt;0,"Não","")</f>
        <v>#REF!</v>
      </c>
      <c r="L37" s="47"/>
      <c r="T37" s="70">
        <f>C37</f>
        <v>45750</v>
      </c>
      <c r="U37" s="63">
        <f t="shared" si="14"/>
        <v>21</v>
      </c>
      <c r="V37" s="64">
        <f t="shared" si="14"/>
        <v>0.75</v>
      </c>
      <c r="W37" s="64">
        <f t="shared" si="14"/>
        <v>28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45751</v>
      </c>
      <c r="D38" s="43">
        <v>14</v>
      </c>
      <c r="E38" s="43">
        <v>0.75</v>
      </c>
      <c r="F38" s="43">
        <v>11</v>
      </c>
      <c r="G38" s="43">
        <v>0.75</v>
      </c>
      <c r="H38" s="71">
        <f t="shared" si="11"/>
        <v>25</v>
      </c>
      <c r="I38" s="72">
        <f t="shared" si="12"/>
        <v>0.75</v>
      </c>
      <c r="J38" s="73">
        <f t="shared" si="13"/>
        <v>33.333333333333336</v>
      </c>
      <c r="K38" s="21" t="e">
        <f>IF(#REF!&lt;&gt;0,"Não","")</f>
        <v>#REF!</v>
      </c>
      <c r="L38" s="47"/>
      <c r="T38" s="70">
        <f>C38</f>
        <v>45751</v>
      </c>
      <c r="U38" s="63">
        <f t="shared" si="14"/>
        <v>25</v>
      </c>
      <c r="V38" s="64">
        <f t="shared" si="14"/>
        <v>0.75</v>
      </c>
      <c r="W38" s="64">
        <f t="shared" si="14"/>
        <v>33.333333333333336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45752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29</v>
      </c>
      <c r="E40" s="76">
        <f>IF(SUM(E34:E39)=0,0,AVERAGE(E34:E39))</f>
        <v>0.35</v>
      </c>
      <c r="F40" s="76">
        <f>SUM(F34:F39)</f>
        <v>40</v>
      </c>
      <c r="G40" s="77">
        <f>IF(SUM(G34:G39)=0,0,AVERAGE(G34:G39))</f>
        <v>0.4</v>
      </c>
      <c r="H40" s="78">
        <f t="shared" si="11"/>
        <v>69</v>
      </c>
      <c r="I40" s="79">
        <f>AVERAGE(I34:I38)</f>
        <v>0.375</v>
      </c>
      <c r="J40" s="80">
        <v>0</v>
      </c>
      <c r="K40" s="60"/>
      <c r="L40" s="81"/>
      <c r="U40" s="25">
        <f>D40+F40</f>
        <v>69</v>
      </c>
      <c r="V40" s="33">
        <f>SUM(V34:V38)</f>
        <v>1.875</v>
      </c>
      <c r="W40" s="34">
        <f>SUM(W34:W38)</f>
        <v>185.33333333333334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46.333333333333336</v>
      </c>
      <c r="X41" s="37">
        <f>IF(W40=0,0,W41)</f>
        <v>46.333333333333336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27.330952380952379</v>
      </c>
      <c r="C43" s="335"/>
      <c r="D43" s="338" t="s">
        <v>1</v>
      </c>
      <c r="E43" s="339"/>
      <c r="F43" s="339" t="s">
        <v>2</v>
      </c>
      <c r="G43" s="340"/>
      <c r="H43" s="341">
        <f>C46</f>
        <v>45747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45747</v>
      </c>
      <c r="D46" s="43">
        <v>27</v>
      </c>
      <c r="E46" s="43">
        <v>1.05</v>
      </c>
      <c r="F46" s="43">
        <v>10</v>
      </c>
      <c r="G46" s="52">
        <v>1.05</v>
      </c>
      <c r="H46" s="96">
        <f t="shared" ref="H46:H52" si="18">D46+F46</f>
        <v>37</v>
      </c>
      <c r="I46" s="97">
        <f t="shared" ref="I46:I51" si="19">IF(H46=0,0,AVERAGE(E46,G46))</f>
        <v>1.05</v>
      </c>
      <c r="J46" s="98">
        <f t="shared" ref="J46:J51" si="20">IF(H46=0,0,H46/I46)</f>
        <v>35.238095238095234</v>
      </c>
      <c r="K46" s="53" t="e">
        <f>IF(#REF!&lt;&gt;0,"Não","")</f>
        <v>#REF!</v>
      </c>
      <c r="L46" s="47"/>
      <c r="R46" s="85"/>
      <c r="S46" s="99"/>
      <c r="T46" s="100">
        <f>C46</f>
        <v>45747</v>
      </c>
      <c r="U46" s="101">
        <f>H46</f>
        <v>37</v>
      </c>
      <c r="V46" s="102">
        <f>I46</f>
        <v>1.05</v>
      </c>
      <c r="W46" s="102">
        <f>J46</f>
        <v>35.238095238095234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45748</v>
      </c>
      <c r="D47" s="43">
        <v>0</v>
      </c>
      <c r="E47" s="43">
        <v>0</v>
      </c>
      <c r="F47" s="43">
        <v>27</v>
      </c>
      <c r="G47" s="52">
        <v>8</v>
      </c>
      <c r="H47" s="96">
        <f t="shared" si="18"/>
        <v>27</v>
      </c>
      <c r="I47" s="97">
        <f t="shared" si="19"/>
        <v>4</v>
      </c>
      <c r="J47" s="98">
        <f t="shared" si="20"/>
        <v>6.75</v>
      </c>
      <c r="K47" s="53" t="e">
        <f>IF(#REF!&lt;&gt;0,"Não","")</f>
        <v>#REF!</v>
      </c>
      <c r="L47" s="22" t="s">
        <v>53</v>
      </c>
      <c r="R47" s="85"/>
      <c r="S47" s="99"/>
      <c r="T47" s="100">
        <f>C47</f>
        <v>45748</v>
      </c>
      <c r="U47" s="101">
        <f t="shared" ref="U47:W50" si="21">H47</f>
        <v>27</v>
      </c>
      <c r="V47" s="102">
        <f t="shared" si="21"/>
        <v>4</v>
      </c>
      <c r="W47" s="102">
        <f t="shared" si="21"/>
        <v>6.75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45749</v>
      </c>
      <c r="D48" s="20">
        <v>10</v>
      </c>
      <c r="E48" s="43">
        <v>0.5</v>
      </c>
      <c r="F48" s="20">
        <v>3</v>
      </c>
      <c r="G48" s="52">
        <v>0.25</v>
      </c>
      <c r="H48" s="96">
        <f t="shared" si="18"/>
        <v>13</v>
      </c>
      <c r="I48" s="97">
        <f t="shared" si="19"/>
        <v>0.375</v>
      </c>
      <c r="J48" s="98">
        <f t="shared" si="20"/>
        <v>34.666666666666664</v>
      </c>
      <c r="K48" s="109" t="e">
        <f>IF(#REF!&lt;&gt;0,"Não","")</f>
        <v>#REF!</v>
      </c>
      <c r="L48" s="47"/>
      <c r="R48" s="110"/>
      <c r="S48" s="99"/>
      <c r="T48" s="100">
        <f>C48</f>
        <v>45749</v>
      </c>
      <c r="U48" s="101">
        <f t="shared" si="21"/>
        <v>13</v>
      </c>
      <c r="V48" s="102">
        <f t="shared" si="21"/>
        <v>0.375</v>
      </c>
      <c r="W48" s="102">
        <f t="shared" si="21"/>
        <v>34.666666666666664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45750</v>
      </c>
      <c r="D49" s="43">
        <v>7</v>
      </c>
      <c r="E49" s="43">
        <v>0.5</v>
      </c>
      <c r="F49" s="20">
        <v>0</v>
      </c>
      <c r="G49" s="52">
        <v>0</v>
      </c>
      <c r="H49" s="96">
        <f t="shared" si="18"/>
        <v>7</v>
      </c>
      <c r="I49" s="97">
        <f t="shared" si="19"/>
        <v>0.25</v>
      </c>
      <c r="J49" s="98">
        <f t="shared" si="20"/>
        <v>28</v>
      </c>
      <c r="K49" s="53" t="e">
        <f>IF(#REF!&lt;&gt;0,"Não","")</f>
        <v>#REF!</v>
      </c>
      <c r="L49" s="47"/>
      <c r="R49" s="85"/>
      <c r="S49" s="99"/>
      <c r="T49" s="100">
        <f>C49</f>
        <v>45750</v>
      </c>
      <c r="U49" s="101">
        <f t="shared" si="21"/>
        <v>7</v>
      </c>
      <c r="V49" s="102">
        <f t="shared" si="21"/>
        <v>0.25</v>
      </c>
      <c r="W49" s="102">
        <f t="shared" si="21"/>
        <v>28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45751</v>
      </c>
      <c r="D50" s="43">
        <v>0</v>
      </c>
      <c r="E50" s="43">
        <v>0</v>
      </c>
      <c r="F50" s="43">
        <v>12</v>
      </c>
      <c r="G50" s="52">
        <v>0.75</v>
      </c>
      <c r="H50" s="96">
        <f t="shared" si="18"/>
        <v>12</v>
      </c>
      <c r="I50" s="97">
        <f t="shared" si="19"/>
        <v>0.375</v>
      </c>
      <c r="J50" s="98">
        <f t="shared" si="20"/>
        <v>32</v>
      </c>
      <c r="K50" s="53" t="e">
        <f>IF(#REF!&lt;&gt;0,"Não","")</f>
        <v>#REF!</v>
      </c>
      <c r="L50" s="47"/>
      <c r="R50" s="85"/>
      <c r="S50" s="99"/>
      <c r="T50" s="100">
        <f>C50</f>
        <v>45751</v>
      </c>
      <c r="U50" s="101">
        <f t="shared" si="21"/>
        <v>12</v>
      </c>
      <c r="V50" s="102">
        <f t="shared" si="21"/>
        <v>0.375</v>
      </c>
      <c r="W50" s="102">
        <f t="shared" si="21"/>
        <v>32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45752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44</v>
      </c>
      <c r="E52" s="115">
        <f>IF(SUM(E46:E51)=0,0,AVERAGE(E46:E51))</f>
        <v>0.41</v>
      </c>
      <c r="F52" s="115">
        <f>SUM(F46:F51)</f>
        <v>52</v>
      </c>
      <c r="G52" s="116">
        <f>IF(SUM(G46:G51)=0,0,AVERAGE(G46:G51))</f>
        <v>2.0100000000000002</v>
      </c>
      <c r="H52" s="115">
        <f t="shared" si="18"/>
        <v>96</v>
      </c>
      <c r="I52" s="117">
        <f>AVERAGE(E52,G52)</f>
        <v>1.2100000000000002</v>
      </c>
      <c r="J52" s="118">
        <f>IF(I52=0,0,H52/I52)</f>
        <v>79.338842975206603</v>
      </c>
      <c r="K52" s="60"/>
      <c r="L52" s="119"/>
      <c r="R52" s="85"/>
      <c r="S52" s="3"/>
      <c r="T52" s="104"/>
      <c r="U52" s="25">
        <f>D52+F52</f>
        <v>96</v>
      </c>
      <c r="V52" s="33">
        <f>SUM(V46:V50)</f>
        <v>6.05</v>
      </c>
      <c r="W52" s="34">
        <f>SUM(W46:W50)</f>
        <v>136.6547619047619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27.330952380952379</v>
      </c>
      <c r="X53" s="37">
        <f>IF(W52=0,0,W53)</f>
        <v>27.330952380952379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16</v>
      </c>
      <c r="C56" s="306"/>
      <c r="D56" s="317" t="s">
        <v>1</v>
      </c>
      <c r="E56" s="318"/>
      <c r="F56" s="318" t="s">
        <v>2</v>
      </c>
      <c r="G56" s="319"/>
      <c r="H56" s="320">
        <f>C59</f>
        <v>45747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45747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45747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45748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280" t="s">
        <v>53</v>
      </c>
      <c r="T60" s="129">
        <f>C60</f>
        <v>45748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45749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45749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45750</v>
      </c>
      <c r="D62" s="43">
        <v>6</v>
      </c>
      <c r="E62" s="43">
        <v>0.5</v>
      </c>
      <c r="F62" s="20">
        <v>0</v>
      </c>
      <c r="G62" s="52">
        <v>0</v>
      </c>
      <c r="H62" s="125">
        <f t="shared" si="26"/>
        <v>6</v>
      </c>
      <c r="I62" s="126">
        <f t="shared" si="27"/>
        <v>0.25</v>
      </c>
      <c r="J62" s="127">
        <f t="shared" si="23"/>
        <v>24</v>
      </c>
      <c r="K62" s="53" t="e">
        <f>IF(#REF!&lt;&gt;0,"Não","")</f>
        <v>#REF!</v>
      </c>
      <c r="L62" s="128"/>
      <c r="T62" s="129">
        <f>C62</f>
        <v>45750</v>
      </c>
      <c r="U62" s="130">
        <f t="shared" si="25"/>
        <v>6</v>
      </c>
      <c r="V62" s="131">
        <f t="shared" si="25"/>
        <v>0.25</v>
      </c>
      <c r="W62" s="131">
        <f t="shared" si="25"/>
        <v>24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45751</v>
      </c>
      <c r="D63" s="43">
        <v>0</v>
      </c>
      <c r="E63" s="43">
        <v>0</v>
      </c>
      <c r="F63" s="43">
        <v>2</v>
      </c>
      <c r="G63" s="52">
        <v>0.5</v>
      </c>
      <c r="H63" s="125">
        <f t="shared" si="26"/>
        <v>2</v>
      </c>
      <c r="I63" s="126">
        <f t="shared" si="27"/>
        <v>0.25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45751</v>
      </c>
      <c r="U63" s="130">
        <f t="shared" si="25"/>
        <v>2</v>
      </c>
      <c r="V63" s="131">
        <f t="shared" si="25"/>
        <v>0.25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45752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6</v>
      </c>
      <c r="E65" s="135">
        <f>IF(SUM(E59:E64)=0,0,AVERAGE(E59:E64))</f>
        <v>0.1</v>
      </c>
      <c r="F65" s="135">
        <f>SUM(F59:F64)</f>
        <v>2</v>
      </c>
      <c r="G65" s="136">
        <f>IF(SUM(G59:G64)=0,0,AVERAGE(G59:G64))</f>
        <v>0.1</v>
      </c>
      <c r="H65" s="135">
        <f t="shared" si="26"/>
        <v>8</v>
      </c>
      <c r="I65" s="137">
        <f>AVERAGE(E65,G65)</f>
        <v>0.1</v>
      </c>
      <c r="J65" s="138">
        <f>IF(I65=0,0,H65/I65)</f>
        <v>80</v>
      </c>
      <c r="K65" s="60"/>
      <c r="L65" s="139"/>
      <c r="U65" s="25">
        <f>D65+F65</f>
        <v>8</v>
      </c>
      <c r="V65" s="33">
        <f>SUM(V59:V63)</f>
        <v>0.5</v>
      </c>
      <c r="W65" s="34">
        <f>SUM(W59:W63)</f>
        <v>32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16</v>
      </c>
      <c r="X66" s="37">
        <f>IF(W65=0,0,W66)</f>
        <v>16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7.0857142857142863</v>
      </c>
      <c r="C68" s="306"/>
      <c r="D68" s="309" t="s">
        <v>1</v>
      </c>
      <c r="E68" s="310"/>
      <c r="F68" s="311" t="s">
        <v>2</v>
      </c>
      <c r="G68" s="309"/>
      <c r="H68" s="312">
        <f>C71</f>
        <v>45747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45747</v>
      </c>
      <c r="D71" s="146">
        <v>1</v>
      </c>
      <c r="E71" s="146">
        <v>0.25</v>
      </c>
      <c r="F71" s="146">
        <v>0</v>
      </c>
      <c r="G71" s="146">
        <v>0</v>
      </c>
      <c r="H71" s="147">
        <f t="shared" ref="H71:H77" si="28">D71+F71</f>
        <v>1</v>
      </c>
      <c r="I71" s="148">
        <f t="shared" ref="I71:I76" si="29">IF(H71=0,0,AVERAGE(E71,G71))</f>
        <v>0.125</v>
      </c>
      <c r="J71" s="149">
        <f t="shared" ref="J71:J76" si="30">IF(H71=0,0,H71/I71)</f>
        <v>8</v>
      </c>
      <c r="K71" s="150"/>
      <c r="L71" s="128"/>
      <c r="T71" s="151">
        <f>C71</f>
        <v>45747</v>
      </c>
      <c r="U71" s="152">
        <f>H71</f>
        <v>1</v>
      </c>
      <c r="V71" s="153">
        <f>I71</f>
        <v>0.125</v>
      </c>
      <c r="W71" s="153">
        <f>J71</f>
        <v>8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45748</v>
      </c>
      <c r="D72" s="146">
        <v>0</v>
      </c>
      <c r="E72" s="146">
        <v>0</v>
      </c>
      <c r="F72" s="146">
        <v>2</v>
      </c>
      <c r="G72" s="146">
        <v>0.25</v>
      </c>
      <c r="H72" s="147">
        <f t="shared" si="28"/>
        <v>2</v>
      </c>
      <c r="I72" s="148">
        <f t="shared" si="29"/>
        <v>0.125</v>
      </c>
      <c r="J72" s="149">
        <f t="shared" si="30"/>
        <v>16</v>
      </c>
      <c r="K72" s="150"/>
      <c r="L72" s="280" t="s">
        <v>53</v>
      </c>
      <c r="T72" s="151">
        <f>C72</f>
        <v>45748</v>
      </c>
      <c r="U72" s="152">
        <f t="shared" ref="U72:W75" si="32">H72</f>
        <v>2</v>
      </c>
      <c r="V72" s="153">
        <f t="shared" si="32"/>
        <v>0.125</v>
      </c>
      <c r="W72" s="153">
        <f t="shared" si="32"/>
        <v>16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45749</v>
      </c>
      <c r="D73" s="146">
        <v>4</v>
      </c>
      <c r="E73" s="146">
        <v>1.5</v>
      </c>
      <c r="F73" s="146">
        <v>2</v>
      </c>
      <c r="G73" s="146">
        <v>2</v>
      </c>
      <c r="H73" s="147">
        <f t="shared" si="28"/>
        <v>6</v>
      </c>
      <c r="I73" s="148">
        <f t="shared" si="29"/>
        <v>1.75</v>
      </c>
      <c r="J73" s="149">
        <f t="shared" si="30"/>
        <v>3.4285714285714284</v>
      </c>
      <c r="K73" s="150"/>
      <c r="L73" s="128"/>
      <c r="T73" s="151">
        <f>C73</f>
        <v>45749</v>
      </c>
      <c r="U73" s="152">
        <f t="shared" si="32"/>
        <v>6</v>
      </c>
      <c r="V73" s="153">
        <f t="shared" si="32"/>
        <v>1.75</v>
      </c>
      <c r="W73" s="153">
        <f t="shared" si="32"/>
        <v>3.4285714285714284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45750</v>
      </c>
      <c r="D74" s="146">
        <v>4</v>
      </c>
      <c r="E74" s="146">
        <v>2</v>
      </c>
      <c r="F74" s="146">
        <v>0</v>
      </c>
      <c r="G74" s="146">
        <v>2</v>
      </c>
      <c r="H74" s="147">
        <f t="shared" si="28"/>
        <v>4</v>
      </c>
      <c r="I74" s="148">
        <f t="shared" si="29"/>
        <v>2</v>
      </c>
      <c r="J74" s="149">
        <f t="shared" si="30"/>
        <v>2</v>
      </c>
      <c r="K74" s="150"/>
      <c r="L74" s="128"/>
      <c r="T74" s="151">
        <f>C74</f>
        <v>45750</v>
      </c>
      <c r="U74" s="152">
        <f t="shared" si="32"/>
        <v>4</v>
      </c>
      <c r="V74" s="153">
        <f t="shared" si="32"/>
        <v>2</v>
      </c>
      <c r="W74" s="153">
        <f t="shared" si="32"/>
        <v>2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45751</v>
      </c>
      <c r="D75" s="146">
        <v>4</v>
      </c>
      <c r="E75" s="146">
        <v>2</v>
      </c>
      <c r="F75" s="146">
        <v>8</v>
      </c>
      <c r="G75" s="146">
        <v>2</v>
      </c>
      <c r="H75" s="147">
        <f t="shared" si="28"/>
        <v>12</v>
      </c>
      <c r="I75" s="148">
        <f t="shared" si="29"/>
        <v>2</v>
      </c>
      <c r="J75" s="149">
        <f t="shared" si="30"/>
        <v>6</v>
      </c>
      <c r="K75" s="150"/>
      <c r="L75" s="128"/>
      <c r="T75" s="151">
        <f>C75</f>
        <v>45751</v>
      </c>
      <c r="U75" s="152">
        <f t="shared" si="32"/>
        <v>12</v>
      </c>
      <c r="V75" s="153">
        <f t="shared" si="32"/>
        <v>2</v>
      </c>
      <c r="W75" s="153">
        <f t="shared" si="32"/>
        <v>6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45752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13</v>
      </c>
      <c r="E77" s="157">
        <f>IF(SUM(E71:E76)=0,0,AVERAGE(E71:E76))</f>
        <v>1.1499999999999999</v>
      </c>
      <c r="F77" s="157">
        <f>SUM(F71:F76)</f>
        <v>12</v>
      </c>
      <c r="G77" s="158">
        <f>IF(SUM(G71:G76)=0,0,AVERAGE(G71:G76))</f>
        <v>1.25</v>
      </c>
      <c r="H77" s="157">
        <f t="shared" si="28"/>
        <v>25</v>
      </c>
      <c r="I77" s="159">
        <f>AVERAGE(E77,G77)</f>
        <v>1.2</v>
      </c>
      <c r="J77" s="160">
        <f>IF(I77=0,0,H77/I77)</f>
        <v>20.833333333333336</v>
      </c>
      <c r="K77" s="60"/>
      <c r="L77" s="142"/>
      <c r="U77" s="25">
        <f>D77+F77</f>
        <v>25</v>
      </c>
      <c r="V77" s="33">
        <f>SUM(V71:V75)</f>
        <v>6</v>
      </c>
      <c r="W77" s="34">
        <f>SUM(W71:W75)</f>
        <v>35.428571428571431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7.0857142857142863</v>
      </c>
      <c r="X78" s="37">
        <f>IF(W77=0,0,W78)</f>
        <v>7.0857142857142863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45747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45748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45749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45750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45751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45752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19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18" priority="11" operator="equal">
      <formula>$R$2</formula>
    </cfRule>
  </conditionalFormatting>
  <conditionalFormatting sqref="C59:C64">
    <cfRule type="cellIs" dxfId="117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O127"/>
  <sheetViews>
    <sheetView workbookViewId="0">
      <selection activeCell="D15" sqref="D1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25.026698287220022</v>
      </c>
      <c r="C7" s="306"/>
      <c r="D7" s="382" t="s">
        <v>1</v>
      </c>
      <c r="E7" s="383"/>
      <c r="F7" s="383" t="s">
        <v>2</v>
      </c>
      <c r="G7" s="384"/>
      <c r="H7" s="385">
        <f>C10</f>
        <v>45754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'31mar'!C15+2</f>
        <v>45754</v>
      </c>
      <c r="D10" s="20">
        <v>81</v>
      </c>
      <c r="E10" s="20">
        <v>5.5</v>
      </c>
      <c r="F10" s="20">
        <v>74</v>
      </c>
      <c r="G10" s="20">
        <v>6</v>
      </c>
      <c r="H10" s="179">
        <f t="shared" ref="H10:H16" si="0">D10+F10</f>
        <v>155</v>
      </c>
      <c r="I10" s="180">
        <f t="shared" ref="I10:I15" si="1">IF(H10=0,0,AVERAGE(E10,G10))</f>
        <v>5.75</v>
      </c>
      <c r="J10" s="181">
        <f t="shared" ref="J10:J15" si="2">IF(H10=0,0,H10/I10)</f>
        <v>26.956521739130434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45754</v>
      </c>
      <c r="U10" s="17">
        <f>H10</f>
        <v>155</v>
      </c>
      <c r="V10" s="19">
        <f>I10</f>
        <v>5.75</v>
      </c>
      <c r="W10" s="24">
        <f>J10</f>
        <v>26.956521739130434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45755</v>
      </c>
      <c r="D11" s="20">
        <v>71</v>
      </c>
      <c r="E11" s="20">
        <v>6</v>
      </c>
      <c r="F11" s="20">
        <v>69</v>
      </c>
      <c r="G11" s="20">
        <v>6</v>
      </c>
      <c r="H11" s="179">
        <f t="shared" si="0"/>
        <v>140</v>
      </c>
      <c r="I11" s="180">
        <f t="shared" si="1"/>
        <v>6</v>
      </c>
      <c r="J11" s="181">
        <f t="shared" si="2"/>
        <v>23.333333333333332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45755</v>
      </c>
      <c r="U11" s="17">
        <f t="shared" ref="U11:W14" si="3">H11</f>
        <v>140</v>
      </c>
      <c r="V11" s="19">
        <f t="shared" si="3"/>
        <v>6</v>
      </c>
      <c r="W11" s="24">
        <f t="shared" si="3"/>
        <v>23.333333333333332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45756</v>
      </c>
      <c r="D12" s="20">
        <v>77</v>
      </c>
      <c r="E12" s="20">
        <v>6</v>
      </c>
      <c r="F12" s="20">
        <v>112</v>
      </c>
      <c r="G12" s="20">
        <v>6.5</v>
      </c>
      <c r="H12" s="179">
        <f t="shared" si="0"/>
        <v>189</v>
      </c>
      <c r="I12" s="180">
        <f t="shared" si="1"/>
        <v>6.25</v>
      </c>
      <c r="J12" s="181">
        <f t="shared" si="2"/>
        <v>30.24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45756</v>
      </c>
      <c r="U12" s="17">
        <f t="shared" si="3"/>
        <v>189</v>
      </c>
      <c r="V12" s="19">
        <f t="shared" si="3"/>
        <v>6.25</v>
      </c>
      <c r="W12" s="24">
        <f t="shared" si="3"/>
        <v>30.24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45757</v>
      </c>
      <c r="D13" s="20">
        <v>51</v>
      </c>
      <c r="E13" s="20">
        <v>5</v>
      </c>
      <c r="F13" s="20">
        <v>50</v>
      </c>
      <c r="G13" s="20">
        <v>6</v>
      </c>
      <c r="H13" s="179">
        <f t="shared" si="0"/>
        <v>101</v>
      </c>
      <c r="I13" s="180">
        <f t="shared" si="1"/>
        <v>5.5</v>
      </c>
      <c r="J13" s="181">
        <f t="shared" si="2"/>
        <v>18.363636363636363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45757</v>
      </c>
      <c r="U13" s="17">
        <f t="shared" si="3"/>
        <v>101</v>
      </c>
      <c r="V13" s="19">
        <f t="shared" si="3"/>
        <v>5.5</v>
      </c>
      <c r="W13" s="24">
        <f t="shared" si="3"/>
        <v>18.363636363636363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45758</v>
      </c>
      <c r="D14" s="20">
        <v>65</v>
      </c>
      <c r="E14" s="20">
        <v>5.5</v>
      </c>
      <c r="F14" s="20">
        <v>99</v>
      </c>
      <c r="G14" s="20">
        <v>7</v>
      </c>
      <c r="H14" s="179">
        <f t="shared" si="0"/>
        <v>164</v>
      </c>
      <c r="I14" s="180">
        <f t="shared" si="1"/>
        <v>6.25</v>
      </c>
      <c r="J14" s="181">
        <f t="shared" si="2"/>
        <v>26.24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45758</v>
      </c>
      <c r="U14" s="17">
        <f t="shared" si="3"/>
        <v>164</v>
      </c>
      <c r="V14" s="19">
        <f t="shared" si="3"/>
        <v>6.25</v>
      </c>
      <c r="W14" s="24">
        <f t="shared" si="3"/>
        <v>26.24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45759</v>
      </c>
      <c r="D15" s="20">
        <v>190</v>
      </c>
      <c r="E15" s="20">
        <v>7</v>
      </c>
      <c r="F15" s="20">
        <v>41</v>
      </c>
      <c r="G15" s="20">
        <v>7</v>
      </c>
      <c r="H15" s="179">
        <f t="shared" si="0"/>
        <v>231</v>
      </c>
      <c r="I15" s="180">
        <f t="shared" si="1"/>
        <v>7</v>
      </c>
      <c r="J15" s="181">
        <f t="shared" si="2"/>
        <v>33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535</v>
      </c>
      <c r="E16" s="30">
        <f>IF(SUM(E10:E15)=0,0,AVERAGE(E10:E15))</f>
        <v>5.833333333333333</v>
      </c>
      <c r="F16" s="30">
        <f>SUM(F10:F15)</f>
        <v>445</v>
      </c>
      <c r="G16" s="30">
        <f>IF(SUM(G10:G15)=0,0,AVERAGE(G10:G15))</f>
        <v>6.416666666666667</v>
      </c>
      <c r="H16" s="30">
        <f t="shared" si="0"/>
        <v>980</v>
      </c>
      <c r="I16" s="31">
        <f>IF(H16=0,0,AVERAGE(E16,G16))</f>
        <v>6.125</v>
      </c>
      <c r="J16" s="32">
        <f>IF(H16=0,0,H16/I16)</f>
        <v>160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980</v>
      </c>
      <c r="V16" s="33">
        <f>SUM(V10:V14)</f>
        <v>29.75</v>
      </c>
      <c r="W16" s="34">
        <f>SUM(W10:W14)</f>
        <v>125.13349143610012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25.026698287220022</v>
      </c>
      <c r="X17" s="37">
        <f>IF(W16=0,0,W17)</f>
        <v>25.026698287220022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9.6533333333333324</v>
      </c>
      <c r="C19" s="306"/>
      <c r="D19" s="368" t="s">
        <v>1</v>
      </c>
      <c r="E19" s="369"/>
      <c r="F19" s="369" t="s">
        <v>2</v>
      </c>
      <c r="G19" s="370"/>
      <c r="H19" s="371">
        <f>C22</f>
        <v>45754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45754</v>
      </c>
      <c r="D22" s="43">
        <v>4</v>
      </c>
      <c r="E22" s="43">
        <v>0.75</v>
      </c>
      <c r="F22" s="43">
        <v>0</v>
      </c>
      <c r="G22" s="43">
        <v>0</v>
      </c>
      <c r="H22" s="44">
        <f t="shared" ref="H22:H28" si="5">D22+F22</f>
        <v>4</v>
      </c>
      <c r="I22" s="45">
        <f t="shared" ref="I22:I27" si="6">IF(H22=0,0,AVERAGE(E22,G22))</f>
        <v>0.375</v>
      </c>
      <c r="J22" s="46">
        <f t="shared" ref="J22:J27" si="7">IF(H22=0,0,H22/I22)</f>
        <v>10.666666666666666</v>
      </c>
      <c r="K22" s="21" t="e">
        <f>IF(#REF!&lt;&gt;0,"Não","")</f>
        <v>#REF!</v>
      </c>
      <c r="L22" s="47"/>
      <c r="T22" s="48">
        <f>C22</f>
        <v>45754</v>
      </c>
      <c r="U22" s="39">
        <f>H22</f>
        <v>4</v>
      </c>
      <c r="V22" s="40">
        <f>I22</f>
        <v>0.375</v>
      </c>
      <c r="W22" s="40">
        <f>J22</f>
        <v>10.666666666666666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45755</v>
      </c>
      <c r="D23" s="43">
        <v>0</v>
      </c>
      <c r="E23" s="43">
        <v>0</v>
      </c>
      <c r="F23" s="43">
        <v>4</v>
      </c>
      <c r="G23" s="43">
        <v>1</v>
      </c>
      <c r="H23" s="44">
        <f t="shared" si="5"/>
        <v>4</v>
      </c>
      <c r="I23" s="45">
        <f t="shared" si="6"/>
        <v>0.5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45755</v>
      </c>
      <c r="U23" s="39">
        <f t="shared" ref="U23:W26" si="8">H23</f>
        <v>4</v>
      </c>
      <c r="V23" s="40">
        <f t="shared" si="8"/>
        <v>0.5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45756</v>
      </c>
      <c r="D24" s="43">
        <v>3</v>
      </c>
      <c r="E24" s="43">
        <v>0.75</v>
      </c>
      <c r="F24" s="43">
        <v>4</v>
      </c>
      <c r="G24" s="43">
        <v>0.75</v>
      </c>
      <c r="H24" s="44">
        <f t="shared" si="5"/>
        <v>7</v>
      </c>
      <c r="I24" s="45">
        <f t="shared" si="6"/>
        <v>0.75</v>
      </c>
      <c r="J24" s="46">
        <f t="shared" si="7"/>
        <v>9.3333333333333339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45756</v>
      </c>
      <c r="U24" s="39">
        <f t="shared" si="8"/>
        <v>7</v>
      </c>
      <c r="V24" s="40">
        <f t="shared" si="8"/>
        <v>0.75</v>
      </c>
      <c r="W24" s="40">
        <f t="shared" si="8"/>
        <v>9.3333333333333339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45757</v>
      </c>
      <c r="D25" s="43">
        <v>4</v>
      </c>
      <c r="E25" s="43">
        <v>0.75</v>
      </c>
      <c r="F25" s="43">
        <v>4</v>
      </c>
      <c r="G25" s="43">
        <v>0.75</v>
      </c>
      <c r="H25" s="44">
        <f t="shared" si="5"/>
        <v>8</v>
      </c>
      <c r="I25" s="45">
        <f t="shared" si="6"/>
        <v>0.75</v>
      </c>
      <c r="J25" s="46">
        <f t="shared" si="7"/>
        <v>10.666666666666666</v>
      </c>
      <c r="K25" s="21" t="e">
        <f>IF(#REF!&lt;&gt;0,"Não","")</f>
        <v>#REF!</v>
      </c>
      <c r="L25" s="47"/>
      <c r="T25" s="48">
        <f>C25</f>
        <v>45757</v>
      </c>
      <c r="U25" s="39">
        <f t="shared" si="8"/>
        <v>8</v>
      </c>
      <c r="V25" s="40">
        <f t="shared" si="8"/>
        <v>0.75</v>
      </c>
      <c r="W25" s="40">
        <f t="shared" si="8"/>
        <v>10.666666666666666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45758</v>
      </c>
      <c r="D26" s="43">
        <v>3</v>
      </c>
      <c r="E26" s="43">
        <v>0.75</v>
      </c>
      <c r="F26" s="43">
        <v>3</v>
      </c>
      <c r="G26" s="43">
        <v>0.5</v>
      </c>
      <c r="H26" s="49">
        <f t="shared" si="5"/>
        <v>6</v>
      </c>
      <c r="I26" s="50">
        <f t="shared" si="6"/>
        <v>0.625</v>
      </c>
      <c r="J26" s="51">
        <f t="shared" si="7"/>
        <v>9.6</v>
      </c>
      <c r="K26" s="21" t="e">
        <f>IF(#REF!&lt;&gt;0,"Não","")</f>
        <v>#REF!</v>
      </c>
      <c r="L26" s="47"/>
      <c r="T26" s="48">
        <f>C26</f>
        <v>45758</v>
      </c>
      <c r="U26" s="39">
        <f t="shared" si="8"/>
        <v>6</v>
      </c>
      <c r="V26" s="40">
        <f t="shared" si="8"/>
        <v>0.625</v>
      </c>
      <c r="W26" s="40">
        <f t="shared" si="8"/>
        <v>9.6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45759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14</v>
      </c>
      <c r="E28" s="56">
        <f>IF(SUM(E22:E27)=0,0,AVERAGE(E22:E27))</f>
        <v>0.6</v>
      </c>
      <c r="F28" s="56">
        <f>SUM(F22:F27)</f>
        <v>15</v>
      </c>
      <c r="G28" s="57">
        <f>IF(SUM(G22:G27)=0,0,AVERAGE(G22:G27))</f>
        <v>0.6</v>
      </c>
      <c r="H28" s="56">
        <f t="shared" si="5"/>
        <v>29</v>
      </c>
      <c r="I28" s="58">
        <f>AVERAGE(I22:I26)</f>
        <v>0.6</v>
      </c>
      <c r="J28" s="59">
        <f>IF(H28=0,0,H28/I28)</f>
        <v>48.333333333333336</v>
      </c>
      <c r="K28" s="60"/>
      <c r="L28" s="61"/>
      <c r="U28" s="25">
        <f>D28+F28</f>
        <v>29</v>
      </c>
      <c r="V28" s="33">
        <f>SUM(V22:V26)</f>
        <v>3</v>
      </c>
      <c r="W28" s="34">
        <f>SUM(W22:W26)</f>
        <v>48.266666666666666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9.6533333333333324</v>
      </c>
      <c r="X29" s="37">
        <f>IF(W28=0,0,W29)</f>
        <v>9.6533333333333324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48</v>
      </c>
      <c r="C31" s="306"/>
      <c r="D31" s="352" t="s">
        <v>1</v>
      </c>
      <c r="E31" s="353"/>
      <c r="F31" s="353" t="s">
        <v>2</v>
      </c>
      <c r="G31" s="354"/>
      <c r="H31" s="355">
        <f>C34</f>
        <v>45754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45754</v>
      </c>
      <c r="D34" s="43">
        <v>0</v>
      </c>
      <c r="E34" s="43">
        <v>0</v>
      </c>
      <c r="F34" s="43">
        <v>9</v>
      </c>
      <c r="G34" s="43">
        <v>0.5</v>
      </c>
      <c r="H34" s="67">
        <f t="shared" ref="H34:H40" si="11">D34+F34</f>
        <v>9</v>
      </c>
      <c r="I34" s="68">
        <f t="shared" ref="I34:I39" si="12">IF(H34=0,0,AVERAGE(E34,G34))</f>
        <v>0.25</v>
      </c>
      <c r="J34" s="69">
        <f t="shared" ref="J34:J39" si="13">IF(H34=0,0,H34/I34)</f>
        <v>36</v>
      </c>
      <c r="K34" s="21" t="e">
        <f>IF(#REF!&lt;&gt;0,"Não","")</f>
        <v>#REF!</v>
      </c>
      <c r="L34" s="47"/>
      <c r="T34" s="70">
        <f>C34</f>
        <v>45754</v>
      </c>
      <c r="U34" s="63">
        <f>H34</f>
        <v>9</v>
      </c>
      <c r="V34" s="64">
        <f>I34</f>
        <v>0.25</v>
      </c>
      <c r="W34" s="64">
        <f>J34</f>
        <v>36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45755</v>
      </c>
      <c r="D35" s="43">
        <v>12</v>
      </c>
      <c r="E35" s="43">
        <v>0.75</v>
      </c>
      <c r="F35" s="43">
        <v>0</v>
      </c>
      <c r="G35" s="43">
        <v>0</v>
      </c>
      <c r="H35" s="67">
        <f t="shared" si="11"/>
        <v>12</v>
      </c>
      <c r="I35" s="68">
        <f t="shared" si="12"/>
        <v>0.375</v>
      </c>
      <c r="J35" s="69">
        <f t="shared" si="13"/>
        <v>32</v>
      </c>
      <c r="K35" s="21" t="e">
        <f>IF(#REF!&lt;&gt;0,"Não","")</f>
        <v>#REF!</v>
      </c>
      <c r="L35" s="47"/>
      <c r="T35" s="70">
        <f>C35</f>
        <v>45755</v>
      </c>
      <c r="U35" s="63">
        <f t="shared" ref="U35:W38" si="14">H35</f>
        <v>12</v>
      </c>
      <c r="V35" s="64">
        <f t="shared" si="14"/>
        <v>0.375</v>
      </c>
      <c r="W35" s="64">
        <f t="shared" si="14"/>
        <v>32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45756</v>
      </c>
      <c r="D36" s="20">
        <v>7</v>
      </c>
      <c r="E36" s="43">
        <v>0.25</v>
      </c>
      <c r="F36" s="20">
        <v>8</v>
      </c>
      <c r="G36" s="43">
        <v>0.25</v>
      </c>
      <c r="H36" s="67">
        <f t="shared" si="11"/>
        <v>15</v>
      </c>
      <c r="I36" s="68">
        <f t="shared" si="12"/>
        <v>0.25</v>
      </c>
      <c r="J36" s="69">
        <f t="shared" si="13"/>
        <v>60</v>
      </c>
      <c r="K36" s="26" t="e">
        <f>IF(#REF!&lt;&gt;0,"Não","")</f>
        <v>#REF!</v>
      </c>
      <c r="L36" s="47"/>
      <c r="T36" s="70">
        <f>C36</f>
        <v>45756</v>
      </c>
      <c r="U36" s="63">
        <f t="shared" si="14"/>
        <v>15</v>
      </c>
      <c r="V36" s="64">
        <f t="shared" si="14"/>
        <v>0.25</v>
      </c>
      <c r="W36" s="64">
        <f t="shared" si="14"/>
        <v>60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45757</v>
      </c>
      <c r="D37" s="43">
        <v>3</v>
      </c>
      <c r="E37" s="43">
        <v>0.25</v>
      </c>
      <c r="F37" s="43">
        <v>11</v>
      </c>
      <c r="G37" s="43">
        <v>0.25</v>
      </c>
      <c r="H37" s="67">
        <f t="shared" si="11"/>
        <v>14</v>
      </c>
      <c r="I37" s="68">
        <f t="shared" si="12"/>
        <v>0.25</v>
      </c>
      <c r="J37" s="69">
        <f t="shared" si="13"/>
        <v>56</v>
      </c>
      <c r="K37" s="21" t="e">
        <f>IF(#REF!&lt;&gt;0,"Não","")</f>
        <v>#REF!</v>
      </c>
      <c r="L37" s="47"/>
      <c r="T37" s="70">
        <f>C37</f>
        <v>45757</v>
      </c>
      <c r="U37" s="63">
        <f t="shared" si="14"/>
        <v>14</v>
      </c>
      <c r="V37" s="64">
        <f t="shared" si="14"/>
        <v>0.25</v>
      </c>
      <c r="W37" s="64">
        <f t="shared" si="14"/>
        <v>56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45758</v>
      </c>
      <c r="D38" s="43">
        <v>23</v>
      </c>
      <c r="E38" s="43">
        <v>0.75</v>
      </c>
      <c r="F38" s="43">
        <v>19</v>
      </c>
      <c r="G38" s="43">
        <v>0.75</v>
      </c>
      <c r="H38" s="71">
        <f t="shared" si="11"/>
        <v>42</v>
      </c>
      <c r="I38" s="72">
        <f t="shared" si="12"/>
        <v>0.75</v>
      </c>
      <c r="J38" s="73">
        <f t="shared" si="13"/>
        <v>56</v>
      </c>
      <c r="K38" s="21" t="e">
        <f>IF(#REF!&lt;&gt;0,"Não","")</f>
        <v>#REF!</v>
      </c>
      <c r="L38" s="47"/>
      <c r="T38" s="70">
        <f>C38</f>
        <v>45758</v>
      </c>
      <c r="U38" s="63">
        <f t="shared" si="14"/>
        <v>42</v>
      </c>
      <c r="V38" s="64">
        <f t="shared" si="14"/>
        <v>0.75</v>
      </c>
      <c r="W38" s="64">
        <f t="shared" si="14"/>
        <v>56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45759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45</v>
      </c>
      <c r="E40" s="76">
        <f>IF(SUM(E34:E39)=0,0,AVERAGE(E34:E39))</f>
        <v>0.4</v>
      </c>
      <c r="F40" s="76">
        <f>SUM(F34:F39)</f>
        <v>47</v>
      </c>
      <c r="G40" s="77">
        <f>IF(SUM(G34:G39)=0,0,AVERAGE(G34:G39))</f>
        <v>0.35</v>
      </c>
      <c r="H40" s="78">
        <f t="shared" si="11"/>
        <v>92</v>
      </c>
      <c r="I40" s="79">
        <f>AVERAGE(I34:I38)</f>
        <v>0.375</v>
      </c>
      <c r="J40" s="80">
        <v>0</v>
      </c>
      <c r="K40" s="60"/>
      <c r="L40" s="81"/>
      <c r="U40" s="25">
        <f>D40+F40</f>
        <v>92</v>
      </c>
      <c r="V40" s="33">
        <f>SUM(V34:V38)</f>
        <v>1.875</v>
      </c>
      <c r="W40" s="34">
        <f>SUM(W34:W38)</f>
        <v>240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48</v>
      </c>
      <c r="X41" s="37">
        <f>IF(W40=0,0,W41)</f>
        <v>48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40.19047619047619</v>
      </c>
      <c r="C43" s="335"/>
      <c r="D43" s="338" t="s">
        <v>1</v>
      </c>
      <c r="E43" s="339"/>
      <c r="F43" s="339" t="s">
        <v>2</v>
      </c>
      <c r="G43" s="340"/>
      <c r="H43" s="341">
        <f>C46</f>
        <v>45754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45754</v>
      </c>
      <c r="D46" s="43">
        <v>15</v>
      </c>
      <c r="E46" s="43">
        <v>0.5</v>
      </c>
      <c r="F46" s="43">
        <v>0</v>
      </c>
      <c r="G46" s="52">
        <v>0</v>
      </c>
      <c r="H46" s="96">
        <f t="shared" ref="H46:H52" si="18">D46+F46</f>
        <v>15</v>
      </c>
      <c r="I46" s="97">
        <f t="shared" ref="I46:I51" si="19">IF(H46=0,0,AVERAGE(E46,G46))</f>
        <v>0.25</v>
      </c>
      <c r="J46" s="98">
        <f t="shared" ref="J46:J51" si="20">IF(H46=0,0,H46/I46)</f>
        <v>60</v>
      </c>
      <c r="K46" s="53" t="e">
        <f>IF(#REF!&lt;&gt;0,"Não","")</f>
        <v>#REF!</v>
      </c>
      <c r="L46" s="47"/>
      <c r="R46" s="85"/>
      <c r="S46" s="99"/>
      <c r="T46" s="100">
        <f>C46</f>
        <v>45754</v>
      </c>
      <c r="U46" s="101">
        <f>H46</f>
        <v>15</v>
      </c>
      <c r="V46" s="102">
        <f>I46</f>
        <v>0.25</v>
      </c>
      <c r="W46" s="102">
        <f>J46</f>
        <v>60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45755</v>
      </c>
      <c r="D47" s="43">
        <v>13</v>
      </c>
      <c r="E47" s="43">
        <v>0.75</v>
      </c>
      <c r="F47" s="43">
        <v>12</v>
      </c>
      <c r="G47" s="52">
        <v>0.75</v>
      </c>
      <c r="H47" s="96">
        <f t="shared" si="18"/>
        <v>25</v>
      </c>
      <c r="I47" s="97">
        <f t="shared" si="19"/>
        <v>0.75</v>
      </c>
      <c r="J47" s="98">
        <f t="shared" si="20"/>
        <v>33.333333333333336</v>
      </c>
      <c r="K47" s="53" t="e">
        <f>IF(#REF!&lt;&gt;0,"Não","")</f>
        <v>#REF!</v>
      </c>
      <c r="L47" s="47"/>
      <c r="R47" s="85"/>
      <c r="S47" s="99"/>
      <c r="T47" s="100">
        <f>C47</f>
        <v>45755</v>
      </c>
      <c r="U47" s="101">
        <f t="shared" ref="U47:W50" si="21">H47</f>
        <v>25</v>
      </c>
      <c r="V47" s="102">
        <f t="shared" si="21"/>
        <v>0.75</v>
      </c>
      <c r="W47" s="102">
        <f t="shared" si="21"/>
        <v>33.333333333333336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45756</v>
      </c>
      <c r="D48" s="20">
        <v>18</v>
      </c>
      <c r="E48" s="43">
        <v>1</v>
      </c>
      <c r="F48" s="20">
        <v>13</v>
      </c>
      <c r="G48" s="52">
        <v>0.75</v>
      </c>
      <c r="H48" s="96">
        <f t="shared" si="18"/>
        <v>31</v>
      </c>
      <c r="I48" s="97">
        <f t="shared" si="19"/>
        <v>0.875</v>
      </c>
      <c r="J48" s="98">
        <f t="shared" si="20"/>
        <v>35.428571428571431</v>
      </c>
      <c r="K48" s="109" t="e">
        <f>IF(#REF!&lt;&gt;0,"Não","")</f>
        <v>#REF!</v>
      </c>
      <c r="L48" s="47"/>
      <c r="R48" s="110"/>
      <c r="S48" s="99"/>
      <c r="T48" s="100">
        <f>C48</f>
        <v>45756</v>
      </c>
      <c r="U48" s="101">
        <f t="shared" si="21"/>
        <v>31</v>
      </c>
      <c r="V48" s="102">
        <f t="shared" si="21"/>
        <v>0.875</v>
      </c>
      <c r="W48" s="102">
        <f t="shared" si="21"/>
        <v>35.428571428571431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45757</v>
      </c>
      <c r="D49" s="43">
        <v>16</v>
      </c>
      <c r="E49" s="43">
        <v>1</v>
      </c>
      <c r="F49" s="20">
        <v>8</v>
      </c>
      <c r="G49" s="52">
        <v>0.5</v>
      </c>
      <c r="H49" s="96">
        <f t="shared" si="18"/>
        <v>24</v>
      </c>
      <c r="I49" s="97">
        <f t="shared" si="19"/>
        <v>0.75</v>
      </c>
      <c r="J49" s="98">
        <f t="shared" si="20"/>
        <v>32</v>
      </c>
      <c r="K49" s="53" t="e">
        <f>IF(#REF!&lt;&gt;0,"Não","")</f>
        <v>#REF!</v>
      </c>
      <c r="L49" s="47"/>
      <c r="R49" s="85"/>
      <c r="S49" s="99"/>
      <c r="T49" s="100">
        <f>C49</f>
        <v>45757</v>
      </c>
      <c r="U49" s="101">
        <f t="shared" si="21"/>
        <v>24</v>
      </c>
      <c r="V49" s="102">
        <f t="shared" si="21"/>
        <v>0.75</v>
      </c>
      <c r="W49" s="102">
        <f t="shared" si="21"/>
        <v>32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45758</v>
      </c>
      <c r="D50" s="43">
        <v>0</v>
      </c>
      <c r="E50" s="43">
        <v>0</v>
      </c>
      <c r="F50" s="43">
        <v>0</v>
      </c>
      <c r="G50" s="52">
        <v>0</v>
      </c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45758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45759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62</v>
      </c>
      <c r="E52" s="115">
        <f>IF(SUM(E46:E51)=0,0,AVERAGE(E46:E51))</f>
        <v>0.65</v>
      </c>
      <c r="F52" s="115">
        <f>SUM(F46:F51)</f>
        <v>33</v>
      </c>
      <c r="G52" s="116">
        <f>IF(SUM(G46:G51)=0,0,AVERAGE(G46:G51))</f>
        <v>0.4</v>
      </c>
      <c r="H52" s="115">
        <f t="shared" si="18"/>
        <v>95</v>
      </c>
      <c r="I52" s="117">
        <f>AVERAGE(E52,G52)</f>
        <v>0.52500000000000002</v>
      </c>
      <c r="J52" s="118">
        <f>IF(I52=0,0,H52/I52)</f>
        <v>180.95238095238093</v>
      </c>
      <c r="K52" s="60"/>
      <c r="L52" s="119"/>
      <c r="R52" s="85"/>
      <c r="S52" s="3"/>
      <c r="T52" s="104"/>
      <c r="U52" s="25">
        <f>D52+F52</f>
        <v>95</v>
      </c>
      <c r="V52" s="33">
        <f>SUM(V46:V50)</f>
        <v>2.625</v>
      </c>
      <c r="W52" s="34">
        <f>SUM(W46:W50)</f>
        <v>160.76190476190476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40.19047619047619</v>
      </c>
      <c r="X53" s="37">
        <f>IF(W52=0,0,W53)</f>
        <v>40.19047619047619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21.333333333333332</v>
      </c>
      <c r="C56" s="306"/>
      <c r="D56" s="317" t="s">
        <v>1</v>
      </c>
      <c r="E56" s="318"/>
      <c r="F56" s="318" t="s">
        <v>2</v>
      </c>
      <c r="G56" s="319"/>
      <c r="H56" s="320">
        <f>C59</f>
        <v>45754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45754</v>
      </c>
      <c r="D59" s="43">
        <v>1</v>
      </c>
      <c r="E59" s="43">
        <v>0.25</v>
      </c>
      <c r="F59" s="43">
        <v>0</v>
      </c>
      <c r="G59" s="52">
        <v>0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45754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45755</v>
      </c>
      <c r="D60" s="43">
        <v>10</v>
      </c>
      <c r="E60" s="43">
        <v>0.5</v>
      </c>
      <c r="F60" s="43">
        <v>0</v>
      </c>
      <c r="G60" s="52">
        <v>0</v>
      </c>
      <c r="H60" s="125">
        <f>D60+F60</f>
        <v>10</v>
      </c>
      <c r="I60" s="126">
        <f>IF(H60=0,0,AVERAGE(E60,G60))</f>
        <v>0.25</v>
      </c>
      <c r="J60" s="127">
        <f t="shared" si="23"/>
        <v>40</v>
      </c>
      <c r="K60" s="53" t="e">
        <f>IF(#REF!&lt;&gt;0,"Não","")</f>
        <v>#REF!</v>
      </c>
      <c r="L60" s="128"/>
      <c r="T60" s="129">
        <f>C60</f>
        <v>45755</v>
      </c>
      <c r="U60" s="130">
        <f t="shared" ref="U60:W63" si="25">H60</f>
        <v>10</v>
      </c>
      <c r="V60" s="131">
        <f t="shared" si="25"/>
        <v>0.25</v>
      </c>
      <c r="W60" s="131">
        <f t="shared" si="25"/>
        <v>40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45756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45756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45757</v>
      </c>
      <c r="D62" s="43">
        <v>2</v>
      </c>
      <c r="E62" s="43">
        <v>0.25</v>
      </c>
      <c r="F62" s="20">
        <v>2</v>
      </c>
      <c r="G62" s="52">
        <v>0.25</v>
      </c>
      <c r="H62" s="125">
        <f t="shared" si="26"/>
        <v>4</v>
      </c>
      <c r="I62" s="126">
        <f t="shared" si="27"/>
        <v>0.25</v>
      </c>
      <c r="J62" s="127">
        <f t="shared" si="23"/>
        <v>16</v>
      </c>
      <c r="K62" s="53" t="e">
        <f>IF(#REF!&lt;&gt;0,"Não","")</f>
        <v>#REF!</v>
      </c>
      <c r="L62" s="128"/>
      <c r="T62" s="129">
        <f>C62</f>
        <v>45757</v>
      </c>
      <c r="U62" s="130">
        <f t="shared" si="25"/>
        <v>4</v>
      </c>
      <c r="V62" s="131">
        <f t="shared" si="25"/>
        <v>0.25</v>
      </c>
      <c r="W62" s="131">
        <f t="shared" si="25"/>
        <v>16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45758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45758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45759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13</v>
      </c>
      <c r="E65" s="135">
        <f>IF(SUM(E59:E64)=0,0,AVERAGE(E59:E64))</f>
        <v>0.2</v>
      </c>
      <c r="F65" s="135">
        <f>SUM(F59:F64)</f>
        <v>2</v>
      </c>
      <c r="G65" s="136">
        <f>IF(SUM(G59:G64)=0,0,AVERAGE(G59:G64))</f>
        <v>0.05</v>
      </c>
      <c r="H65" s="135">
        <f t="shared" si="26"/>
        <v>15</v>
      </c>
      <c r="I65" s="137">
        <f>AVERAGE(E65,G65)</f>
        <v>0.125</v>
      </c>
      <c r="J65" s="138">
        <f>IF(I65=0,0,H65/I65)</f>
        <v>120</v>
      </c>
      <c r="K65" s="60"/>
      <c r="L65" s="139"/>
      <c r="U65" s="25">
        <f>D65+F65</f>
        <v>15</v>
      </c>
      <c r="V65" s="33">
        <f>SUM(V59:V63)</f>
        <v>0.625</v>
      </c>
      <c r="W65" s="34">
        <f>SUM(W59:W63)</f>
        <v>64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21.333333333333332</v>
      </c>
      <c r="X66" s="37">
        <f>IF(W65=0,0,W66)</f>
        <v>21.333333333333332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5.8666666666666663</v>
      </c>
      <c r="C68" s="306"/>
      <c r="D68" s="309" t="s">
        <v>1</v>
      </c>
      <c r="E68" s="310"/>
      <c r="F68" s="311" t="s">
        <v>2</v>
      </c>
      <c r="G68" s="309"/>
      <c r="H68" s="312">
        <f>C71</f>
        <v>45754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45754</v>
      </c>
      <c r="D71" s="146">
        <v>2</v>
      </c>
      <c r="E71" s="146">
        <v>1</v>
      </c>
      <c r="F71" s="146">
        <v>4</v>
      </c>
      <c r="G71" s="146">
        <v>1</v>
      </c>
      <c r="H71" s="147">
        <f t="shared" ref="H71:H77" si="28">D71+F71</f>
        <v>6</v>
      </c>
      <c r="I71" s="148">
        <f t="shared" ref="I71:I76" si="29">IF(H71=0,0,AVERAGE(E71,G71))</f>
        <v>1</v>
      </c>
      <c r="J71" s="149">
        <f t="shared" ref="J71:J76" si="30">IF(H71=0,0,H71/I71)</f>
        <v>6</v>
      </c>
      <c r="K71" s="150"/>
      <c r="L71" s="128"/>
      <c r="T71" s="151">
        <f>C71</f>
        <v>45754</v>
      </c>
      <c r="U71" s="152">
        <f>H71</f>
        <v>6</v>
      </c>
      <c r="V71" s="153">
        <f>I71</f>
        <v>1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45755</v>
      </c>
      <c r="D72" s="146">
        <v>0</v>
      </c>
      <c r="E72" s="146">
        <v>0</v>
      </c>
      <c r="F72" s="146">
        <v>1</v>
      </c>
      <c r="G72" s="146">
        <v>1</v>
      </c>
      <c r="H72" s="147">
        <f t="shared" si="28"/>
        <v>1</v>
      </c>
      <c r="I72" s="148">
        <f t="shared" si="29"/>
        <v>0.5</v>
      </c>
      <c r="J72" s="149">
        <f t="shared" si="30"/>
        <v>2</v>
      </c>
      <c r="K72" s="150"/>
      <c r="L72" s="128"/>
      <c r="T72" s="151">
        <f>C72</f>
        <v>45755</v>
      </c>
      <c r="U72" s="152">
        <f t="shared" ref="U72:W75" si="32">H72</f>
        <v>1</v>
      </c>
      <c r="V72" s="153">
        <f t="shared" si="32"/>
        <v>0.5</v>
      </c>
      <c r="W72" s="153">
        <f t="shared" si="32"/>
        <v>2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45756</v>
      </c>
      <c r="D73" s="146">
        <v>0</v>
      </c>
      <c r="E73" s="146">
        <v>1</v>
      </c>
      <c r="F73" s="146">
        <v>3</v>
      </c>
      <c r="G73" s="146">
        <v>1</v>
      </c>
      <c r="H73" s="147">
        <f t="shared" si="28"/>
        <v>3</v>
      </c>
      <c r="I73" s="148">
        <f t="shared" si="29"/>
        <v>1</v>
      </c>
      <c r="J73" s="149">
        <f t="shared" si="30"/>
        <v>3</v>
      </c>
      <c r="K73" s="150"/>
      <c r="L73" s="128"/>
      <c r="T73" s="151">
        <f>C73</f>
        <v>45756</v>
      </c>
      <c r="U73" s="152">
        <f t="shared" si="32"/>
        <v>3</v>
      </c>
      <c r="V73" s="153">
        <f t="shared" si="32"/>
        <v>1</v>
      </c>
      <c r="W73" s="153">
        <f t="shared" si="32"/>
        <v>3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45757</v>
      </c>
      <c r="D74" s="146">
        <v>3</v>
      </c>
      <c r="E74" s="146">
        <v>1</v>
      </c>
      <c r="F74" s="146">
        <v>8</v>
      </c>
      <c r="G74" s="146">
        <v>2</v>
      </c>
      <c r="H74" s="147">
        <f t="shared" si="28"/>
        <v>11</v>
      </c>
      <c r="I74" s="148">
        <f t="shared" si="29"/>
        <v>1.5</v>
      </c>
      <c r="J74" s="149">
        <f t="shared" si="30"/>
        <v>7.333333333333333</v>
      </c>
      <c r="K74" s="150"/>
      <c r="L74" s="128"/>
      <c r="T74" s="151">
        <f>C74</f>
        <v>45757</v>
      </c>
      <c r="U74" s="152">
        <f t="shared" si="32"/>
        <v>11</v>
      </c>
      <c r="V74" s="153">
        <f t="shared" si="32"/>
        <v>1.5</v>
      </c>
      <c r="W74" s="153">
        <f t="shared" si="32"/>
        <v>7.333333333333333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45758</v>
      </c>
      <c r="D75" s="146">
        <v>3</v>
      </c>
      <c r="E75" s="146">
        <v>1</v>
      </c>
      <c r="F75" s="146">
        <v>8</v>
      </c>
      <c r="G75" s="146">
        <v>1</v>
      </c>
      <c r="H75" s="147">
        <f t="shared" si="28"/>
        <v>11</v>
      </c>
      <c r="I75" s="148">
        <f t="shared" si="29"/>
        <v>1</v>
      </c>
      <c r="J75" s="149">
        <f t="shared" si="30"/>
        <v>11</v>
      </c>
      <c r="K75" s="150"/>
      <c r="L75" s="128"/>
      <c r="T75" s="151">
        <f>C75</f>
        <v>45758</v>
      </c>
      <c r="U75" s="152">
        <f t="shared" si="32"/>
        <v>11</v>
      </c>
      <c r="V75" s="153">
        <f t="shared" si="32"/>
        <v>1</v>
      </c>
      <c r="W75" s="153">
        <f t="shared" si="32"/>
        <v>11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45759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8</v>
      </c>
      <c r="E77" s="157">
        <f>IF(SUM(E71:E76)=0,0,AVERAGE(E71:E76))</f>
        <v>0.8</v>
      </c>
      <c r="F77" s="157">
        <f>SUM(F71:F76)</f>
        <v>24</v>
      </c>
      <c r="G77" s="158">
        <f>IF(SUM(G71:G76)=0,0,AVERAGE(G71:G76))</f>
        <v>1.2</v>
      </c>
      <c r="H77" s="157">
        <f t="shared" si="28"/>
        <v>32</v>
      </c>
      <c r="I77" s="159">
        <f>AVERAGE(E77,G77)</f>
        <v>1</v>
      </c>
      <c r="J77" s="160">
        <f>IF(I77=0,0,H77/I77)</f>
        <v>32</v>
      </c>
      <c r="K77" s="60"/>
      <c r="L77" s="142"/>
      <c r="U77" s="25">
        <f>D77+F77</f>
        <v>32</v>
      </c>
      <c r="V77" s="33">
        <f>SUM(V71:V75)</f>
        <v>5</v>
      </c>
      <c r="W77" s="34">
        <f>SUM(W71:W75)</f>
        <v>29.333333333333332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5.8666666666666663</v>
      </c>
      <c r="X78" s="37">
        <f>IF(W77=0,0,W78)</f>
        <v>5.8666666666666663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45754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45755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45756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45757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45758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45759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16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15" priority="11" operator="equal">
      <formula>$R$2</formula>
    </cfRule>
  </conditionalFormatting>
  <conditionalFormatting sqref="C59:C64">
    <cfRule type="cellIs" dxfId="114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O127"/>
  <sheetViews>
    <sheetView workbookViewId="0">
      <selection activeCell="G14" sqref="G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20.286019536019538</v>
      </c>
      <c r="C7" s="306"/>
      <c r="D7" s="382" t="s">
        <v>1</v>
      </c>
      <c r="E7" s="383"/>
      <c r="F7" s="383" t="s">
        <v>2</v>
      </c>
      <c r="G7" s="384"/>
      <c r="H7" s="385">
        <f>C10</f>
        <v>45761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'7abr'!C15+2</f>
        <v>45761</v>
      </c>
      <c r="D10" s="20">
        <v>34</v>
      </c>
      <c r="E10" s="20">
        <v>4</v>
      </c>
      <c r="F10" s="20">
        <v>40</v>
      </c>
      <c r="G10" s="20">
        <v>5</v>
      </c>
      <c r="H10" s="179">
        <f t="shared" ref="H10:H16" si="0">D10+F10</f>
        <v>74</v>
      </c>
      <c r="I10" s="180">
        <f t="shared" ref="I10:I15" si="1">IF(H10=0,0,AVERAGE(E10,G10))</f>
        <v>4.5</v>
      </c>
      <c r="J10" s="181">
        <f t="shared" ref="J10:J15" si="2">IF(H10=0,0,H10/I10)</f>
        <v>16.444444444444443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45761</v>
      </c>
      <c r="U10" s="17">
        <f>H10</f>
        <v>74</v>
      </c>
      <c r="V10" s="19">
        <f>I10</f>
        <v>4.5</v>
      </c>
      <c r="W10" s="24">
        <f>J10</f>
        <v>16.444444444444443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45762</v>
      </c>
      <c r="D11" s="20">
        <v>84</v>
      </c>
      <c r="E11" s="20">
        <v>6</v>
      </c>
      <c r="F11" s="20">
        <v>76</v>
      </c>
      <c r="G11" s="20">
        <v>6</v>
      </c>
      <c r="H11" s="179">
        <f t="shared" si="0"/>
        <v>160</v>
      </c>
      <c r="I11" s="180">
        <f t="shared" si="1"/>
        <v>6</v>
      </c>
      <c r="J11" s="181">
        <f t="shared" si="2"/>
        <v>26.666666666666668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45762</v>
      </c>
      <c r="U11" s="17">
        <f t="shared" ref="U11:W14" si="3">H11</f>
        <v>160</v>
      </c>
      <c r="V11" s="19">
        <f t="shared" si="3"/>
        <v>6</v>
      </c>
      <c r="W11" s="24">
        <f t="shared" si="3"/>
        <v>26.666666666666668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45763</v>
      </c>
      <c r="D12" s="20">
        <v>59</v>
      </c>
      <c r="E12" s="20">
        <v>6</v>
      </c>
      <c r="F12" s="20">
        <v>48</v>
      </c>
      <c r="G12" s="20">
        <v>7</v>
      </c>
      <c r="H12" s="179">
        <f t="shared" si="0"/>
        <v>107</v>
      </c>
      <c r="I12" s="180">
        <f t="shared" si="1"/>
        <v>6.5</v>
      </c>
      <c r="J12" s="181">
        <f t="shared" si="2"/>
        <v>16.46153846153846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45763</v>
      </c>
      <c r="U12" s="17">
        <f t="shared" si="3"/>
        <v>107</v>
      </c>
      <c r="V12" s="19">
        <f t="shared" si="3"/>
        <v>6.5</v>
      </c>
      <c r="W12" s="24">
        <f t="shared" si="3"/>
        <v>16.46153846153846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45764</v>
      </c>
      <c r="D13" s="20">
        <v>81</v>
      </c>
      <c r="E13" s="20">
        <v>7</v>
      </c>
      <c r="F13" s="20">
        <v>70</v>
      </c>
      <c r="G13" s="20">
        <v>7</v>
      </c>
      <c r="H13" s="179">
        <f t="shared" si="0"/>
        <v>151</v>
      </c>
      <c r="I13" s="180">
        <f t="shared" si="1"/>
        <v>7</v>
      </c>
      <c r="J13" s="181">
        <f t="shared" si="2"/>
        <v>21.571428571428573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45764</v>
      </c>
      <c r="U13" s="17">
        <f t="shared" si="3"/>
        <v>151</v>
      </c>
      <c r="V13" s="19">
        <f t="shared" si="3"/>
        <v>7</v>
      </c>
      <c r="W13" s="24">
        <f t="shared" si="3"/>
        <v>21.571428571428573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45765</v>
      </c>
      <c r="D14" s="20"/>
      <c r="E14" s="20"/>
      <c r="F14" s="20"/>
      <c r="G14" s="20"/>
      <c r="H14" s="179">
        <f t="shared" si="0"/>
        <v>0</v>
      </c>
      <c r="I14" s="180">
        <f t="shared" si="1"/>
        <v>0</v>
      </c>
      <c r="J14" s="181">
        <f t="shared" si="2"/>
        <v>0</v>
      </c>
      <c r="K14" s="21" t="e">
        <f>IF(#REF!&lt;&gt;0,"Não","")</f>
        <v>#REF!</v>
      </c>
      <c r="L14" s="22" t="s">
        <v>56</v>
      </c>
      <c r="M14" s="1"/>
      <c r="N14" s="1"/>
      <c r="O14" s="1"/>
      <c r="P14" s="1"/>
      <c r="Q14" s="1"/>
      <c r="R14" s="1"/>
      <c r="S14" s="1"/>
      <c r="T14" s="23">
        <f>C14</f>
        <v>45765</v>
      </c>
      <c r="U14" s="17">
        <f t="shared" si="3"/>
        <v>0</v>
      </c>
      <c r="V14" s="19">
        <f t="shared" si="3"/>
        <v>0</v>
      </c>
      <c r="W14" s="24">
        <f t="shared" si="3"/>
        <v>0</v>
      </c>
      <c r="X14" s="25" t="str">
        <f>IF(W14=0," ",IF(W14&gt;1,1,))</f>
        <v xml:space="preserve"> 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45766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258</v>
      </c>
      <c r="E16" s="30">
        <f>IF(SUM(E10:E15)=0,0,AVERAGE(E10:E15))</f>
        <v>5.75</v>
      </c>
      <c r="F16" s="30">
        <f>SUM(F10:F15)</f>
        <v>234</v>
      </c>
      <c r="G16" s="30">
        <f>IF(SUM(G10:G15)=0,0,AVERAGE(G10:G15))</f>
        <v>6.25</v>
      </c>
      <c r="H16" s="30">
        <f t="shared" si="0"/>
        <v>492</v>
      </c>
      <c r="I16" s="31">
        <f>IF(H16=0,0,AVERAGE(E16,G16))</f>
        <v>6</v>
      </c>
      <c r="J16" s="32">
        <f>IF(H16=0,0,H16/I16)</f>
        <v>82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492</v>
      </c>
      <c r="V16" s="33">
        <f>SUM(V10:V14)</f>
        <v>24</v>
      </c>
      <c r="W16" s="34">
        <f>SUM(W10:W14)</f>
        <v>81.144078144078151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20.286019536019538</v>
      </c>
      <c r="X17" s="37">
        <f>IF(W16=0,0,W17)</f>
        <v>20.286019536019538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9.2380952380952372</v>
      </c>
      <c r="C19" s="306"/>
      <c r="D19" s="368" t="s">
        <v>1</v>
      </c>
      <c r="E19" s="369"/>
      <c r="F19" s="369" t="s">
        <v>2</v>
      </c>
      <c r="G19" s="370"/>
      <c r="H19" s="371">
        <f>C22</f>
        <v>45761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45761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45761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45762</v>
      </c>
      <c r="D23" s="43">
        <v>4</v>
      </c>
      <c r="E23" s="43">
        <v>0.75</v>
      </c>
      <c r="F23" s="43">
        <v>3</v>
      </c>
      <c r="G23" s="43">
        <v>0.75</v>
      </c>
      <c r="H23" s="44">
        <f t="shared" si="5"/>
        <v>7</v>
      </c>
      <c r="I23" s="45">
        <f t="shared" si="6"/>
        <v>0.75</v>
      </c>
      <c r="J23" s="46">
        <f t="shared" si="7"/>
        <v>9.3333333333333339</v>
      </c>
      <c r="K23" s="21" t="e">
        <f>IF(#REF!&lt;&gt;0,"Não","")</f>
        <v>#REF!</v>
      </c>
      <c r="L23" s="47"/>
      <c r="T23" s="48">
        <f>C23</f>
        <v>45762</v>
      </c>
      <c r="U23" s="39">
        <f t="shared" ref="U23:W26" si="8">H23</f>
        <v>7</v>
      </c>
      <c r="V23" s="40">
        <f t="shared" si="8"/>
        <v>0.75</v>
      </c>
      <c r="W23" s="40">
        <f t="shared" si="8"/>
        <v>9.3333333333333339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45763</v>
      </c>
      <c r="D24" s="43">
        <v>3</v>
      </c>
      <c r="E24" s="43">
        <v>0.75</v>
      </c>
      <c r="F24" s="43">
        <v>5</v>
      </c>
      <c r="G24" s="43">
        <v>1</v>
      </c>
      <c r="H24" s="44">
        <f t="shared" si="5"/>
        <v>8</v>
      </c>
      <c r="I24" s="45">
        <f t="shared" si="6"/>
        <v>0.875</v>
      </c>
      <c r="J24" s="46">
        <f t="shared" si="7"/>
        <v>9.1428571428571423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45763</v>
      </c>
      <c r="U24" s="39">
        <f t="shared" si="8"/>
        <v>8</v>
      </c>
      <c r="V24" s="40">
        <f t="shared" si="8"/>
        <v>0.875</v>
      </c>
      <c r="W24" s="40">
        <f t="shared" si="8"/>
        <v>9.1428571428571423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45764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45764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45765</v>
      </c>
      <c r="D26" s="43"/>
      <c r="E26" s="43"/>
      <c r="F26" s="43"/>
      <c r="G26" s="43"/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45765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45766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7</v>
      </c>
      <c r="E28" s="56">
        <f>IF(SUM(E22:E27)=0,0,AVERAGE(E22:E27))</f>
        <v>0.375</v>
      </c>
      <c r="F28" s="56">
        <f>SUM(F22:F27)</f>
        <v>8</v>
      </c>
      <c r="G28" s="57">
        <f>IF(SUM(G22:G27)=0,0,AVERAGE(G22:G27))</f>
        <v>0.4375</v>
      </c>
      <c r="H28" s="56">
        <f t="shared" si="5"/>
        <v>15</v>
      </c>
      <c r="I28" s="58">
        <f>AVERAGE(I22:I26)</f>
        <v>0.32500000000000001</v>
      </c>
      <c r="J28" s="59">
        <f>IF(H28=0,0,H28/I28)</f>
        <v>46.153846153846153</v>
      </c>
      <c r="K28" s="60"/>
      <c r="L28" s="61"/>
      <c r="U28" s="25">
        <f>D28+F28</f>
        <v>15</v>
      </c>
      <c r="V28" s="33">
        <f>SUM(V22:V26)</f>
        <v>1.625</v>
      </c>
      <c r="W28" s="34">
        <f>SUM(W22:W26)</f>
        <v>18.476190476190474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9.2380952380952372</v>
      </c>
      <c r="X29" s="37">
        <f>IF(W28=0,0,W29)</f>
        <v>9.2380952380952372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43.416666666666671</v>
      </c>
      <c r="C31" s="306"/>
      <c r="D31" s="352" t="s">
        <v>1</v>
      </c>
      <c r="E31" s="353"/>
      <c r="F31" s="353" t="s">
        <v>2</v>
      </c>
      <c r="G31" s="354"/>
      <c r="H31" s="355">
        <f>C34</f>
        <v>45761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45761</v>
      </c>
      <c r="D34" s="43">
        <v>22</v>
      </c>
      <c r="E34" s="43">
        <v>1</v>
      </c>
      <c r="F34" s="43">
        <v>21</v>
      </c>
      <c r="G34" s="43">
        <v>1</v>
      </c>
      <c r="H34" s="67">
        <f t="shared" ref="H34:H40" si="11">D34+F34</f>
        <v>43</v>
      </c>
      <c r="I34" s="68">
        <f t="shared" ref="I34:I39" si="12">IF(H34=0,0,AVERAGE(E34,G34))</f>
        <v>1</v>
      </c>
      <c r="J34" s="69">
        <f t="shared" ref="J34:J39" si="13">IF(H34=0,0,H34/I34)</f>
        <v>43</v>
      </c>
      <c r="K34" s="21" t="e">
        <f>IF(#REF!&lt;&gt;0,"Não","")</f>
        <v>#REF!</v>
      </c>
      <c r="L34" s="47"/>
      <c r="T34" s="70">
        <f>C34</f>
        <v>45761</v>
      </c>
      <c r="U34" s="63">
        <f>H34</f>
        <v>43</v>
      </c>
      <c r="V34" s="64">
        <f>I34</f>
        <v>1</v>
      </c>
      <c r="W34" s="64">
        <f>J34</f>
        <v>43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45762</v>
      </c>
      <c r="D35" s="43">
        <v>19</v>
      </c>
      <c r="E35" s="43">
        <v>0.75</v>
      </c>
      <c r="F35" s="43">
        <v>18</v>
      </c>
      <c r="G35" s="43">
        <v>0.75</v>
      </c>
      <c r="H35" s="67">
        <f t="shared" si="11"/>
        <v>37</v>
      </c>
      <c r="I35" s="68">
        <f t="shared" si="12"/>
        <v>0.75</v>
      </c>
      <c r="J35" s="69">
        <f t="shared" si="13"/>
        <v>49.333333333333336</v>
      </c>
      <c r="K35" s="21" t="e">
        <f>IF(#REF!&lt;&gt;0,"Não","")</f>
        <v>#REF!</v>
      </c>
      <c r="L35" s="47"/>
      <c r="T35" s="70">
        <f>C35</f>
        <v>45762</v>
      </c>
      <c r="U35" s="63">
        <f t="shared" ref="U35:W38" si="14">H35</f>
        <v>37</v>
      </c>
      <c r="V35" s="64">
        <f t="shared" si="14"/>
        <v>0.75</v>
      </c>
      <c r="W35" s="64">
        <f t="shared" si="14"/>
        <v>49.333333333333336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45763</v>
      </c>
      <c r="D36" s="20">
        <v>11</v>
      </c>
      <c r="E36" s="43">
        <v>0.5</v>
      </c>
      <c r="F36" s="20">
        <v>23</v>
      </c>
      <c r="G36" s="43">
        <v>1</v>
      </c>
      <c r="H36" s="67">
        <f t="shared" si="11"/>
        <v>34</v>
      </c>
      <c r="I36" s="68">
        <f t="shared" si="12"/>
        <v>0.75</v>
      </c>
      <c r="J36" s="69">
        <f t="shared" si="13"/>
        <v>45.333333333333336</v>
      </c>
      <c r="K36" s="26" t="e">
        <f>IF(#REF!&lt;&gt;0,"Não","")</f>
        <v>#REF!</v>
      </c>
      <c r="L36" s="47"/>
      <c r="T36" s="70">
        <f>C36</f>
        <v>45763</v>
      </c>
      <c r="U36" s="63">
        <f t="shared" si="14"/>
        <v>34</v>
      </c>
      <c r="V36" s="64">
        <f t="shared" si="14"/>
        <v>0.75</v>
      </c>
      <c r="W36" s="64">
        <f t="shared" si="14"/>
        <v>45.333333333333336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45764</v>
      </c>
      <c r="D37" s="43">
        <v>14</v>
      </c>
      <c r="E37" s="43">
        <v>0.75</v>
      </c>
      <c r="F37" s="43">
        <v>13</v>
      </c>
      <c r="G37" s="43">
        <v>0.75</v>
      </c>
      <c r="H37" s="67">
        <f t="shared" si="11"/>
        <v>27</v>
      </c>
      <c r="I37" s="68">
        <f t="shared" si="12"/>
        <v>0.75</v>
      </c>
      <c r="J37" s="69">
        <f t="shared" si="13"/>
        <v>36</v>
      </c>
      <c r="K37" s="21" t="e">
        <f>IF(#REF!&lt;&gt;0,"Não","")</f>
        <v>#REF!</v>
      </c>
      <c r="L37" s="47"/>
      <c r="T37" s="70">
        <f>C37</f>
        <v>45764</v>
      </c>
      <c r="U37" s="63">
        <f t="shared" si="14"/>
        <v>27</v>
      </c>
      <c r="V37" s="64">
        <f t="shared" si="14"/>
        <v>0.75</v>
      </c>
      <c r="W37" s="64">
        <f t="shared" si="14"/>
        <v>36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45765</v>
      </c>
      <c r="D38" s="43"/>
      <c r="E38" s="43"/>
      <c r="F38" s="43"/>
      <c r="G38" s="43"/>
      <c r="H38" s="71">
        <f t="shared" si="11"/>
        <v>0</v>
      </c>
      <c r="I38" s="72">
        <f t="shared" si="12"/>
        <v>0</v>
      </c>
      <c r="J38" s="73">
        <f t="shared" si="13"/>
        <v>0</v>
      </c>
      <c r="K38" s="21" t="e">
        <f>IF(#REF!&lt;&gt;0,"Não","")</f>
        <v>#REF!</v>
      </c>
      <c r="L38" s="47"/>
      <c r="T38" s="70">
        <f>C38</f>
        <v>45765</v>
      </c>
      <c r="U38" s="63">
        <f t="shared" si="14"/>
        <v>0</v>
      </c>
      <c r="V38" s="64">
        <f t="shared" si="14"/>
        <v>0</v>
      </c>
      <c r="W38" s="64">
        <f t="shared" si="14"/>
        <v>0</v>
      </c>
      <c r="X38" s="25" t="str">
        <f>IF(W38=0," ",IF(W38&gt;1,1,))</f>
        <v xml:space="preserve"> </v>
      </c>
    </row>
    <row r="39" spans="2:30">
      <c r="B39" s="65" t="str">
        <f t="shared" si="9"/>
        <v>SAb</v>
      </c>
      <c r="C39" s="66">
        <f t="shared" si="10"/>
        <v>45766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66</v>
      </c>
      <c r="E40" s="76">
        <f>IF(SUM(E34:E39)=0,0,AVERAGE(E34:E39))</f>
        <v>0.75</v>
      </c>
      <c r="F40" s="76">
        <f>SUM(F34:F39)</f>
        <v>75</v>
      </c>
      <c r="G40" s="77">
        <f>IF(SUM(G34:G39)=0,0,AVERAGE(G34:G39))</f>
        <v>0.875</v>
      </c>
      <c r="H40" s="78">
        <f t="shared" si="11"/>
        <v>141</v>
      </c>
      <c r="I40" s="79">
        <f>AVERAGE(I34:I38)</f>
        <v>0.65</v>
      </c>
      <c r="J40" s="80">
        <v>0</v>
      </c>
      <c r="K40" s="60"/>
      <c r="L40" s="81"/>
      <c r="U40" s="25">
        <f>D40+F40</f>
        <v>141</v>
      </c>
      <c r="V40" s="33">
        <f>SUM(V34:V38)</f>
        <v>3.25</v>
      </c>
      <c r="W40" s="34">
        <f>SUM(W34:W38)</f>
        <v>173.66666666666669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43.416666666666671</v>
      </c>
      <c r="X41" s="37">
        <f>IF(W40=0,0,W41)</f>
        <v>43.416666666666671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40.066666666666663</v>
      </c>
      <c r="C43" s="335"/>
      <c r="D43" s="338" t="s">
        <v>1</v>
      </c>
      <c r="E43" s="339"/>
      <c r="F43" s="339" t="s">
        <v>2</v>
      </c>
      <c r="G43" s="340"/>
      <c r="H43" s="341">
        <f>C46</f>
        <v>45761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45761</v>
      </c>
      <c r="D46" s="43">
        <v>20</v>
      </c>
      <c r="E46" s="43">
        <v>1</v>
      </c>
      <c r="F46" s="43">
        <v>9</v>
      </c>
      <c r="G46" s="52">
        <v>0.5</v>
      </c>
      <c r="H46" s="96">
        <f t="shared" ref="H46:H52" si="18">D46+F46</f>
        <v>29</v>
      </c>
      <c r="I46" s="97">
        <f t="shared" ref="I46:I51" si="19">IF(H46=0,0,AVERAGE(E46,G46))</f>
        <v>0.75</v>
      </c>
      <c r="J46" s="98">
        <f t="shared" ref="J46:J51" si="20">IF(H46=0,0,H46/I46)</f>
        <v>38.666666666666664</v>
      </c>
      <c r="K46" s="53" t="e">
        <f>IF(#REF!&lt;&gt;0,"Não","")</f>
        <v>#REF!</v>
      </c>
      <c r="L46" s="47"/>
      <c r="R46" s="85"/>
      <c r="S46" s="99"/>
      <c r="T46" s="100">
        <f>C46</f>
        <v>45761</v>
      </c>
      <c r="U46" s="101">
        <f>H46</f>
        <v>29</v>
      </c>
      <c r="V46" s="102">
        <f>I46</f>
        <v>0.75</v>
      </c>
      <c r="W46" s="102">
        <f>J46</f>
        <v>38.666666666666664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45762</v>
      </c>
      <c r="D47" s="43">
        <v>10</v>
      </c>
      <c r="E47" s="43">
        <v>0.5</v>
      </c>
      <c r="F47" s="43">
        <v>12</v>
      </c>
      <c r="G47" s="52">
        <v>0.5</v>
      </c>
      <c r="H47" s="96">
        <f t="shared" si="18"/>
        <v>22</v>
      </c>
      <c r="I47" s="97">
        <f t="shared" si="19"/>
        <v>0.5</v>
      </c>
      <c r="J47" s="98">
        <f t="shared" si="20"/>
        <v>44</v>
      </c>
      <c r="K47" s="53" t="e">
        <f>IF(#REF!&lt;&gt;0,"Não","")</f>
        <v>#REF!</v>
      </c>
      <c r="L47" s="47"/>
      <c r="R47" s="85"/>
      <c r="S47" s="99"/>
      <c r="T47" s="100">
        <f>C47</f>
        <v>45762</v>
      </c>
      <c r="U47" s="101">
        <f t="shared" ref="U47:W50" si="21">H47</f>
        <v>22</v>
      </c>
      <c r="V47" s="102">
        <f t="shared" si="21"/>
        <v>0.5</v>
      </c>
      <c r="W47" s="102">
        <f t="shared" si="21"/>
        <v>44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45763</v>
      </c>
      <c r="D48" s="20">
        <v>18</v>
      </c>
      <c r="E48" s="43">
        <v>0.75</v>
      </c>
      <c r="F48" s="20">
        <v>8</v>
      </c>
      <c r="G48" s="52">
        <v>0.5</v>
      </c>
      <c r="H48" s="96">
        <f t="shared" si="18"/>
        <v>26</v>
      </c>
      <c r="I48" s="97">
        <f t="shared" si="19"/>
        <v>0.625</v>
      </c>
      <c r="J48" s="98">
        <f t="shared" si="20"/>
        <v>41.6</v>
      </c>
      <c r="K48" s="109" t="e">
        <f>IF(#REF!&lt;&gt;0,"Não","")</f>
        <v>#REF!</v>
      </c>
      <c r="L48" s="47"/>
      <c r="R48" s="110"/>
      <c r="S48" s="99"/>
      <c r="T48" s="100">
        <f>C48</f>
        <v>45763</v>
      </c>
      <c r="U48" s="101">
        <f t="shared" si="21"/>
        <v>26</v>
      </c>
      <c r="V48" s="102">
        <f t="shared" si="21"/>
        <v>0.625</v>
      </c>
      <c r="W48" s="102">
        <f t="shared" si="21"/>
        <v>41.6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45764</v>
      </c>
      <c r="D49" s="43">
        <v>10</v>
      </c>
      <c r="E49" s="43">
        <v>0.5</v>
      </c>
      <c r="F49" s="20">
        <v>8</v>
      </c>
      <c r="G49" s="52">
        <v>0.5</v>
      </c>
      <c r="H49" s="96">
        <f t="shared" si="18"/>
        <v>18</v>
      </c>
      <c r="I49" s="97">
        <f t="shared" si="19"/>
        <v>0.5</v>
      </c>
      <c r="J49" s="98">
        <f t="shared" si="20"/>
        <v>36</v>
      </c>
      <c r="K49" s="53" t="e">
        <f>IF(#REF!&lt;&gt;0,"Não","")</f>
        <v>#REF!</v>
      </c>
      <c r="L49" s="47"/>
      <c r="R49" s="85"/>
      <c r="S49" s="99"/>
      <c r="T49" s="100">
        <f>C49</f>
        <v>45764</v>
      </c>
      <c r="U49" s="101">
        <f t="shared" si="21"/>
        <v>18</v>
      </c>
      <c r="V49" s="102">
        <f t="shared" si="21"/>
        <v>0.5</v>
      </c>
      <c r="W49" s="102">
        <f t="shared" si="21"/>
        <v>36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45765</v>
      </c>
      <c r="D50" s="43"/>
      <c r="E50" s="43"/>
      <c r="F50" s="43"/>
      <c r="G50" s="52"/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45765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45766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58</v>
      </c>
      <c r="E52" s="115">
        <f>IF(SUM(E46:E51)=0,0,AVERAGE(E46:E51))</f>
        <v>0.6875</v>
      </c>
      <c r="F52" s="115">
        <f>SUM(F46:F51)</f>
        <v>37</v>
      </c>
      <c r="G52" s="116">
        <f>IF(SUM(G46:G51)=0,0,AVERAGE(G46:G51))</f>
        <v>0.5</v>
      </c>
      <c r="H52" s="115">
        <f t="shared" si="18"/>
        <v>95</v>
      </c>
      <c r="I52" s="117">
        <f>AVERAGE(E52,G52)</f>
        <v>0.59375</v>
      </c>
      <c r="J52" s="118">
        <f>IF(I52=0,0,H52/I52)</f>
        <v>160</v>
      </c>
      <c r="K52" s="60"/>
      <c r="L52" s="119"/>
      <c r="R52" s="85"/>
      <c r="S52" s="3"/>
      <c r="T52" s="104"/>
      <c r="U52" s="25">
        <f>D52+F52</f>
        <v>95</v>
      </c>
      <c r="V52" s="33">
        <f>SUM(V46:V50)</f>
        <v>2.375</v>
      </c>
      <c r="W52" s="34">
        <f>SUM(W46:W50)</f>
        <v>160.26666666666665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40.066666666666663</v>
      </c>
      <c r="X53" s="37">
        <f>IF(W52=0,0,W53)</f>
        <v>40.066666666666663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13.333333333333332</v>
      </c>
      <c r="C56" s="306"/>
      <c r="D56" s="317" t="s">
        <v>1</v>
      </c>
      <c r="E56" s="318"/>
      <c r="F56" s="318" t="s">
        <v>2</v>
      </c>
      <c r="G56" s="319"/>
      <c r="H56" s="320">
        <f>C59</f>
        <v>45761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45761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45761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45762</v>
      </c>
      <c r="D60" s="43">
        <v>2</v>
      </c>
      <c r="E60" s="43">
        <v>0.25</v>
      </c>
      <c r="F60" s="43">
        <v>2</v>
      </c>
      <c r="G60" s="52">
        <v>0.5</v>
      </c>
      <c r="H60" s="125">
        <f>D60+F60</f>
        <v>4</v>
      </c>
      <c r="I60" s="126">
        <f>IF(H60=0,0,AVERAGE(E60,G60))</f>
        <v>0.375</v>
      </c>
      <c r="J60" s="127">
        <f t="shared" si="23"/>
        <v>10.666666666666666</v>
      </c>
      <c r="K60" s="53" t="e">
        <f>IF(#REF!&lt;&gt;0,"Não","")</f>
        <v>#REF!</v>
      </c>
      <c r="L60" s="128"/>
      <c r="T60" s="129">
        <f>C60</f>
        <v>45762</v>
      </c>
      <c r="U60" s="130">
        <f t="shared" ref="U60:W63" si="25">H60</f>
        <v>4</v>
      </c>
      <c r="V60" s="131">
        <f t="shared" si="25"/>
        <v>0.375</v>
      </c>
      <c r="W60" s="131">
        <f t="shared" si="25"/>
        <v>10.666666666666666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45763</v>
      </c>
      <c r="D61" s="20">
        <v>2</v>
      </c>
      <c r="E61" s="43">
        <v>0.25</v>
      </c>
      <c r="F61" s="20">
        <v>0</v>
      </c>
      <c r="G61" s="52">
        <v>0</v>
      </c>
      <c r="H61" s="125">
        <f t="shared" ref="H61:H65" si="26">D61+F61</f>
        <v>2</v>
      </c>
      <c r="I61" s="126">
        <f t="shared" ref="I61:I64" si="27">IF(H61=0,0,AVERAGE(E61,G61))</f>
        <v>0.125</v>
      </c>
      <c r="J61" s="127">
        <f t="shared" si="23"/>
        <v>16</v>
      </c>
      <c r="K61" s="109" t="e">
        <f>IF(#REF!&lt;&gt;0,"Não","")</f>
        <v>#REF!</v>
      </c>
      <c r="L61" s="128"/>
      <c r="T61" s="129">
        <f>C61</f>
        <v>45763</v>
      </c>
      <c r="U61" s="130">
        <f t="shared" si="25"/>
        <v>2</v>
      </c>
      <c r="V61" s="131">
        <f t="shared" si="25"/>
        <v>0.125</v>
      </c>
      <c r="W61" s="131">
        <f t="shared" si="25"/>
        <v>16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45764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45764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45765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45765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45766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4</v>
      </c>
      <c r="E65" s="135">
        <f>IF(SUM(E59:E64)=0,0,AVERAGE(E59:E64))</f>
        <v>0.125</v>
      </c>
      <c r="F65" s="135">
        <f>SUM(F59:F64)</f>
        <v>2</v>
      </c>
      <c r="G65" s="136">
        <f>IF(SUM(G59:G64)=0,0,AVERAGE(G59:G64))</f>
        <v>0.125</v>
      </c>
      <c r="H65" s="135">
        <f t="shared" si="26"/>
        <v>6</v>
      </c>
      <c r="I65" s="137">
        <f>AVERAGE(E65,G65)</f>
        <v>0.125</v>
      </c>
      <c r="J65" s="138">
        <f>IF(I65=0,0,H65/I65)</f>
        <v>48</v>
      </c>
      <c r="K65" s="60"/>
      <c r="L65" s="139"/>
      <c r="U65" s="25">
        <f>D65+F65</f>
        <v>6</v>
      </c>
      <c r="V65" s="33">
        <f>SUM(V59:V63)</f>
        <v>0.5</v>
      </c>
      <c r="W65" s="34">
        <f>SUM(W59:W63)</f>
        <v>26.666666666666664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13.333333333333332</v>
      </c>
      <c r="X66" s="37">
        <f>IF(W65=0,0,W66)</f>
        <v>13.333333333333332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5.875</v>
      </c>
      <c r="C68" s="306"/>
      <c r="D68" s="309" t="s">
        <v>1</v>
      </c>
      <c r="E68" s="310"/>
      <c r="F68" s="311" t="s">
        <v>2</v>
      </c>
      <c r="G68" s="309"/>
      <c r="H68" s="312">
        <f>C71</f>
        <v>45761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45761</v>
      </c>
      <c r="D71" s="146">
        <v>5</v>
      </c>
      <c r="E71" s="146">
        <v>2</v>
      </c>
      <c r="F71" s="146">
        <v>12</v>
      </c>
      <c r="G71" s="146">
        <v>2</v>
      </c>
      <c r="H71" s="147">
        <f t="shared" ref="H71:H77" si="28">D71+F71</f>
        <v>17</v>
      </c>
      <c r="I71" s="148">
        <f t="shared" ref="I71:I76" si="29">IF(H71=0,0,AVERAGE(E71,G71))</f>
        <v>2</v>
      </c>
      <c r="J71" s="149">
        <f t="shared" ref="J71:J76" si="30">IF(H71=0,0,H71/I71)</f>
        <v>8.5</v>
      </c>
      <c r="K71" s="150"/>
      <c r="L71" s="128"/>
      <c r="T71" s="151">
        <f>C71</f>
        <v>45761</v>
      </c>
      <c r="U71" s="152">
        <f>H71</f>
        <v>17</v>
      </c>
      <c r="V71" s="153">
        <f>I71</f>
        <v>2</v>
      </c>
      <c r="W71" s="153">
        <f>J71</f>
        <v>8.5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45762</v>
      </c>
      <c r="D72" s="146">
        <v>5</v>
      </c>
      <c r="E72" s="146">
        <v>2</v>
      </c>
      <c r="F72" s="146">
        <v>5</v>
      </c>
      <c r="G72" s="146">
        <v>2</v>
      </c>
      <c r="H72" s="147">
        <f t="shared" si="28"/>
        <v>10</v>
      </c>
      <c r="I72" s="148">
        <f t="shared" si="29"/>
        <v>2</v>
      </c>
      <c r="J72" s="149">
        <f t="shared" si="30"/>
        <v>5</v>
      </c>
      <c r="K72" s="150"/>
      <c r="L72" s="128"/>
      <c r="T72" s="151">
        <f>C72</f>
        <v>45762</v>
      </c>
      <c r="U72" s="152">
        <f t="shared" ref="U72:W75" si="32">H72</f>
        <v>10</v>
      </c>
      <c r="V72" s="153">
        <f t="shared" si="32"/>
        <v>2</v>
      </c>
      <c r="W72" s="153">
        <f t="shared" si="32"/>
        <v>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45763</v>
      </c>
      <c r="D73" s="146">
        <v>4</v>
      </c>
      <c r="E73" s="146">
        <v>1</v>
      </c>
      <c r="F73" s="146">
        <v>5</v>
      </c>
      <c r="G73" s="146">
        <v>2</v>
      </c>
      <c r="H73" s="147">
        <f t="shared" si="28"/>
        <v>9</v>
      </c>
      <c r="I73" s="148">
        <f t="shared" si="29"/>
        <v>1.5</v>
      </c>
      <c r="J73" s="149">
        <f t="shared" si="30"/>
        <v>6</v>
      </c>
      <c r="K73" s="150"/>
      <c r="L73" s="128"/>
      <c r="T73" s="151">
        <f>C73</f>
        <v>45763</v>
      </c>
      <c r="U73" s="152">
        <f t="shared" si="32"/>
        <v>9</v>
      </c>
      <c r="V73" s="153">
        <f t="shared" si="32"/>
        <v>1.5</v>
      </c>
      <c r="W73" s="153">
        <f t="shared" si="32"/>
        <v>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45764</v>
      </c>
      <c r="D74" s="146">
        <v>1</v>
      </c>
      <c r="E74" s="146">
        <v>1</v>
      </c>
      <c r="F74" s="146">
        <v>1</v>
      </c>
      <c r="G74" s="146">
        <v>0</v>
      </c>
      <c r="H74" s="147">
        <f t="shared" si="28"/>
        <v>2</v>
      </c>
      <c r="I74" s="148">
        <f t="shared" si="29"/>
        <v>0.5</v>
      </c>
      <c r="J74" s="149">
        <f t="shared" si="30"/>
        <v>4</v>
      </c>
      <c r="K74" s="150"/>
      <c r="L74" s="128"/>
      <c r="T74" s="151">
        <f>C74</f>
        <v>45764</v>
      </c>
      <c r="U74" s="152">
        <f t="shared" si="32"/>
        <v>2</v>
      </c>
      <c r="V74" s="153">
        <f t="shared" si="32"/>
        <v>0.5</v>
      </c>
      <c r="W74" s="153">
        <f t="shared" si="32"/>
        <v>4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45765</v>
      </c>
      <c r="D75" s="146"/>
      <c r="E75" s="146"/>
      <c r="F75" s="146"/>
      <c r="G75" s="146"/>
      <c r="H75" s="147">
        <f t="shared" si="28"/>
        <v>0</v>
      </c>
      <c r="I75" s="148">
        <f t="shared" si="29"/>
        <v>0</v>
      </c>
      <c r="J75" s="149">
        <f t="shared" si="30"/>
        <v>0</v>
      </c>
      <c r="K75" s="150"/>
      <c r="L75" s="128"/>
      <c r="T75" s="151">
        <f>C75</f>
        <v>45765</v>
      </c>
      <c r="U75" s="152">
        <f t="shared" si="32"/>
        <v>0</v>
      </c>
      <c r="V75" s="153">
        <f t="shared" si="32"/>
        <v>0</v>
      </c>
      <c r="W75" s="153">
        <f t="shared" si="32"/>
        <v>0</v>
      </c>
      <c r="X75" s="25" t="str">
        <f>IF(W75=0," ",IF(W75&gt;1,1,))</f>
        <v xml:space="preserve"> </v>
      </c>
    </row>
    <row r="76" spans="1:67" ht="21" customHeight="1">
      <c r="B76" s="144" t="str">
        <f t="shared" si="31"/>
        <v>SAb</v>
      </c>
      <c r="C76" s="145">
        <f t="shared" si="31"/>
        <v>45766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15</v>
      </c>
      <c r="E77" s="157">
        <f>IF(SUM(E71:E76)=0,0,AVERAGE(E71:E76))</f>
        <v>1.5</v>
      </c>
      <c r="F77" s="157">
        <f>SUM(F71:F76)</f>
        <v>23</v>
      </c>
      <c r="G77" s="158">
        <f>IF(SUM(G71:G76)=0,0,AVERAGE(G71:G76))</f>
        <v>1.5</v>
      </c>
      <c r="H77" s="157">
        <f t="shared" si="28"/>
        <v>38</v>
      </c>
      <c r="I77" s="159">
        <f>AVERAGE(E77,G77)</f>
        <v>1.5</v>
      </c>
      <c r="J77" s="160">
        <f>IF(I77=0,0,H77/I77)</f>
        <v>25.333333333333332</v>
      </c>
      <c r="K77" s="60"/>
      <c r="L77" s="142"/>
      <c r="U77" s="25">
        <f>D77+F77</f>
        <v>38</v>
      </c>
      <c r="V77" s="33">
        <f>SUM(V71:V75)</f>
        <v>6</v>
      </c>
      <c r="W77" s="34">
        <f>SUM(W71:W75)</f>
        <v>23.5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5.875</v>
      </c>
      <c r="X78" s="37">
        <f>IF(W77=0,0,W78)</f>
        <v>5.875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45761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45762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45763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45764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45765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45766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13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12" priority="11" operator="equal">
      <formula>$R$2</formula>
    </cfRule>
  </conditionalFormatting>
  <conditionalFormatting sqref="C59:C64">
    <cfRule type="cellIs" dxfId="111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DO127"/>
  <sheetViews>
    <sheetView workbookViewId="0">
      <selection activeCell="D15" sqref="D1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25.493932411674347</v>
      </c>
      <c r="C7" s="306"/>
      <c r="D7" s="382" t="s">
        <v>1</v>
      </c>
      <c r="E7" s="383"/>
      <c r="F7" s="383" t="s">
        <v>2</v>
      </c>
      <c r="G7" s="384"/>
      <c r="H7" s="385">
        <f>C10</f>
        <v>45768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'14abr'!C15+2</f>
        <v>45768</v>
      </c>
      <c r="D10" s="20"/>
      <c r="E10" s="20"/>
      <c r="F10" s="20"/>
      <c r="G10" s="20"/>
      <c r="H10" s="179">
        <f t="shared" ref="H10:H16" si="0">D10+F10</f>
        <v>0</v>
      </c>
      <c r="I10" s="180">
        <f t="shared" ref="I10:I15" si="1">IF(H10=0,0,AVERAGE(E10,G10))</f>
        <v>0</v>
      </c>
      <c r="J10" s="181">
        <f t="shared" ref="J10:J15" si="2">IF(H10=0,0,H10/I10)</f>
        <v>0</v>
      </c>
      <c r="K10" s="21" t="e">
        <f>IF(#REF!&lt;&gt;0,"Não","")</f>
        <v>#REF!</v>
      </c>
      <c r="L10" s="22" t="s">
        <v>56</v>
      </c>
      <c r="M10" s="1"/>
      <c r="N10" s="1"/>
      <c r="O10" s="1"/>
      <c r="P10" s="1"/>
      <c r="Q10" s="1"/>
      <c r="R10" s="1"/>
      <c r="S10" s="1"/>
      <c r="T10" s="23">
        <f>C10</f>
        <v>45768</v>
      </c>
      <c r="U10" s="17">
        <f>H10</f>
        <v>0</v>
      </c>
      <c r="V10" s="19">
        <f>I10</f>
        <v>0</v>
      </c>
      <c r="W10" s="24">
        <f>J10</f>
        <v>0</v>
      </c>
      <c r="X10" s="25" t="str">
        <f>IF(W10=0," ",IF(W10&gt;1,1,))</f>
        <v xml:space="preserve"> 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45769</v>
      </c>
      <c r="D11" s="20">
        <v>82</v>
      </c>
      <c r="E11" s="20">
        <v>7</v>
      </c>
      <c r="F11" s="20">
        <v>131</v>
      </c>
      <c r="G11" s="20">
        <v>7</v>
      </c>
      <c r="H11" s="179">
        <f t="shared" si="0"/>
        <v>213</v>
      </c>
      <c r="I11" s="180">
        <f t="shared" si="1"/>
        <v>7</v>
      </c>
      <c r="J11" s="181">
        <f t="shared" si="2"/>
        <v>30.428571428571427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45769</v>
      </c>
      <c r="U11" s="17">
        <f t="shared" ref="U11:W14" si="3">H11</f>
        <v>213</v>
      </c>
      <c r="V11" s="19">
        <f t="shared" si="3"/>
        <v>7</v>
      </c>
      <c r="W11" s="24">
        <f t="shared" si="3"/>
        <v>30.428571428571427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45770</v>
      </c>
      <c r="D12" s="20">
        <v>103</v>
      </c>
      <c r="E12" s="20">
        <v>7</v>
      </c>
      <c r="F12" s="20">
        <v>87</v>
      </c>
      <c r="G12" s="20">
        <v>7</v>
      </c>
      <c r="H12" s="179">
        <f t="shared" si="0"/>
        <v>190</v>
      </c>
      <c r="I12" s="180">
        <f t="shared" si="1"/>
        <v>7</v>
      </c>
      <c r="J12" s="181">
        <f t="shared" si="2"/>
        <v>27.142857142857142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45770</v>
      </c>
      <c r="U12" s="17">
        <f t="shared" si="3"/>
        <v>190</v>
      </c>
      <c r="V12" s="19">
        <f t="shared" si="3"/>
        <v>7</v>
      </c>
      <c r="W12" s="24">
        <f t="shared" si="3"/>
        <v>27.142857142857142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45771</v>
      </c>
      <c r="D13" s="20">
        <v>87</v>
      </c>
      <c r="E13" s="20">
        <v>8</v>
      </c>
      <c r="F13" s="20">
        <v>98</v>
      </c>
      <c r="G13" s="20">
        <v>7.5</v>
      </c>
      <c r="H13" s="179">
        <f t="shared" si="0"/>
        <v>185</v>
      </c>
      <c r="I13" s="180">
        <f t="shared" si="1"/>
        <v>7.75</v>
      </c>
      <c r="J13" s="181">
        <f t="shared" si="2"/>
        <v>23.870967741935484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45771</v>
      </c>
      <c r="U13" s="17">
        <f t="shared" si="3"/>
        <v>185</v>
      </c>
      <c r="V13" s="19">
        <f t="shared" si="3"/>
        <v>7.75</v>
      </c>
      <c r="W13" s="24">
        <f t="shared" si="3"/>
        <v>23.870967741935484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45772</v>
      </c>
      <c r="D14" s="20">
        <v>91</v>
      </c>
      <c r="E14" s="20">
        <v>8</v>
      </c>
      <c r="F14" s="20">
        <v>63</v>
      </c>
      <c r="G14" s="20">
        <v>7</v>
      </c>
      <c r="H14" s="179">
        <f t="shared" si="0"/>
        <v>154</v>
      </c>
      <c r="I14" s="180">
        <f t="shared" si="1"/>
        <v>7.5</v>
      </c>
      <c r="J14" s="181">
        <f t="shared" si="2"/>
        <v>20.533333333333335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45772</v>
      </c>
      <c r="U14" s="17">
        <f t="shared" si="3"/>
        <v>154</v>
      </c>
      <c r="V14" s="19">
        <f t="shared" si="3"/>
        <v>7.5</v>
      </c>
      <c r="W14" s="24">
        <f t="shared" si="3"/>
        <v>20.533333333333335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45773</v>
      </c>
      <c r="D15" s="20">
        <v>57</v>
      </c>
      <c r="E15" s="20">
        <v>6</v>
      </c>
      <c r="F15" s="20">
        <v>62</v>
      </c>
      <c r="G15" s="20">
        <v>6</v>
      </c>
      <c r="H15" s="179">
        <f t="shared" si="0"/>
        <v>119</v>
      </c>
      <c r="I15" s="180">
        <f t="shared" si="1"/>
        <v>6</v>
      </c>
      <c r="J15" s="181">
        <f t="shared" si="2"/>
        <v>19.833333333333332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420</v>
      </c>
      <c r="E16" s="30">
        <f>IF(SUM(E10:E15)=0,0,AVERAGE(E10:E15))</f>
        <v>7.2</v>
      </c>
      <c r="F16" s="30">
        <f>SUM(F10:F15)</f>
        <v>441</v>
      </c>
      <c r="G16" s="30">
        <f>IF(SUM(G10:G15)=0,0,AVERAGE(G10:G15))</f>
        <v>6.9</v>
      </c>
      <c r="H16" s="30">
        <f t="shared" si="0"/>
        <v>861</v>
      </c>
      <c r="I16" s="31">
        <f>IF(H16=0,0,AVERAGE(E16,G16))</f>
        <v>7.0500000000000007</v>
      </c>
      <c r="J16" s="32">
        <f>IF(H16=0,0,H16/I16)</f>
        <v>122.12765957446807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861</v>
      </c>
      <c r="V16" s="33">
        <f>SUM(V10:V14)</f>
        <v>29.25</v>
      </c>
      <c r="W16" s="34">
        <f>SUM(W10:W14)</f>
        <v>101.97572964669739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25.493932411674347</v>
      </c>
      <c r="X17" s="37">
        <f>IF(W16=0,0,W17)</f>
        <v>25.493932411674347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</v>
      </c>
      <c r="C19" s="306"/>
      <c r="D19" s="368" t="s">
        <v>1</v>
      </c>
      <c r="E19" s="369"/>
      <c r="F19" s="369" t="s">
        <v>2</v>
      </c>
      <c r="G19" s="370"/>
      <c r="H19" s="371">
        <f>C22</f>
        <v>45768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45768</v>
      </c>
      <c r="D22" s="43"/>
      <c r="E22" s="43"/>
      <c r="F22" s="43"/>
      <c r="G22" s="43"/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45768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45769</v>
      </c>
      <c r="D23" s="43"/>
      <c r="E23" s="43"/>
      <c r="F23" s="43"/>
      <c r="G23" s="43"/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45769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45770</v>
      </c>
      <c r="D24" s="43">
        <v>5</v>
      </c>
      <c r="E24" s="43">
        <v>1</v>
      </c>
      <c r="F24" s="43">
        <v>6</v>
      </c>
      <c r="G24" s="43">
        <v>1</v>
      </c>
      <c r="H24" s="44">
        <f t="shared" si="5"/>
        <v>11</v>
      </c>
      <c r="I24" s="45">
        <f t="shared" si="6"/>
        <v>1</v>
      </c>
      <c r="J24" s="46">
        <f t="shared" si="7"/>
        <v>11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45770</v>
      </c>
      <c r="U24" s="39">
        <f t="shared" si="8"/>
        <v>11</v>
      </c>
      <c r="V24" s="40">
        <f t="shared" si="8"/>
        <v>1</v>
      </c>
      <c r="W24" s="40">
        <f t="shared" si="8"/>
        <v>11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45771</v>
      </c>
      <c r="D25" s="43">
        <v>5</v>
      </c>
      <c r="E25" s="43">
        <v>1</v>
      </c>
      <c r="F25" s="43">
        <v>3</v>
      </c>
      <c r="G25" s="43">
        <v>1</v>
      </c>
      <c r="H25" s="44">
        <f t="shared" si="5"/>
        <v>8</v>
      </c>
      <c r="I25" s="45">
        <f t="shared" si="6"/>
        <v>1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45771</v>
      </c>
      <c r="U25" s="39">
        <f t="shared" si="8"/>
        <v>8</v>
      </c>
      <c r="V25" s="40">
        <f t="shared" si="8"/>
        <v>1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45772</v>
      </c>
      <c r="D26" s="43">
        <v>0</v>
      </c>
      <c r="E26" s="43">
        <v>0</v>
      </c>
      <c r="F26" s="43">
        <v>3</v>
      </c>
      <c r="G26" s="43">
        <v>0.75</v>
      </c>
      <c r="H26" s="49">
        <f t="shared" si="5"/>
        <v>3</v>
      </c>
      <c r="I26" s="50">
        <f t="shared" si="6"/>
        <v>0.375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45772</v>
      </c>
      <c r="U26" s="39">
        <f t="shared" si="8"/>
        <v>3</v>
      </c>
      <c r="V26" s="40">
        <f t="shared" si="8"/>
        <v>0.375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45773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10</v>
      </c>
      <c r="E28" s="56">
        <f>IF(SUM(E22:E27)=0,0,AVERAGE(E22:E27))</f>
        <v>0.66666666666666663</v>
      </c>
      <c r="F28" s="56">
        <f>SUM(F22:F27)</f>
        <v>12</v>
      </c>
      <c r="G28" s="57">
        <f>IF(SUM(G22:G27)=0,0,AVERAGE(G22:G27))</f>
        <v>0.91666666666666663</v>
      </c>
      <c r="H28" s="56">
        <f t="shared" si="5"/>
        <v>22</v>
      </c>
      <c r="I28" s="58">
        <f>AVERAGE(I22:I26)</f>
        <v>0.47499999999999998</v>
      </c>
      <c r="J28" s="59">
        <f>IF(H28=0,0,H28/I28)</f>
        <v>46.315789473684212</v>
      </c>
      <c r="K28" s="60"/>
      <c r="L28" s="61"/>
      <c r="U28" s="25">
        <f>D28+F28</f>
        <v>22</v>
      </c>
      <c r="V28" s="33">
        <f>SUM(V22:V26)</f>
        <v>2.375</v>
      </c>
      <c r="W28" s="34">
        <f>SUM(W22:W26)</f>
        <v>27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</v>
      </c>
      <c r="X29" s="37">
        <f>IF(W28=0,0,W29)</f>
        <v>9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45.923809523809524</v>
      </c>
      <c r="C31" s="306"/>
      <c r="D31" s="352" t="s">
        <v>1</v>
      </c>
      <c r="E31" s="353"/>
      <c r="F31" s="353" t="s">
        <v>2</v>
      </c>
      <c r="G31" s="354"/>
      <c r="H31" s="355">
        <f>C34</f>
        <v>45768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45768</v>
      </c>
      <c r="D34" s="43"/>
      <c r="E34" s="43"/>
      <c r="F34" s="43"/>
      <c r="G34" s="43"/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/>
      <c r="T34" s="70">
        <f>C34</f>
        <v>45768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45769</v>
      </c>
      <c r="D35" s="43">
        <v>10</v>
      </c>
      <c r="E35" s="43">
        <v>0.5</v>
      </c>
      <c r="F35" s="43">
        <v>0</v>
      </c>
      <c r="G35" s="43">
        <v>0</v>
      </c>
      <c r="H35" s="67">
        <f t="shared" si="11"/>
        <v>10</v>
      </c>
      <c r="I35" s="68">
        <f t="shared" si="12"/>
        <v>0.25</v>
      </c>
      <c r="J35" s="69">
        <f t="shared" si="13"/>
        <v>40</v>
      </c>
      <c r="K35" s="21" t="e">
        <f>IF(#REF!&lt;&gt;0,"Não","")</f>
        <v>#REF!</v>
      </c>
      <c r="L35" s="47"/>
      <c r="T35" s="70">
        <f>C35</f>
        <v>45769</v>
      </c>
      <c r="U35" s="63">
        <f t="shared" ref="U35:W38" si="14">H35</f>
        <v>10</v>
      </c>
      <c r="V35" s="64">
        <f t="shared" si="14"/>
        <v>0.25</v>
      </c>
      <c r="W35" s="64">
        <f t="shared" si="14"/>
        <v>40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45770</v>
      </c>
      <c r="D36" s="20">
        <v>23</v>
      </c>
      <c r="E36" s="43">
        <v>1</v>
      </c>
      <c r="F36" s="20">
        <v>15</v>
      </c>
      <c r="G36" s="43">
        <v>0.75</v>
      </c>
      <c r="H36" s="67">
        <f t="shared" si="11"/>
        <v>38</v>
      </c>
      <c r="I36" s="68">
        <f t="shared" si="12"/>
        <v>0.875</v>
      </c>
      <c r="J36" s="69">
        <f t="shared" si="13"/>
        <v>43.428571428571431</v>
      </c>
      <c r="K36" s="26" t="e">
        <f>IF(#REF!&lt;&gt;0,"Não","")</f>
        <v>#REF!</v>
      </c>
      <c r="L36" s="47"/>
      <c r="T36" s="70">
        <f>C36</f>
        <v>45770</v>
      </c>
      <c r="U36" s="63">
        <f t="shared" si="14"/>
        <v>38</v>
      </c>
      <c r="V36" s="64">
        <f t="shared" si="14"/>
        <v>0.875</v>
      </c>
      <c r="W36" s="64">
        <f t="shared" si="14"/>
        <v>43.428571428571431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45771</v>
      </c>
      <c r="D37" s="43">
        <v>16</v>
      </c>
      <c r="E37" s="43">
        <v>0.75</v>
      </c>
      <c r="F37" s="43">
        <v>16</v>
      </c>
      <c r="G37" s="43">
        <v>0.75</v>
      </c>
      <c r="H37" s="67">
        <f t="shared" si="11"/>
        <v>32</v>
      </c>
      <c r="I37" s="68">
        <f t="shared" si="12"/>
        <v>0.75</v>
      </c>
      <c r="J37" s="69">
        <f t="shared" si="13"/>
        <v>42.666666666666664</v>
      </c>
      <c r="K37" s="21" t="e">
        <f>IF(#REF!&lt;&gt;0,"Não","")</f>
        <v>#REF!</v>
      </c>
      <c r="L37" s="47"/>
      <c r="T37" s="70">
        <f>C37</f>
        <v>45771</v>
      </c>
      <c r="U37" s="63">
        <f t="shared" si="14"/>
        <v>32</v>
      </c>
      <c r="V37" s="64">
        <f t="shared" si="14"/>
        <v>0.75</v>
      </c>
      <c r="W37" s="64">
        <f t="shared" si="14"/>
        <v>42.666666666666664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45772</v>
      </c>
      <c r="D38" s="43">
        <v>23</v>
      </c>
      <c r="E38" s="43">
        <v>0.75</v>
      </c>
      <c r="F38" s="43">
        <v>13</v>
      </c>
      <c r="G38" s="43">
        <v>0.5</v>
      </c>
      <c r="H38" s="71">
        <f t="shared" si="11"/>
        <v>36</v>
      </c>
      <c r="I38" s="72">
        <f t="shared" si="12"/>
        <v>0.625</v>
      </c>
      <c r="J38" s="73">
        <f t="shared" si="13"/>
        <v>57.6</v>
      </c>
      <c r="K38" s="21" t="e">
        <f>IF(#REF!&lt;&gt;0,"Não","")</f>
        <v>#REF!</v>
      </c>
      <c r="L38" s="47"/>
      <c r="T38" s="70">
        <f>C38</f>
        <v>45772</v>
      </c>
      <c r="U38" s="63">
        <f t="shared" si="14"/>
        <v>36</v>
      </c>
      <c r="V38" s="64">
        <f t="shared" si="14"/>
        <v>0.625</v>
      </c>
      <c r="W38" s="64">
        <f t="shared" si="14"/>
        <v>57.6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45773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72</v>
      </c>
      <c r="E40" s="76">
        <f>IF(SUM(E34:E39)=0,0,AVERAGE(E34:E39))</f>
        <v>0.75</v>
      </c>
      <c r="F40" s="76">
        <f>SUM(F34:F39)</f>
        <v>44</v>
      </c>
      <c r="G40" s="77">
        <f>IF(SUM(G34:G39)=0,0,AVERAGE(G34:G39))</f>
        <v>0.5</v>
      </c>
      <c r="H40" s="78">
        <f t="shared" si="11"/>
        <v>116</v>
      </c>
      <c r="I40" s="79">
        <f>AVERAGE(I34:I38)</f>
        <v>0.5</v>
      </c>
      <c r="J40" s="80">
        <v>0</v>
      </c>
      <c r="K40" s="60"/>
      <c r="L40" s="81"/>
      <c r="U40" s="25">
        <f>D40+F40</f>
        <v>116</v>
      </c>
      <c r="V40" s="33">
        <f>SUM(V34:V38)</f>
        <v>2.5</v>
      </c>
      <c r="W40" s="34">
        <f>SUM(W34:W38)</f>
        <v>183.6952380952381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45.923809523809524</v>
      </c>
      <c r="X41" s="37">
        <f>IF(W40=0,0,W41)</f>
        <v>45.923809523809524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36.333333333333336</v>
      </c>
      <c r="C43" s="335"/>
      <c r="D43" s="338" t="s">
        <v>1</v>
      </c>
      <c r="E43" s="339"/>
      <c r="F43" s="339" t="s">
        <v>2</v>
      </c>
      <c r="G43" s="340"/>
      <c r="H43" s="341">
        <f>C46</f>
        <v>45768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45768</v>
      </c>
      <c r="D46" s="43"/>
      <c r="E46" s="43"/>
      <c r="F46" s="43"/>
      <c r="G46" s="52"/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45768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45769</v>
      </c>
      <c r="D47" s="43">
        <v>10</v>
      </c>
      <c r="E47" s="43">
        <v>0.5</v>
      </c>
      <c r="F47" s="43">
        <v>18</v>
      </c>
      <c r="G47" s="52">
        <v>1</v>
      </c>
      <c r="H47" s="96">
        <f t="shared" si="18"/>
        <v>28</v>
      </c>
      <c r="I47" s="97">
        <f t="shared" si="19"/>
        <v>0.75</v>
      </c>
      <c r="J47" s="98">
        <f t="shared" si="20"/>
        <v>37.333333333333336</v>
      </c>
      <c r="K47" s="53" t="e">
        <f>IF(#REF!&lt;&gt;0,"Não","")</f>
        <v>#REF!</v>
      </c>
      <c r="L47" s="47"/>
      <c r="R47" s="85"/>
      <c r="S47" s="99"/>
      <c r="T47" s="100">
        <f>C47</f>
        <v>45769</v>
      </c>
      <c r="U47" s="101">
        <f t="shared" ref="U47:W50" si="21">H47</f>
        <v>28</v>
      </c>
      <c r="V47" s="102">
        <f t="shared" si="21"/>
        <v>0.75</v>
      </c>
      <c r="W47" s="102">
        <f t="shared" si="21"/>
        <v>37.333333333333336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45770</v>
      </c>
      <c r="D48" s="20">
        <v>10</v>
      </c>
      <c r="E48" s="43">
        <v>0.5</v>
      </c>
      <c r="F48" s="20">
        <v>12</v>
      </c>
      <c r="G48" s="52">
        <v>0.5</v>
      </c>
      <c r="H48" s="96">
        <f t="shared" si="18"/>
        <v>22</v>
      </c>
      <c r="I48" s="97">
        <f t="shared" si="19"/>
        <v>0.5</v>
      </c>
      <c r="J48" s="98">
        <f t="shared" si="20"/>
        <v>44</v>
      </c>
      <c r="K48" s="109" t="e">
        <f>IF(#REF!&lt;&gt;0,"Não","")</f>
        <v>#REF!</v>
      </c>
      <c r="L48" s="47"/>
      <c r="R48" s="110"/>
      <c r="S48" s="99"/>
      <c r="T48" s="100">
        <f>C48</f>
        <v>45770</v>
      </c>
      <c r="U48" s="101">
        <f t="shared" si="21"/>
        <v>22</v>
      </c>
      <c r="V48" s="102">
        <f t="shared" si="21"/>
        <v>0.5</v>
      </c>
      <c r="W48" s="102">
        <f t="shared" si="21"/>
        <v>44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45771</v>
      </c>
      <c r="D49" s="43">
        <v>8</v>
      </c>
      <c r="E49" s="43">
        <v>0.5</v>
      </c>
      <c r="F49" s="20">
        <v>0</v>
      </c>
      <c r="G49" s="52">
        <v>0</v>
      </c>
      <c r="H49" s="96">
        <f t="shared" si="18"/>
        <v>8</v>
      </c>
      <c r="I49" s="97">
        <f t="shared" si="19"/>
        <v>0.25</v>
      </c>
      <c r="J49" s="98">
        <f t="shared" si="20"/>
        <v>32</v>
      </c>
      <c r="K49" s="53" t="e">
        <f>IF(#REF!&lt;&gt;0,"Não","")</f>
        <v>#REF!</v>
      </c>
      <c r="L49" s="47"/>
      <c r="R49" s="85"/>
      <c r="S49" s="99"/>
      <c r="T49" s="100">
        <f>C49</f>
        <v>45771</v>
      </c>
      <c r="U49" s="101">
        <f t="shared" si="21"/>
        <v>8</v>
      </c>
      <c r="V49" s="102">
        <f t="shared" si="21"/>
        <v>0.25</v>
      </c>
      <c r="W49" s="102">
        <f t="shared" si="21"/>
        <v>32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45772</v>
      </c>
      <c r="D50" s="43">
        <v>8</v>
      </c>
      <c r="E50" s="43">
        <v>0.5</v>
      </c>
      <c r="F50" s="43">
        <v>0</v>
      </c>
      <c r="G50" s="52">
        <v>0</v>
      </c>
      <c r="H50" s="96">
        <f t="shared" si="18"/>
        <v>8</v>
      </c>
      <c r="I50" s="97">
        <f t="shared" si="19"/>
        <v>0.25</v>
      </c>
      <c r="J50" s="98">
        <f t="shared" si="20"/>
        <v>32</v>
      </c>
      <c r="K50" s="53" t="e">
        <f>IF(#REF!&lt;&gt;0,"Não","")</f>
        <v>#REF!</v>
      </c>
      <c r="L50" s="47"/>
      <c r="R50" s="85"/>
      <c r="S50" s="99"/>
      <c r="T50" s="100">
        <f>C50</f>
        <v>45772</v>
      </c>
      <c r="U50" s="101">
        <f t="shared" si="21"/>
        <v>8</v>
      </c>
      <c r="V50" s="102">
        <f t="shared" si="21"/>
        <v>0.25</v>
      </c>
      <c r="W50" s="102">
        <f t="shared" si="21"/>
        <v>32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45773</v>
      </c>
      <c r="D51" s="43">
        <v>20</v>
      </c>
      <c r="E51" s="43">
        <v>1</v>
      </c>
      <c r="F51" s="43">
        <v>18</v>
      </c>
      <c r="G51" s="52">
        <v>1</v>
      </c>
      <c r="H51" s="96">
        <f t="shared" si="18"/>
        <v>38</v>
      </c>
      <c r="I51" s="97">
        <f t="shared" si="19"/>
        <v>1</v>
      </c>
      <c r="J51" s="98">
        <f t="shared" si="20"/>
        <v>38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56</v>
      </c>
      <c r="E52" s="115">
        <f>IF(SUM(E46:E51)=0,0,AVERAGE(E46:E51))</f>
        <v>0.6</v>
      </c>
      <c r="F52" s="115">
        <f>SUM(F46:F51)</f>
        <v>48</v>
      </c>
      <c r="G52" s="116">
        <f>IF(SUM(G46:G51)=0,0,AVERAGE(G46:G51))</f>
        <v>0.5</v>
      </c>
      <c r="H52" s="115">
        <f t="shared" si="18"/>
        <v>104</v>
      </c>
      <c r="I52" s="117">
        <f>AVERAGE(E52,G52)</f>
        <v>0.55000000000000004</v>
      </c>
      <c r="J52" s="118">
        <f>IF(I52=0,0,H52/I52)</f>
        <v>189.09090909090907</v>
      </c>
      <c r="K52" s="60"/>
      <c r="L52" s="119"/>
      <c r="R52" s="85"/>
      <c r="S52" s="3"/>
      <c r="T52" s="104"/>
      <c r="U52" s="25">
        <f>D52+F52</f>
        <v>104</v>
      </c>
      <c r="V52" s="33">
        <f>SUM(V46:V50)</f>
        <v>1.75</v>
      </c>
      <c r="W52" s="34">
        <f>SUM(W46:W50)</f>
        <v>145.33333333333334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36.333333333333336</v>
      </c>
      <c r="X53" s="37">
        <f>IF(W52=0,0,W53)</f>
        <v>36.333333333333336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45768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45768</v>
      </c>
      <c r="D59" s="43"/>
      <c r="E59" s="43"/>
      <c r="F59" s="43"/>
      <c r="G59" s="52"/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45768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45769</v>
      </c>
      <c r="D60" s="43"/>
      <c r="E60" s="43"/>
      <c r="F60" s="43"/>
      <c r="G60" s="52"/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45769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45770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45770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45771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45771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45772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45772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45773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8.0833333333333321</v>
      </c>
      <c r="C68" s="306"/>
      <c r="D68" s="309" t="s">
        <v>1</v>
      </c>
      <c r="E68" s="310"/>
      <c r="F68" s="311" t="s">
        <v>2</v>
      </c>
      <c r="G68" s="309"/>
      <c r="H68" s="312">
        <f>C71</f>
        <v>45768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45768</v>
      </c>
      <c r="D71" s="146"/>
      <c r="E71" s="146"/>
      <c r="F71" s="146"/>
      <c r="G71" s="146"/>
      <c r="H71" s="147">
        <f t="shared" ref="H71:H77" si="28">D71+F71</f>
        <v>0</v>
      </c>
      <c r="I71" s="148">
        <f t="shared" ref="I71:I76" si="29">IF(H71=0,0,AVERAGE(E71,G71))</f>
        <v>0</v>
      </c>
      <c r="J71" s="149">
        <f t="shared" ref="J71:J76" si="30">IF(H71=0,0,H71/I71)</f>
        <v>0</v>
      </c>
      <c r="K71" s="150"/>
      <c r="L71" s="128"/>
      <c r="T71" s="151">
        <f>C71</f>
        <v>45768</v>
      </c>
      <c r="U71" s="152">
        <f>H71</f>
        <v>0</v>
      </c>
      <c r="V71" s="153">
        <f>I71</f>
        <v>0</v>
      </c>
      <c r="W71" s="153">
        <f>J71</f>
        <v>0</v>
      </c>
      <c r="X71" s="25" t="str">
        <f>IF(W71=0," ",IF(W71&gt;1,1,))</f>
        <v xml:space="preserve"> </v>
      </c>
    </row>
    <row r="72" spans="1:67" ht="21" customHeight="1">
      <c r="B72" s="144" t="str">
        <f t="shared" ref="B72:C77" si="31">B60</f>
        <v>Ter</v>
      </c>
      <c r="C72" s="145">
        <f t="shared" si="31"/>
        <v>45769</v>
      </c>
      <c r="D72" s="146">
        <v>9</v>
      </c>
      <c r="E72" s="146">
        <v>1</v>
      </c>
      <c r="F72" s="146">
        <v>5</v>
      </c>
      <c r="G72" s="146">
        <v>1</v>
      </c>
      <c r="H72" s="147">
        <f t="shared" si="28"/>
        <v>14</v>
      </c>
      <c r="I72" s="148">
        <f t="shared" si="29"/>
        <v>1</v>
      </c>
      <c r="J72" s="149">
        <f t="shared" si="30"/>
        <v>14</v>
      </c>
      <c r="K72" s="150"/>
      <c r="L72" s="128"/>
      <c r="T72" s="151">
        <f>C72</f>
        <v>45769</v>
      </c>
      <c r="U72" s="152">
        <f t="shared" ref="U72:W75" si="32">H72</f>
        <v>14</v>
      </c>
      <c r="V72" s="153">
        <f t="shared" si="32"/>
        <v>1</v>
      </c>
      <c r="W72" s="153">
        <f t="shared" si="32"/>
        <v>14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45770</v>
      </c>
      <c r="D73" s="146">
        <v>4</v>
      </c>
      <c r="E73" s="146">
        <v>1</v>
      </c>
      <c r="F73" s="146">
        <v>5</v>
      </c>
      <c r="G73" s="146">
        <v>1</v>
      </c>
      <c r="H73" s="147">
        <f t="shared" si="28"/>
        <v>9</v>
      </c>
      <c r="I73" s="148">
        <f t="shared" si="29"/>
        <v>1</v>
      </c>
      <c r="J73" s="149">
        <f t="shared" si="30"/>
        <v>9</v>
      </c>
      <c r="K73" s="150"/>
      <c r="L73" s="128"/>
      <c r="T73" s="151">
        <f>C73</f>
        <v>45770</v>
      </c>
      <c r="U73" s="152">
        <f t="shared" si="32"/>
        <v>9</v>
      </c>
      <c r="V73" s="153">
        <f t="shared" si="32"/>
        <v>1</v>
      </c>
      <c r="W73" s="153">
        <f t="shared" si="32"/>
        <v>9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45771</v>
      </c>
      <c r="D74" s="146">
        <v>5</v>
      </c>
      <c r="E74" s="146">
        <v>2</v>
      </c>
      <c r="F74" s="146">
        <v>3</v>
      </c>
      <c r="G74" s="146">
        <v>1</v>
      </c>
      <c r="H74" s="147">
        <f t="shared" si="28"/>
        <v>8</v>
      </c>
      <c r="I74" s="148">
        <f t="shared" si="29"/>
        <v>1.5</v>
      </c>
      <c r="J74" s="149">
        <f t="shared" si="30"/>
        <v>5.333333333333333</v>
      </c>
      <c r="K74" s="150"/>
      <c r="L74" s="128"/>
      <c r="T74" s="151">
        <f>C74</f>
        <v>45771</v>
      </c>
      <c r="U74" s="152">
        <f t="shared" si="32"/>
        <v>8</v>
      </c>
      <c r="V74" s="153">
        <f t="shared" si="32"/>
        <v>1.5</v>
      </c>
      <c r="W74" s="153">
        <f t="shared" si="32"/>
        <v>5.333333333333333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45772</v>
      </c>
      <c r="D75" s="146">
        <v>3</v>
      </c>
      <c r="E75" s="146">
        <v>1</v>
      </c>
      <c r="F75" s="146">
        <v>1</v>
      </c>
      <c r="G75" s="146">
        <v>1</v>
      </c>
      <c r="H75" s="147">
        <f t="shared" si="28"/>
        <v>4</v>
      </c>
      <c r="I75" s="148">
        <f t="shared" si="29"/>
        <v>1</v>
      </c>
      <c r="J75" s="149">
        <f t="shared" si="30"/>
        <v>4</v>
      </c>
      <c r="K75" s="150"/>
      <c r="L75" s="128"/>
      <c r="T75" s="151">
        <f>C75</f>
        <v>45772</v>
      </c>
      <c r="U75" s="152">
        <f t="shared" si="32"/>
        <v>4</v>
      </c>
      <c r="V75" s="153">
        <f t="shared" si="32"/>
        <v>1</v>
      </c>
      <c r="W75" s="153">
        <f t="shared" si="32"/>
        <v>4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45773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21</v>
      </c>
      <c r="E77" s="157">
        <f>IF(SUM(E71:E76)=0,0,AVERAGE(E71:E76))</f>
        <v>1.25</v>
      </c>
      <c r="F77" s="157">
        <f>SUM(F71:F76)</f>
        <v>14</v>
      </c>
      <c r="G77" s="158">
        <f>IF(SUM(G71:G76)=0,0,AVERAGE(G71:G76))</f>
        <v>1</v>
      </c>
      <c r="H77" s="157">
        <f t="shared" si="28"/>
        <v>35</v>
      </c>
      <c r="I77" s="159">
        <f>AVERAGE(E77,G77)</f>
        <v>1.125</v>
      </c>
      <c r="J77" s="160">
        <f>IF(I77=0,0,H77/I77)</f>
        <v>31.111111111111111</v>
      </c>
      <c r="K77" s="60"/>
      <c r="L77" s="142"/>
      <c r="U77" s="25">
        <f>D77+F77</f>
        <v>35</v>
      </c>
      <c r="V77" s="33">
        <f>SUM(V71:V75)</f>
        <v>4.5</v>
      </c>
      <c r="W77" s="34">
        <f>SUM(W71:W75)</f>
        <v>32.333333333333329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8.0833333333333321</v>
      </c>
      <c r="X78" s="37">
        <f>IF(W77=0,0,W78)</f>
        <v>8.0833333333333321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45768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45769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45770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45771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45772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45773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10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09" priority="11" operator="equal">
      <formula>$R$2</formula>
    </cfRule>
  </conditionalFormatting>
  <conditionalFormatting sqref="C59:C64">
    <cfRule type="cellIs" dxfId="108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O127"/>
  <sheetViews>
    <sheetView workbookViewId="0">
      <selection activeCell="D10" sqref="D10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25.475052521008404</v>
      </c>
      <c r="C7" s="306"/>
      <c r="D7" s="382" t="s">
        <v>1</v>
      </c>
      <c r="E7" s="383"/>
      <c r="F7" s="383" t="s">
        <v>2</v>
      </c>
      <c r="G7" s="384"/>
      <c r="H7" s="385">
        <f>C10</f>
        <v>45775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'21abr'!C15+2</f>
        <v>45775</v>
      </c>
      <c r="D10" s="20">
        <v>62</v>
      </c>
      <c r="E10" s="20">
        <v>7</v>
      </c>
      <c r="F10" s="20">
        <v>55</v>
      </c>
      <c r="G10" s="20">
        <v>7</v>
      </c>
      <c r="H10" s="179">
        <f t="shared" ref="H10:H16" si="0">D10+F10</f>
        <v>117</v>
      </c>
      <c r="I10" s="180">
        <f t="shared" ref="I10:I15" si="1">IF(H10=0,0,AVERAGE(E10,G10))</f>
        <v>7</v>
      </c>
      <c r="J10" s="181">
        <f t="shared" ref="J10:J15" si="2">IF(H10=0,0,H10/I10)</f>
        <v>16.714285714285715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45775</v>
      </c>
      <c r="U10" s="17">
        <f>H10</f>
        <v>117</v>
      </c>
      <c r="V10" s="19">
        <f>I10</f>
        <v>7</v>
      </c>
      <c r="W10" s="24">
        <f>J10</f>
        <v>16.714285714285715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45776</v>
      </c>
      <c r="D11" s="20">
        <v>148</v>
      </c>
      <c r="E11" s="20">
        <v>8</v>
      </c>
      <c r="F11" s="20">
        <v>174</v>
      </c>
      <c r="G11" s="20">
        <v>9</v>
      </c>
      <c r="H11" s="179">
        <f t="shared" si="0"/>
        <v>322</v>
      </c>
      <c r="I11" s="180">
        <f t="shared" si="1"/>
        <v>8.5</v>
      </c>
      <c r="J11" s="181">
        <f t="shared" si="2"/>
        <v>37.882352941176471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45776</v>
      </c>
      <c r="U11" s="17">
        <f t="shared" ref="U11:W14" si="3">H11</f>
        <v>322</v>
      </c>
      <c r="V11" s="19">
        <f t="shared" si="3"/>
        <v>8.5</v>
      </c>
      <c r="W11" s="24">
        <f t="shared" si="3"/>
        <v>37.882352941176471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45777</v>
      </c>
      <c r="D12" s="20">
        <v>111</v>
      </c>
      <c r="E12" s="20">
        <v>8</v>
      </c>
      <c r="F12" s="20">
        <v>104</v>
      </c>
      <c r="G12" s="20">
        <v>8</v>
      </c>
      <c r="H12" s="179">
        <f t="shared" si="0"/>
        <v>215</v>
      </c>
      <c r="I12" s="180">
        <f t="shared" si="1"/>
        <v>8</v>
      </c>
      <c r="J12" s="181">
        <f t="shared" si="2"/>
        <v>26.875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45777</v>
      </c>
      <c r="U12" s="17">
        <f t="shared" si="3"/>
        <v>215</v>
      </c>
      <c r="V12" s="19">
        <f t="shared" si="3"/>
        <v>8</v>
      </c>
      <c r="W12" s="24">
        <f t="shared" si="3"/>
        <v>26.875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45778</v>
      </c>
      <c r="D13" s="20"/>
      <c r="E13" s="20"/>
      <c r="F13" s="20"/>
      <c r="G13" s="20"/>
      <c r="H13" s="179">
        <f t="shared" si="0"/>
        <v>0</v>
      </c>
      <c r="I13" s="180">
        <f t="shared" si="1"/>
        <v>0</v>
      </c>
      <c r="J13" s="181">
        <f t="shared" si="2"/>
        <v>0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45778</v>
      </c>
      <c r="U13" s="17">
        <f t="shared" si="3"/>
        <v>0</v>
      </c>
      <c r="V13" s="19">
        <f t="shared" si="3"/>
        <v>0</v>
      </c>
      <c r="W13" s="24">
        <f t="shared" si="3"/>
        <v>0</v>
      </c>
      <c r="X13" s="25" t="str">
        <f>IF(W13=0," ",IF(W13&gt;1,1,))</f>
        <v xml:space="preserve"> 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45779</v>
      </c>
      <c r="D14" s="20">
        <v>61</v>
      </c>
      <c r="E14" s="20">
        <v>7</v>
      </c>
      <c r="F14" s="20">
        <v>82</v>
      </c>
      <c r="G14" s="20">
        <v>7</v>
      </c>
      <c r="H14" s="179">
        <f t="shared" si="0"/>
        <v>143</v>
      </c>
      <c r="I14" s="180">
        <f t="shared" si="1"/>
        <v>7</v>
      </c>
      <c r="J14" s="181">
        <f t="shared" si="2"/>
        <v>20.428571428571427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45779</v>
      </c>
      <c r="U14" s="17">
        <f t="shared" si="3"/>
        <v>143</v>
      </c>
      <c r="V14" s="19">
        <f t="shared" si="3"/>
        <v>7</v>
      </c>
      <c r="W14" s="24">
        <f t="shared" si="3"/>
        <v>20.428571428571427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45780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382</v>
      </c>
      <c r="E16" s="30">
        <f>IF(SUM(E10:E15)=0,0,AVERAGE(E10:E15))</f>
        <v>7.5</v>
      </c>
      <c r="F16" s="30">
        <f>SUM(F10:F15)</f>
        <v>415</v>
      </c>
      <c r="G16" s="30">
        <f>IF(SUM(G10:G15)=0,0,AVERAGE(G10:G15))</f>
        <v>7.75</v>
      </c>
      <c r="H16" s="30">
        <f t="shared" si="0"/>
        <v>797</v>
      </c>
      <c r="I16" s="31">
        <f>IF(H16=0,0,AVERAGE(E16,G16))</f>
        <v>7.625</v>
      </c>
      <c r="J16" s="32">
        <f>IF(H16=0,0,H16/I16)</f>
        <v>104.52459016393442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797</v>
      </c>
      <c r="V16" s="33">
        <f>SUM(V10:V14)</f>
        <v>30.5</v>
      </c>
      <c r="W16" s="34">
        <f>SUM(W10:W14)</f>
        <v>101.90021008403362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25.475052521008404</v>
      </c>
      <c r="X17" s="37">
        <f>IF(W16=0,0,W17)</f>
        <v>25.475052521008404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45775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45775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45775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45776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45776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45777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45777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45778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45778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45779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45779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45780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51.476190476190482</v>
      </c>
      <c r="C31" s="306"/>
      <c r="D31" s="352" t="s">
        <v>1</v>
      </c>
      <c r="E31" s="353"/>
      <c r="F31" s="353" t="s">
        <v>2</v>
      </c>
      <c r="G31" s="354"/>
      <c r="H31" s="355">
        <f>C34</f>
        <v>45775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45775</v>
      </c>
      <c r="D34" s="43">
        <v>8</v>
      </c>
      <c r="E34" s="43">
        <v>0.25</v>
      </c>
      <c r="F34" s="43">
        <v>0</v>
      </c>
      <c r="G34" s="43">
        <v>0</v>
      </c>
      <c r="H34" s="67">
        <f t="shared" ref="H34:H40" si="11">D34+F34</f>
        <v>8</v>
      </c>
      <c r="I34" s="68">
        <f t="shared" ref="I34:I39" si="12">IF(H34=0,0,AVERAGE(E34,G34))</f>
        <v>0.125</v>
      </c>
      <c r="J34" s="69">
        <f t="shared" ref="J34:J39" si="13">IF(H34=0,0,H34/I34)</f>
        <v>64</v>
      </c>
      <c r="K34" s="21" t="e">
        <f>IF(#REF!&lt;&gt;0,"Não","")</f>
        <v>#REF!</v>
      </c>
      <c r="L34" s="47"/>
      <c r="T34" s="70">
        <f>C34</f>
        <v>45775</v>
      </c>
      <c r="U34" s="63">
        <f>H34</f>
        <v>8</v>
      </c>
      <c r="V34" s="64">
        <f>I34</f>
        <v>0.125</v>
      </c>
      <c r="W34" s="64">
        <f>J34</f>
        <v>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45776</v>
      </c>
      <c r="D35" s="43">
        <v>3</v>
      </c>
      <c r="E35" s="43">
        <v>0.25</v>
      </c>
      <c r="F35" s="43">
        <v>14</v>
      </c>
      <c r="G35" s="43">
        <v>0.5</v>
      </c>
      <c r="H35" s="67">
        <f t="shared" si="11"/>
        <v>17</v>
      </c>
      <c r="I35" s="68">
        <f t="shared" si="12"/>
        <v>0.375</v>
      </c>
      <c r="J35" s="69">
        <f t="shared" si="13"/>
        <v>45.333333333333336</v>
      </c>
      <c r="K35" s="21" t="e">
        <f>IF(#REF!&lt;&gt;0,"Não","")</f>
        <v>#REF!</v>
      </c>
      <c r="L35" s="47"/>
      <c r="T35" s="70">
        <f>C35</f>
        <v>45776</v>
      </c>
      <c r="U35" s="63">
        <f t="shared" ref="U35:W38" si="14">H35</f>
        <v>17</v>
      </c>
      <c r="V35" s="64">
        <f t="shared" si="14"/>
        <v>0.375</v>
      </c>
      <c r="W35" s="64">
        <f t="shared" si="14"/>
        <v>45.333333333333336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45777</v>
      </c>
      <c r="D36" s="20">
        <v>15</v>
      </c>
      <c r="E36" s="43">
        <v>0.5</v>
      </c>
      <c r="F36" s="20">
        <v>0</v>
      </c>
      <c r="G36" s="43">
        <v>0</v>
      </c>
      <c r="H36" s="67">
        <f t="shared" si="11"/>
        <v>15</v>
      </c>
      <c r="I36" s="68">
        <f t="shared" si="12"/>
        <v>0.25</v>
      </c>
      <c r="J36" s="69">
        <f t="shared" si="13"/>
        <v>60</v>
      </c>
      <c r="K36" s="26" t="e">
        <f>IF(#REF!&lt;&gt;0,"Não","")</f>
        <v>#REF!</v>
      </c>
      <c r="L36" s="47"/>
      <c r="T36" s="70">
        <f>C36</f>
        <v>45777</v>
      </c>
      <c r="U36" s="63">
        <f t="shared" si="14"/>
        <v>15</v>
      </c>
      <c r="V36" s="64">
        <f t="shared" si="14"/>
        <v>0.25</v>
      </c>
      <c r="W36" s="64">
        <f t="shared" si="14"/>
        <v>60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45778</v>
      </c>
      <c r="D37" s="43">
        <v>0</v>
      </c>
      <c r="E37" s="43">
        <v>0</v>
      </c>
      <c r="F37" s="43">
        <v>0</v>
      </c>
      <c r="G37" s="43">
        <v>0</v>
      </c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45778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45779</v>
      </c>
      <c r="D38" s="43">
        <v>12</v>
      </c>
      <c r="E38" s="43">
        <v>0.75</v>
      </c>
      <c r="F38" s="43">
        <v>20</v>
      </c>
      <c r="G38" s="43">
        <v>1</v>
      </c>
      <c r="H38" s="71">
        <f t="shared" si="11"/>
        <v>32</v>
      </c>
      <c r="I38" s="72">
        <f t="shared" si="12"/>
        <v>0.875</v>
      </c>
      <c r="J38" s="73">
        <f t="shared" si="13"/>
        <v>36.571428571428569</v>
      </c>
      <c r="K38" s="21" t="e">
        <f>IF(#REF!&lt;&gt;0,"Não","")</f>
        <v>#REF!</v>
      </c>
      <c r="L38" s="47"/>
      <c r="T38" s="70">
        <f>C38</f>
        <v>45779</v>
      </c>
      <c r="U38" s="63">
        <f t="shared" si="14"/>
        <v>32</v>
      </c>
      <c r="V38" s="64">
        <f t="shared" si="14"/>
        <v>0.875</v>
      </c>
      <c r="W38" s="64">
        <f t="shared" si="14"/>
        <v>36.571428571428569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45780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38</v>
      </c>
      <c r="E40" s="76">
        <f>IF(SUM(E34:E39)=0,0,AVERAGE(E34:E39))</f>
        <v>0.35</v>
      </c>
      <c r="F40" s="76">
        <f>SUM(F34:F39)</f>
        <v>34</v>
      </c>
      <c r="G40" s="77">
        <f>IF(SUM(G34:G39)=0,0,AVERAGE(G34:G39))</f>
        <v>0.3</v>
      </c>
      <c r="H40" s="78">
        <f t="shared" si="11"/>
        <v>72</v>
      </c>
      <c r="I40" s="79">
        <f>AVERAGE(I34:I38)</f>
        <v>0.32500000000000001</v>
      </c>
      <c r="J40" s="80">
        <v>0</v>
      </c>
      <c r="K40" s="60"/>
      <c r="L40" s="81"/>
      <c r="U40" s="25">
        <f>D40+F40</f>
        <v>72</v>
      </c>
      <c r="V40" s="33">
        <f>SUM(V34:V38)</f>
        <v>1.625</v>
      </c>
      <c r="W40" s="34">
        <f>SUM(W34:W38)</f>
        <v>205.90476190476193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51.476190476190482</v>
      </c>
      <c r="X41" s="37">
        <f>IF(W40=0,0,W41)</f>
        <v>51.476190476190482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35.460317460317462</v>
      </c>
      <c r="C43" s="335"/>
      <c r="D43" s="338" t="s">
        <v>1</v>
      </c>
      <c r="E43" s="339"/>
      <c r="F43" s="339" t="s">
        <v>2</v>
      </c>
      <c r="G43" s="340"/>
      <c r="H43" s="341">
        <f>C46</f>
        <v>45775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45775</v>
      </c>
      <c r="D46" s="43">
        <v>20</v>
      </c>
      <c r="E46" s="43">
        <v>1.5</v>
      </c>
      <c r="F46" s="43">
        <v>11</v>
      </c>
      <c r="G46" s="52">
        <v>0.75</v>
      </c>
      <c r="H46" s="96">
        <f t="shared" ref="H46:H52" si="18">D46+F46</f>
        <v>31</v>
      </c>
      <c r="I46" s="97">
        <f t="shared" ref="I46:I51" si="19">IF(H46=0,0,AVERAGE(E46,G46))</f>
        <v>1.125</v>
      </c>
      <c r="J46" s="98">
        <f t="shared" ref="J46:J51" si="20">IF(H46=0,0,H46/I46)</f>
        <v>27.555555555555557</v>
      </c>
      <c r="K46" s="53" t="e">
        <f>IF(#REF!&lt;&gt;0,"Não","")</f>
        <v>#REF!</v>
      </c>
      <c r="L46" s="47"/>
      <c r="R46" s="85"/>
      <c r="S46" s="99"/>
      <c r="T46" s="100">
        <f>C46</f>
        <v>45775</v>
      </c>
      <c r="U46" s="101">
        <f>H46</f>
        <v>31</v>
      </c>
      <c r="V46" s="102">
        <f>I46</f>
        <v>1.125</v>
      </c>
      <c r="W46" s="102">
        <f>J46</f>
        <v>27.555555555555557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45776</v>
      </c>
      <c r="D47" s="43">
        <v>40</v>
      </c>
      <c r="E47" s="43">
        <v>2</v>
      </c>
      <c r="F47" s="43">
        <v>0</v>
      </c>
      <c r="G47" s="52">
        <v>0</v>
      </c>
      <c r="H47" s="96">
        <f t="shared" si="18"/>
        <v>40</v>
      </c>
      <c r="I47" s="97">
        <f t="shared" si="19"/>
        <v>1</v>
      </c>
      <c r="J47" s="98">
        <f t="shared" si="20"/>
        <v>40</v>
      </c>
      <c r="K47" s="53" t="e">
        <f>IF(#REF!&lt;&gt;0,"Não","")</f>
        <v>#REF!</v>
      </c>
      <c r="L47" s="47"/>
      <c r="R47" s="85"/>
      <c r="S47" s="99"/>
      <c r="T47" s="100">
        <f>C47</f>
        <v>45776</v>
      </c>
      <c r="U47" s="101">
        <f t="shared" ref="U47:W50" si="21">H47</f>
        <v>40</v>
      </c>
      <c r="V47" s="102">
        <f t="shared" si="21"/>
        <v>1</v>
      </c>
      <c r="W47" s="102">
        <f t="shared" si="21"/>
        <v>40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45777</v>
      </c>
      <c r="D48" s="20">
        <v>40</v>
      </c>
      <c r="E48" s="43">
        <v>2</v>
      </c>
      <c r="F48" s="20">
        <v>0</v>
      </c>
      <c r="G48" s="52">
        <v>0</v>
      </c>
      <c r="H48" s="96">
        <f t="shared" si="18"/>
        <v>40</v>
      </c>
      <c r="I48" s="97">
        <f t="shared" si="19"/>
        <v>1</v>
      </c>
      <c r="J48" s="98">
        <f t="shared" si="20"/>
        <v>40</v>
      </c>
      <c r="K48" s="109" t="e">
        <f>IF(#REF!&lt;&gt;0,"Não","")</f>
        <v>#REF!</v>
      </c>
      <c r="L48" s="47"/>
      <c r="R48" s="110"/>
      <c r="S48" s="99"/>
      <c r="T48" s="100">
        <f>C48</f>
        <v>45777</v>
      </c>
      <c r="U48" s="101">
        <f t="shared" si="21"/>
        <v>40</v>
      </c>
      <c r="V48" s="102">
        <f t="shared" si="21"/>
        <v>1</v>
      </c>
      <c r="W48" s="102">
        <f t="shared" si="21"/>
        <v>40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45778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45778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45779</v>
      </c>
      <c r="D50" s="43">
        <v>15</v>
      </c>
      <c r="E50" s="43">
        <v>0.75</v>
      </c>
      <c r="F50" s="43">
        <v>15</v>
      </c>
      <c r="G50" s="52">
        <v>1</v>
      </c>
      <c r="H50" s="96">
        <f t="shared" si="18"/>
        <v>30</v>
      </c>
      <c r="I50" s="97">
        <f t="shared" si="19"/>
        <v>0.875</v>
      </c>
      <c r="J50" s="98">
        <f t="shared" si="20"/>
        <v>34.285714285714285</v>
      </c>
      <c r="K50" s="53" t="e">
        <f>IF(#REF!&lt;&gt;0,"Não","")</f>
        <v>#REF!</v>
      </c>
      <c r="L50" s="47"/>
      <c r="R50" s="85"/>
      <c r="S50" s="99"/>
      <c r="T50" s="100">
        <f>C50</f>
        <v>45779</v>
      </c>
      <c r="U50" s="101">
        <f t="shared" si="21"/>
        <v>30</v>
      </c>
      <c r="V50" s="102">
        <f t="shared" si="21"/>
        <v>0.875</v>
      </c>
      <c r="W50" s="102">
        <f t="shared" si="21"/>
        <v>34.285714285714285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45780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115</v>
      </c>
      <c r="E52" s="115">
        <f>IF(SUM(E46:E51)=0,0,AVERAGE(E46:E51))</f>
        <v>1.25</v>
      </c>
      <c r="F52" s="115">
        <f>SUM(F46:F51)</f>
        <v>26</v>
      </c>
      <c r="G52" s="116">
        <f>IF(SUM(G46:G51)=0,0,AVERAGE(G46:G51))</f>
        <v>0.35</v>
      </c>
      <c r="H52" s="115">
        <f t="shared" si="18"/>
        <v>141</v>
      </c>
      <c r="I52" s="117">
        <f>AVERAGE(E52,G52)</f>
        <v>0.8</v>
      </c>
      <c r="J52" s="118">
        <f>IF(I52=0,0,H52/I52)</f>
        <v>176.25</v>
      </c>
      <c r="K52" s="60"/>
      <c r="L52" s="119"/>
      <c r="R52" s="85"/>
      <c r="S52" s="3"/>
      <c r="T52" s="104"/>
      <c r="U52" s="25">
        <f>D52+F52</f>
        <v>141</v>
      </c>
      <c r="V52" s="33">
        <f>SUM(V46:V50)</f>
        <v>4</v>
      </c>
      <c r="W52" s="34">
        <f>SUM(W46:W50)</f>
        <v>141.84126984126985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35.460317460317462</v>
      </c>
      <c r="X53" s="37">
        <f>IF(W52=0,0,W53)</f>
        <v>35.460317460317462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45775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45775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45775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45776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45776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45777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45777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45778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45778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45779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45779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45780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9.4166666666666661</v>
      </c>
      <c r="C68" s="306"/>
      <c r="D68" s="309" t="s">
        <v>1</v>
      </c>
      <c r="E68" s="310"/>
      <c r="F68" s="311" t="s">
        <v>2</v>
      </c>
      <c r="G68" s="309"/>
      <c r="H68" s="312">
        <f>C71</f>
        <v>45775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45775</v>
      </c>
      <c r="D71" s="146">
        <v>0</v>
      </c>
      <c r="E71" s="146">
        <v>1</v>
      </c>
      <c r="F71" s="146">
        <v>11</v>
      </c>
      <c r="G71" s="146">
        <v>2</v>
      </c>
      <c r="H71" s="147">
        <f t="shared" ref="H71:H77" si="28">D71+F71</f>
        <v>11</v>
      </c>
      <c r="I71" s="148">
        <f t="shared" ref="I71:I76" si="29">IF(H71=0,0,AVERAGE(E71,G71))</f>
        <v>1.5</v>
      </c>
      <c r="J71" s="149">
        <f t="shared" ref="J71:J76" si="30">IF(H71=0,0,H71/I71)</f>
        <v>7.333333333333333</v>
      </c>
      <c r="K71" s="150"/>
      <c r="L71" s="128"/>
      <c r="T71" s="151">
        <f>C71</f>
        <v>45775</v>
      </c>
      <c r="U71" s="152">
        <f>H71</f>
        <v>11</v>
      </c>
      <c r="V71" s="153">
        <f>I71</f>
        <v>1.5</v>
      </c>
      <c r="W71" s="153">
        <f>J71</f>
        <v>7.333333333333333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45776</v>
      </c>
      <c r="D72" s="146">
        <v>0</v>
      </c>
      <c r="E72" s="146">
        <v>1</v>
      </c>
      <c r="F72" s="146">
        <v>8</v>
      </c>
      <c r="G72" s="146">
        <v>2</v>
      </c>
      <c r="H72" s="147">
        <f t="shared" si="28"/>
        <v>8</v>
      </c>
      <c r="I72" s="148">
        <f t="shared" si="29"/>
        <v>1.5</v>
      </c>
      <c r="J72" s="149">
        <f t="shared" si="30"/>
        <v>5.333333333333333</v>
      </c>
      <c r="K72" s="150"/>
      <c r="L72" s="128"/>
      <c r="T72" s="151">
        <f>C72</f>
        <v>45776</v>
      </c>
      <c r="U72" s="152">
        <f t="shared" ref="U72:W75" si="32">H72</f>
        <v>8</v>
      </c>
      <c r="V72" s="153">
        <f t="shared" si="32"/>
        <v>1.5</v>
      </c>
      <c r="W72" s="153">
        <f t="shared" si="32"/>
        <v>5.333333333333333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45777</v>
      </c>
      <c r="D73" s="146">
        <v>5</v>
      </c>
      <c r="E73" s="146">
        <v>1</v>
      </c>
      <c r="F73" s="146">
        <v>5</v>
      </c>
      <c r="G73" s="146">
        <v>1</v>
      </c>
      <c r="H73" s="147">
        <f t="shared" si="28"/>
        <v>10</v>
      </c>
      <c r="I73" s="148">
        <f t="shared" si="29"/>
        <v>1</v>
      </c>
      <c r="J73" s="149">
        <f t="shared" si="30"/>
        <v>10</v>
      </c>
      <c r="K73" s="150"/>
      <c r="L73" s="128"/>
      <c r="T73" s="151">
        <f>C73</f>
        <v>45777</v>
      </c>
      <c r="U73" s="152">
        <f t="shared" si="32"/>
        <v>10</v>
      </c>
      <c r="V73" s="153">
        <f t="shared" si="32"/>
        <v>1</v>
      </c>
      <c r="W73" s="153">
        <f t="shared" si="32"/>
        <v>10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45778</v>
      </c>
      <c r="D74" s="146">
        <v>0</v>
      </c>
      <c r="E74" s="146">
        <v>0</v>
      </c>
      <c r="F74" s="146">
        <v>0</v>
      </c>
      <c r="G74" s="146">
        <v>0</v>
      </c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45778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45779</v>
      </c>
      <c r="D75" s="146">
        <v>15</v>
      </c>
      <c r="E75" s="146">
        <v>2</v>
      </c>
      <c r="F75" s="146">
        <v>0</v>
      </c>
      <c r="G75" s="146">
        <v>0</v>
      </c>
      <c r="H75" s="147">
        <f t="shared" si="28"/>
        <v>15</v>
      </c>
      <c r="I75" s="148">
        <f t="shared" si="29"/>
        <v>1</v>
      </c>
      <c r="J75" s="149">
        <f t="shared" si="30"/>
        <v>15</v>
      </c>
      <c r="K75" s="150"/>
      <c r="L75" s="128"/>
      <c r="T75" s="151">
        <f>C75</f>
        <v>45779</v>
      </c>
      <c r="U75" s="152">
        <f t="shared" si="32"/>
        <v>15</v>
      </c>
      <c r="V75" s="153">
        <f t="shared" si="32"/>
        <v>1</v>
      </c>
      <c r="W75" s="153">
        <f t="shared" si="32"/>
        <v>15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45780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20</v>
      </c>
      <c r="E77" s="157">
        <f>IF(SUM(E71:E76)=0,0,AVERAGE(E71:E76))</f>
        <v>1</v>
      </c>
      <c r="F77" s="157">
        <f>SUM(F71:F76)</f>
        <v>24</v>
      </c>
      <c r="G77" s="158">
        <f>IF(SUM(G71:G76)=0,0,AVERAGE(G71:G76))</f>
        <v>1</v>
      </c>
      <c r="H77" s="157">
        <f t="shared" si="28"/>
        <v>44</v>
      </c>
      <c r="I77" s="159">
        <f>AVERAGE(E77,G77)</f>
        <v>1</v>
      </c>
      <c r="J77" s="160">
        <f>IF(I77=0,0,H77/I77)</f>
        <v>44</v>
      </c>
      <c r="K77" s="60"/>
      <c r="L77" s="142"/>
      <c r="U77" s="25">
        <f>D77+F77</f>
        <v>44</v>
      </c>
      <c r="V77" s="33">
        <f>SUM(V71:V75)</f>
        <v>5</v>
      </c>
      <c r="W77" s="34">
        <f>SUM(W71:W75)</f>
        <v>37.666666666666664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9.4166666666666661</v>
      </c>
      <c r="X78" s="37">
        <f>IF(W77=0,0,W78)</f>
        <v>9.4166666666666661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45775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45776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45777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45778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45779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45780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07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06" priority="11" operator="equal">
      <formula>$R$2</formula>
    </cfRule>
  </conditionalFormatting>
  <conditionalFormatting sqref="C59:C64">
    <cfRule type="cellIs" dxfId="105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22.736263736263737</v>
      </c>
      <c r="C7" s="306"/>
      <c r="D7" s="382" t="s">
        <v>1</v>
      </c>
      <c r="E7" s="383"/>
      <c r="F7" s="383" t="s">
        <v>2</v>
      </c>
      <c r="G7" s="384"/>
      <c r="H7" s="385">
        <f>C10</f>
        <v>45782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 xml:space="preserve"> '28abr'!C15+2</f>
        <v>45782</v>
      </c>
      <c r="D10" s="20">
        <v>57</v>
      </c>
      <c r="E10" s="20">
        <v>7</v>
      </c>
      <c r="F10" s="20">
        <v>70</v>
      </c>
      <c r="G10" s="20">
        <v>6</v>
      </c>
      <c r="H10" s="179">
        <f t="shared" ref="H10:H16" si="0">D10+F10</f>
        <v>127</v>
      </c>
      <c r="I10" s="180">
        <f t="shared" ref="I10:I15" si="1">IF(H10=0,0,AVERAGE(E10,G10))</f>
        <v>6.5</v>
      </c>
      <c r="J10" s="181">
        <f t="shared" ref="J10:J15" si="2">IF(H10=0,0,H10/I10)</f>
        <v>19.53846153846154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45782</v>
      </c>
      <c r="U10" s="17">
        <f>H10</f>
        <v>127</v>
      </c>
      <c r="V10" s="19">
        <f>I10</f>
        <v>6.5</v>
      </c>
      <c r="W10" s="24">
        <f>J10</f>
        <v>19.53846153846154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45783</v>
      </c>
      <c r="D11" s="20">
        <v>94</v>
      </c>
      <c r="E11" s="20">
        <v>7</v>
      </c>
      <c r="F11" s="20">
        <v>73</v>
      </c>
      <c r="G11" s="20">
        <v>7</v>
      </c>
      <c r="H11" s="179">
        <f t="shared" si="0"/>
        <v>167</v>
      </c>
      <c r="I11" s="180">
        <f t="shared" si="1"/>
        <v>7</v>
      </c>
      <c r="J11" s="181">
        <f t="shared" si="2"/>
        <v>23.857142857142858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45783</v>
      </c>
      <c r="U11" s="17">
        <f t="shared" ref="U11:W14" si="3">H11</f>
        <v>167</v>
      </c>
      <c r="V11" s="19">
        <f t="shared" si="3"/>
        <v>7</v>
      </c>
      <c r="W11" s="24">
        <f t="shared" si="3"/>
        <v>23.857142857142858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45784</v>
      </c>
      <c r="D12" s="20">
        <v>82</v>
      </c>
      <c r="E12" s="20">
        <v>7</v>
      </c>
      <c r="F12" s="20">
        <v>98</v>
      </c>
      <c r="G12" s="20">
        <v>8</v>
      </c>
      <c r="H12" s="179">
        <f t="shared" si="0"/>
        <v>180</v>
      </c>
      <c r="I12" s="180">
        <f t="shared" si="1"/>
        <v>7.5</v>
      </c>
      <c r="J12" s="181">
        <f t="shared" si="2"/>
        <v>24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45784</v>
      </c>
      <c r="U12" s="17">
        <f t="shared" si="3"/>
        <v>180</v>
      </c>
      <c r="V12" s="19">
        <f t="shared" si="3"/>
        <v>7.5</v>
      </c>
      <c r="W12" s="24">
        <f t="shared" si="3"/>
        <v>24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45785</v>
      </c>
      <c r="D13" s="20">
        <v>74</v>
      </c>
      <c r="E13" s="20">
        <v>7</v>
      </c>
      <c r="F13" s="20">
        <v>96</v>
      </c>
      <c r="G13" s="20">
        <v>7</v>
      </c>
      <c r="H13" s="179">
        <f t="shared" si="0"/>
        <v>170</v>
      </c>
      <c r="I13" s="180">
        <f t="shared" si="1"/>
        <v>7</v>
      </c>
      <c r="J13" s="181">
        <f t="shared" si="2"/>
        <v>24.285714285714285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45785</v>
      </c>
      <c r="U13" s="17">
        <f t="shared" si="3"/>
        <v>170</v>
      </c>
      <c r="V13" s="19">
        <f t="shared" si="3"/>
        <v>7</v>
      </c>
      <c r="W13" s="24">
        <f t="shared" si="3"/>
        <v>24.285714285714285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45786</v>
      </c>
      <c r="D14" s="20">
        <v>89</v>
      </c>
      <c r="E14" s="20">
        <v>7</v>
      </c>
      <c r="F14" s="20">
        <v>65</v>
      </c>
      <c r="G14" s="20">
        <v>7</v>
      </c>
      <c r="H14" s="179">
        <f t="shared" si="0"/>
        <v>154</v>
      </c>
      <c r="I14" s="180">
        <f t="shared" si="1"/>
        <v>7</v>
      </c>
      <c r="J14" s="181">
        <f t="shared" si="2"/>
        <v>22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45786</v>
      </c>
      <c r="U14" s="17">
        <f t="shared" si="3"/>
        <v>154</v>
      </c>
      <c r="V14" s="19">
        <f t="shared" si="3"/>
        <v>7</v>
      </c>
      <c r="W14" s="24">
        <f t="shared" si="3"/>
        <v>22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45787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396</v>
      </c>
      <c r="E16" s="30">
        <f>IF(SUM(E10:E15)=0,0,AVERAGE(E10:E15))</f>
        <v>7</v>
      </c>
      <c r="F16" s="30">
        <f>SUM(F10:F15)</f>
        <v>402</v>
      </c>
      <c r="G16" s="30">
        <f>IF(SUM(G10:G15)=0,0,AVERAGE(G10:G15))</f>
        <v>7</v>
      </c>
      <c r="H16" s="30">
        <f t="shared" si="0"/>
        <v>798</v>
      </c>
      <c r="I16" s="31">
        <f>IF(H16=0,0,AVERAGE(E16,G16))</f>
        <v>7</v>
      </c>
      <c r="J16" s="32">
        <f>IF(H16=0,0,H16/I16)</f>
        <v>114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798</v>
      </c>
      <c r="V16" s="33">
        <f>SUM(V10:V14)</f>
        <v>35</v>
      </c>
      <c r="W16" s="34">
        <f>SUM(W10:W14)</f>
        <v>113.68131868131869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22.736263736263737</v>
      </c>
      <c r="X17" s="37">
        <f>IF(W16=0,0,W17)</f>
        <v>22.736263736263737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6.5555555555555562</v>
      </c>
      <c r="C19" s="306"/>
      <c r="D19" s="368" t="s">
        <v>1</v>
      </c>
      <c r="E19" s="369"/>
      <c r="F19" s="369" t="s">
        <v>2</v>
      </c>
      <c r="G19" s="370"/>
      <c r="H19" s="371">
        <f>C22</f>
        <v>45782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45782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45782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45783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45783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45784</v>
      </c>
      <c r="D24" s="43">
        <v>3</v>
      </c>
      <c r="E24" s="43">
        <v>1</v>
      </c>
      <c r="F24" s="43">
        <v>3</v>
      </c>
      <c r="G24" s="43">
        <v>1</v>
      </c>
      <c r="H24" s="44">
        <f t="shared" si="5"/>
        <v>6</v>
      </c>
      <c r="I24" s="45">
        <f t="shared" si="6"/>
        <v>1</v>
      </c>
      <c r="J24" s="46">
        <f t="shared" si="7"/>
        <v>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45784</v>
      </c>
      <c r="U24" s="39">
        <f t="shared" si="8"/>
        <v>6</v>
      </c>
      <c r="V24" s="40">
        <f t="shared" si="8"/>
        <v>1</v>
      </c>
      <c r="W24" s="40">
        <f t="shared" si="8"/>
        <v>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45785</v>
      </c>
      <c r="D25" s="43">
        <v>3</v>
      </c>
      <c r="E25" s="43">
        <v>1</v>
      </c>
      <c r="F25" s="43">
        <v>2</v>
      </c>
      <c r="G25" s="43">
        <v>0.5</v>
      </c>
      <c r="H25" s="44">
        <f t="shared" si="5"/>
        <v>5</v>
      </c>
      <c r="I25" s="45">
        <f t="shared" si="6"/>
        <v>0.75</v>
      </c>
      <c r="J25" s="46">
        <f t="shared" si="7"/>
        <v>6.666666666666667</v>
      </c>
      <c r="K25" s="21" t="e">
        <f>IF(#REF!&lt;&gt;0,"Não","")</f>
        <v>#REF!</v>
      </c>
      <c r="L25" s="47"/>
      <c r="T25" s="48">
        <f>C25</f>
        <v>45785</v>
      </c>
      <c r="U25" s="39">
        <f t="shared" si="8"/>
        <v>5</v>
      </c>
      <c r="V25" s="40">
        <f t="shared" si="8"/>
        <v>0.75</v>
      </c>
      <c r="W25" s="40">
        <f t="shared" si="8"/>
        <v>6.666666666666667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45786</v>
      </c>
      <c r="D26" s="43">
        <v>4</v>
      </c>
      <c r="E26" s="43">
        <v>1</v>
      </c>
      <c r="F26" s="43">
        <v>3</v>
      </c>
      <c r="G26" s="43">
        <v>1</v>
      </c>
      <c r="H26" s="49">
        <f t="shared" si="5"/>
        <v>7</v>
      </c>
      <c r="I26" s="50">
        <f t="shared" si="6"/>
        <v>1</v>
      </c>
      <c r="J26" s="51">
        <f t="shared" si="7"/>
        <v>7</v>
      </c>
      <c r="K26" s="21" t="e">
        <f>IF(#REF!&lt;&gt;0,"Não","")</f>
        <v>#REF!</v>
      </c>
      <c r="L26" s="47"/>
      <c r="T26" s="48">
        <f>C26</f>
        <v>45786</v>
      </c>
      <c r="U26" s="39">
        <f t="shared" si="8"/>
        <v>7</v>
      </c>
      <c r="V26" s="40">
        <f t="shared" si="8"/>
        <v>1</v>
      </c>
      <c r="W26" s="40">
        <f t="shared" si="8"/>
        <v>7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45787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10</v>
      </c>
      <c r="E28" s="56">
        <f>IF(SUM(E22:E27)=0,0,AVERAGE(E22:E27))</f>
        <v>0.6</v>
      </c>
      <c r="F28" s="56">
        <f>SUM(F22:F27)</f>
        <v>8</v>
      </c>
      <c r="G28" s="57">
        <f>IF(SUM(G22:G27)=0,0,AVERAGE(G22:G27))</f>
        <v>0.5</v>
      </c>
      <c r="H28" s="56">
        <f t="shared" si="5"/>
        <v>18</v>
      </c>
      <c r="I28" s="58">
        <f>AVERAGE(I22:I26)</f>
        <v>0.55000000000000004</v>
      </c>
      <c r="J28" s="59">
        <f>IF(H28=0,0,H28/I28)</f>
        <v>32.727272727272727</v>
      </c>
      <c r="K28" s="60"/>
      <c r="L28" s="61"/>
      <c r="U28" s="25">
        <f>D28+F28</f>
        <v>18</v>
      </c>
      <c r="V28" s="33">
        <f>SUM(V22:V26)</f>
        <v>2.75</v>
      </c>
      <c r="W28" s="34">
        <f>SUM(W22:W26)</f>
        <v>19.666666666666668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6.5555555555555562</v>
      </c>
      <c r="X29" s="37">
        <f>IF(W28=0,0,W29)</f>
        <v>6.5555555555555562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36</v>
      </c>
      <c r="C31" s="306"/>
      <c r="D31" s="352" t="s">
        <v>1</v>
      </c>
      <c r="E31" s="353"/>
      <c r="F31" s="353" t="s">
        <v>2</v>
      </c>
      <c r="G31" s="354"/>
      <c r="H31" s="355">
        <f>C34</f>
        <v>45782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45782</v>
      </c>
      <c r="D34" s="43">
        <v>10</v>
      </c>
      <c r="E34" s="43">
        <v>0.75</v>
      </c>
      <c r="F34" s="43">
        <v>14</v>
      </c>
      <c r="G34" s="43">
        <v>0.75</v>
      </c>
      <c r="H34" s="67">
        <f t="shared" ref="H34:H40" si="11">D34+F34</f>
        <v>24</v>
      </c>
      <c r="I34" s="68">
        <f t="shared" ref="I34:I39" si="12">IF(H34=0,0,AVERAGE(E34,G34))</f>
        <v>0.75</v>
      </c>
      <c r="J34" s="69">
        <f t="shared" ref="J34:J39" si="13">IF(H34=0,0,H34/I34)</f>
        <v>32</v>
      </c>
      <c r="K34" s="21" t="e">
        <f>IF(#REF!&lt;&gt;0,"Não","")</f>
        <v>#REF!</v>
      </c>
      <c r="L34" s="47"/>
      <c r="T34" s="70">
        <f>C34</f>
        <v>45782</v>
      </c>
      <c r="U34" s="63">
        <f>H34</f>
        <v>24</v>
      </c>
      <c r="V34" s="64">
        <f>I34</f>
        <v>0.75</v>
      </c>
      <c r="W34" s="64">
        <f>J34</f>
        <v>32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45783</v>
      </c>
      <c r="D35" s="43">
        <v>16</v>
      </c>
      <c r="E35" s="43">
        <v>0.75</v>
      </c>
      <c r="F35" s="43">
        <v>14</v>
      </c>
      <c r="G35" s="43">
        <v>0.75</v>
      </c>
      <c r="H35" s="67">
        <f t="shared" si="11"/>
        <v>30</v>
      </c>
      <c r="I35" s="68">
        <f t="shared" si="12"/>
        <v>0.75</v>
      </c>
      <c r="J35" s="69">
        <f t="shared" si="13"/>
        <v>40</v>
      </c>
      <c r="K35" s="21" t="e">
        <f>IF(#REF!&lt;&gt;0,"Não","")</f>
        <v>#REF!</v>
      </c>
      <c r="L35" s="47"/>
      <c r="T35" s="70">
        <f>C35</f>
        <v>45783</v>
      </c>
      <c r="U35" s="63">
        <f t="shared" ref="U35:W38" si="14">H35</f>
        <v>30</v>
      </c>
      <c r="V35" s="64">
        <f t="shared" si="14"/>
        <v>0.75</v>
      </c>
      <c r="W35" s="64">
        <f t="shared" si="14"/>
        <v>40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45784</v>
      </c>
      <c r="D36" s="20">
        <v>24</v>
      </c>
      <c r="E36" s="43">
        <v>1</v>
      </c>
      <c r="F36" s="20">
        <v>6</v>
      </c>
      <c r="G36" s="43">
        <v>0.5</v>
      </c>
      <c r="H36" s="67">
        <f t="shared" si="11"/>
        <v>30</v>
      </c>
      <c r="I36" s="68">
        <f t="shared" si="12"/>
        <v>0.75</v>
      </c>
      <c r="J36" s="69">
        <f t="shared" si="13"/>
        <v>40</v>
      </c>
      <c r="K36" s="26" t="e">
        <f>IF(#REF!&lt;&gt;0,"Não","")</f>
        <v>#REF!</v>
      </c>
      <c r="L36" s="47"/>
      <c r="T36" s="70">
        <f>C36</f>
        <v>45784</v>
      </c>
      <c r="U36" s="63">
        <f t="shared" si="14"/>
        <v>30</v>
      </c>
      <c r="V36" s="64">
        <f t="shared" si="14"/>
        <v>0.75</v>
      </c>
      <c r="W36" s="64">
        <f t="shared" si="14"/>
        <v>40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45785</v>
      </c>
      <c r="D37" s="43">
        <v>18</v>
      </c>
      <c r="E37" s="43">
        <v>1</v>
      </c>
      <c r="F37" s="43">
        <v>16</v>
      </c>
      <c r="G37" s="43">
        <v>1</v>
      </c>
      <c r="H37" s="67">
        <f t="shared" si="11"/>
        <v>34</v>
      </c>
      <c r="I37" s="68">
        <f t="shared" si="12"/>
        <v>1</v>
      </c>
      <c r="J37" s="69">
        <f t="shared" si="13"/>
        <v>34</v>
      </c>
      <c r="K37" s="21" t="e">
        <f>IF(#REF!&lt;&gt;0,"Não","")</f>
        <v>#REF!</v>
      </c>
      <c r="L37" s="47"/>
      <c r="T37" s="70">
        <f>C37</f>
        <v>45785</v>
      </c>
      <c r="U37" s="63">
        <f t="shared" si="14"/>
        <v>34</v>
      </c>
      <c r="V37" s="64">
        <f t="shared" si="14"/>
        <v>1</v>
      </c>
      <c r="W37" s="64">
        <f t="shared" si="14"/>
        <v>34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45786</v>
      </c>
      <c r="D38" s="43">
        <v>17</v>
      </c>
      <c r="E38" s="43">
        <v>1</v>
      </c>
      <c r="F38" s="43">
        <v>17</v>
      </c>
      <c r="G38" s="43">
        <v>1</v>
      </c>
      <c r="H38" s="71">
        <f t="shared" si="11"/>
        <v>34</v>
      </c>
      <c r="I38" s="72">
        <f t="shared" si="12"/>
        <v>1</v>
      </c>
      <c r="J38" s="73">
        <f t="shared" si="13"/>
        <v>34</v>
      </c>
      <c r="K38" s="21" t="e">
        <f>IF(#REF!&lt;&gt;0,"Não","")</f>
        <v>#REF!</v>
      </c>
      <c r="L38" s="47"/>
      <c r="T38" s="70">
        <f>C38</f>
        <v>45786</v>
      </c>
      <c r="U38" s="63">
        <f t="shared" si="14"/>
        <v>34</v>
      </c>
      <c r="V38" s="64">
        <f t="shared" si="14"/>
        <v>1</v>
      </c>
      <c r="W38" s="64">
        <f t="shared" si="14"/>
        <v>34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45787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85</v>
      </c>
      <c r="E40" s="76">
        <f>IF(SUM(E34:E39)=0,0,AVERAGE(E34:E39))</f>
        <v>0.9</v>
      </c>
      <c r="F40" s="76">
        <f>SUM(F34:F39)</f>
        <v>67</v>
      </c>
      <c r="G40" s="77">
        <f>IF(SUM(G34:G39)=0,0,AVERAGE(G34:G39))</f>
        <v>0.8</v>
      </c>
      <c r="H40" s="78">
        <f t="shared" si="11"/>
        <v>152</v>
      </c>
      <c r="I40" s="79">
        <f>AVERAGE(I34:I38)</f>
        <v>0.85</v>
      </c>
      <c r="J40" s="80">
        <v>0</v>
      </c>
      <c r="K40" s="60"/>
      <c r="L40" s="81"/>
      <c r="U40" s="25">
        <f>D40+F40</f>
        <v>152</v>
      </c>
      <c r="V40" s="33">
        <f>SUM(V34:V38)</f>
        <v>4.25</v>
      </c>
      <c r="W40" s="34">
        <f>SUM(W34:W38)</f>
        <v>180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36</v>
      </c>
      <c r="X41" s="37">
        <f>IF(W40=0,0,W41)</f>
        <v>36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40.990476190476187</v>
      </c>
      <c r="C43" s="335"/>
      <c r="D43" s="338" t="s">
        <v>1</v>
      </c>
      <c r="E43" s="339"/>
      <c r="F43" s="339" t="s">
        <v>2</v>
      </c>
      <c r="G43" s="340"/>
      <c r="H43" s="341">
        <f>C46</f>
        <v>45782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45782</v>
      </c>
      <c r="D46" s="43">
        <v>25</v>
      </c>
      <c r="E46" s="43">
        <v>1.05</v>
      </c>
      <c r="F46" s="43">
        <v>0</v>
      </c>
      <c r="G46" s="52">
        <v>0</v>
      </c>
      <c r="H46" s="96">
        <f t="shared" ref="H46:H52" si="18">D46+F46</f>
        <v>25</v>
      </c>
      <c r="I46" s="97">
        <f t="shared" ref="I46:I51" si="19">IF(H46=0,0,AVERAGE(E46,G46))</f>
        <v>0.52500000000000002</v>
      </c>
      <c r="J46" s="98">
        <f t="shared" ref="J46:J51" si="20">IF(H46=0,0,H46/I46)</f>
        <v>47.61904761904762</v>
      </c>
      <c r="K46" s="53" t="e">
        <f>IF(#REF!&lt;&gt;0,"Não","")</f>
        <v>#REF!</v>
      </c>
      <c r="L46" s="47"/>
      <c r="R46" s="85"/>
      <c r="S46" s="99"/>
      <c r="T46" s="100">
        <f>C46</f>
        <v>45782</v>
      </c>
      <c r="U46" s="101">
        <f>H46</f>
        <v>25</v>
      </c>
      <c r="V46" s="102">
        <f>I46</f>
        <v>0.52500000000000002</v>
      </c>
      <c r="W46" s="102">
        <f>J46</f>
        <v>47.61904761904762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45783</v>
      </c>
      <c r="D47" s="43">
        <v>16</v>
      </c>
      <c r="E47" s="43">
        <v>0.75</v>
      </c>
      <c r="F47" s="43">
        <v>14</v>
      </c>
      <c r="G47" s="52">
        <v>0.75</v>
      </c>
      <c r="H47" s="96">
        <f t="shared" si="18"/>
        <v>30</v>
      </c>
      <c r="I47" s="97">
        <f t="shared" si="19"/>
        <v>0.75</v>
      </c>
      <c r="J47" s="98">
        <f t="shared" si="20"/>
        <v>40</v>
      </c>
      <c r="K47" s="53" t="e">
        <f>IF(#REF!&lt;&gt;0,"Não","")</f>
        <v>#REF!</v>
      </c>
      <c r="L47" s="47"/>
      <c r="R47" s="85"/>
      <c r="S47" s="99"/>
      <c r="T47" s="100">
        <f>C47</f>
        <v>45783</v>
      </c>
      <c r="U47" s="101">
        <f t="shared" ref="U47:W50" si="21">H47</f>
        <v>30</v>
      </c>
      <c r="V47" s="102">
        <f t="shared" si="21"/>
        <v>0.75</v>
      </c>
      <c r="W47" s="102">
        <f t="shared" si="21"/>
        <v>40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45784</v>
      </c>
      <c r="D48" s="20">
        <v>8</v>
      </c>
      <c r="E48" s="43">
        <v>0.25</v>
      </c>
      <c r="F48" s="20">
        <v>0</v>
      </c>
      <c r="G48" s="52">
        <v>0</v>
      </c>
      <c r="H48" s="96">
        <f t="shared" si="18"/>
        <v>8</v>
      </c>
      <c r="I48" s="97">
        <f t="shared" si="19"/>
        <v>0.125</v>
      </c>
      <c r="J48" s="98">
        <f t="shared" si="20"/>
        <v>64</v>
      </c>
      <c r="K48" s="109" t="e">
        <f>IF(#REF!&lt;&gt;0,"Não","")</f>
        <v>#REF!</v>
      </c>
      <c r="L48" s="47"/>
      <c r="R48" s="110"/>
      <c r="S48" s="99"/>
      <c r="T48" s="100">
        <f>C48</f>
        <v>45784</v>
      </c>
      <c r="U48" s="101">
        <f t="shared" si="21"/>
        <v>8</v>
      </c>
      <c r="V48" s="102">
        <f t="shared" si="21"/>
        <v>0.125</v>
      </c>
      <c r="W48" s="102">
        <f t="shared" si="21"/>
        <v>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45785</v>
      </c>
      <c r="D49" s="43">
        <v>0</v>
      </c>
      <c r="E49" s="43">
        <v>0</v>
      </c>
      <c r="F49" s="20">
        <v>10</v>
      </c>
      <c r="G49" s="52">
        <v>0.75</v>
      </c>
      <c r="H49" s="96">
        <f t="shared" si="18"/>
        <v>10</v>
      </c>
      <c r="I49" s="97">
        <f t="shared" si="19"/>
        <v>0.375</v>
      </c>
      <c r="J49" s="98">
        <f t="shared" si="20"/>
        <v>26.666666666666668</v>
      </c>
      <c r="K49" s="53" t="e">
        <f>IF(#REF!&lt;&gt;0,"Não","")</f>
        <v>#REF!</v>
      </c>
      <c r="L49" s="47"/>
      <c r="R49" s="85"/>
      <c r="S49" s="99"/>
      <c r="T49" s="100">
        <f>C49</f>
        <v>45785</v>
      </c>
      <c r="U49" s="101">
        <f t="shared" si="21"/>
        <v>10</v>
      </c>
      <c r="V49" s="102">
        <f t="shared" si="21"/>
        <v>0.375</v>
      </c>
      <c r="W49" s="102">
        <f t="shared" si="21"/>
        <v>26.666666666666668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45786</v>
      </c>
      <c r="D50" s="43">
        <v>12</v>
      </c>
      <c r="E50" s="43">
        <v>0.75</v>
      </c>
      <c r="F50" s="43">
        <v>8</v>
      </c>
      <c r="G50" s="52">
        <v>0.75</v>
      </c>
      <c r="H50" s="96">
        <f t="shared" si="18"/>
        <v>20</v>
      </c>
      <c r="I50" s="97">
        <f t="shared" si="19"/>
        <v>0.75</v>
      </c>
      <c r="J50" s="98">
        <f t="shared" si="20"/>
        <v>26.666666666666668</v>
      </c>
      <c r="K50" s="53" t="e">
        <f>IF(#REF!&lt;&gt;0,"Não","")</f>
        <v>#REF!</v>
      </c>
      <c r="L50" s="47"/>
      <c r="R50" s="85"/>
      <c r="S50" s="99"/>
      <c r="T50" s="100">
        <f>C50</f>
        <v>45786</v>
      </c>
      <c r="U50" s="101">
        <f t="shared" si="21"/>
        <v>20</v>
      </c>
      <c r="V50" s="102">
        <f t="shared" si="21"/>
        <v>0.75</v>
      </c>
      <c r="W50" s="102">
        <f t="shared" si="21"/>
        <v>26.666666666666668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45787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61</v>
      </c>
      <c r="E52" s="115">
        <f>IF(SUM(E46:E51)=0,0,AVERAGE(E46:E51))</f>
        <v>0.55999999999999994</v>
      </c>
      <c r="F52" s="115">
        <f>SUM(F46:F51)</f>
        <v>32</v>
      </c>
      <c r="G52" s="116">
        <f>IF(SUM(G46:G51)=0,0,AVERAGE(G46:G51))</f>
        <v>0.45</v>
      </c>
      <c r="H52" s="115">
        <f t="shared" si="18"/>
        <v>93</v>
      </c>
      <c r="I52" s="117">
        <f>AVERAGE(E52,G52)</f>
        <v>0.505</v>
      </c>
      <c r="J52" s="118">
        <f>IF(I52=0,0,H52/I52)</f>
        <v>184.15841584158414</v>
      </c>
      <c r="K52" s="60"/>
      <c r="L52" s="119"/>
      <c r="R52" s="85"/>
      <c r="S52" s="3"/>
      <c r="T52" s="104"/>
      <c r="U52" s="25">
        <f>D52+F52</f>
        <v>93</v>
      </c>
      <c r="V52" s="33">
        <f>SUM(V46:V50)</f>
        <v>2.5249999999999999</v>
      </c>
      <c r="W52" s="34">
        <f>SUM(W46:W50)</f>
        <v>204.95238095238093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40.990476190476187</v>
      </c>
      <c r="X53" s="37">
        <f>IF(W52=0,0,W53)</f>
        <v>40.990476190476187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45782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45782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45782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45783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45783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45784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45784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45785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45785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45786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45786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45787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</v>
      </c>
      <c r="C68" s="306"/>
      <c r="D68" s="309" t="s">
        <v>1</v>
      </c>
      <c r="E68" s="310"/>
      <c r="F68" s="311" t="s">
        <v>2</v>
      </c>
      <c r="G68" s="309"/>
      <c r="H68" s="312">
        <f>C71</f>
        <v>45782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45782</v>
      </c>
      <c r="D71" s="146">
        <v>3</v>
      </c>
      <c r="E71" s="146">
        <v>1</v>
      </c>
      <c r="F71" s="146">
        <v>4</v>
      </c>
      <c r="G71" s="146">
        <v>1</v>
      </c>
      <c r="H71" s="147">
        <f t="shared" ref="H71:H77" si="28">D71+F71</f>
        <v>7</v>
      </c>
      <c r="I71" s="148">
        <f t="shared" ref="I71:I76" si="29">IF(H71=0,0,AVERAGE(E71,G71))</f>
        <v>1</v>
      </c>
      <c r="J71" s="149">
        <f t="shared" ref="J71:J76" si="30">IF(H71=0,0,H71/I71)</f>
        <v>7</v>
      </c>
      <c r="K71" s="150"/>
      <c r="L71" s="128"/>
      <c r="T71" s="151">
        <f>C71</f>
        <v>45782</v>
      </c>
      <c r="U71" s="152">
        <f>H71</f>
        <v>7</v>
      </c>
      <c r="V71" s="153">
        <f>I71</f>
        <v>1</v>
      </c>
      <c r="W71" s="153">
        <f>J71</f>
        <v>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45783</v>
      </c>
      <c r="D72" s="146">
        <v>0</v>
      </c>
      <c r="E72" s="146">
        <v>1</v>
      </c>
      <c r="F72" s="146">
        <v>2</v>
      </c>
      <c r="G72" s="146">
        <v>1</v>
      </c>
      <c r="H72" s="147">
        <f t="shared" si="28"/>
        <v>2</v>
      </c>
      <c r="I72" s="148">
        <f t="shared" si="29"/>
        <v>1</v>
      </c>
      <c r="J72" s="149">
        <f t="shared" si="30"/>
        <v>2</v>
      </c>
      <c r="K72" s="150"/>
      <c r="L72" s="128"/>
      <c r="T72" s="151">
        <f>C72</f>
        <v>45783</v>
      </c>
      <c r="U72" s="152">
        <f t="shared" ref="U72:W75" si="32">H72</f>
        <v>2</v>
      </c>
      <c r="V72" s="153">
        <f t="shared" si="32"/>
        <v>1</v>
      </c>
      <c r="W72" s="153">
        <f t="shared" si="32"/>
        <v>2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45784</v>
      </c>
      <c r="D73" s="146">
        <v>4</v>
      </c>
      <c r="E73" s="146">
        <v>1</v>
      </c>
      <c r="F73" s="146">
        <v>3</v>
      </c>
      <c r="G73" s="146">
        <v>1</v>
      </c>
      <c r="H73" s="147">
        <f t="shared" si="28"/>
        <v>7</v>
      </c>
      <c r="I73" s="148">
        <f t="shared" si="29"/>
        <v>1</v>
      </c>
      <c r="J73" s="149">
        <f t="shared" si="30"/>
        <v>7</v>
      </c>
      <c r="K73" s="150"/>
      <c r="L73" s="128"/>
      <c r="T73" s="151">
        <f>C73</f>
        <v>45784</v>
      </c>
      <c r="U73" s="152">
        <f t="shared" si="32"/>
        <v>7</v>
      </c>
      <c r="V73" s="153">
        <f t="shared" si="32"/>
        <v>1</v>
      </c>
      <c r="W73" s="153">
        <f t="shared" si="32"/>
        <v>7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45785</v>
      </c>
      <c r="D74" s="146">
        <v>9</v>
      </c>
      <c r="E74" s="146">
        <v>1</v>
      </c>
      <c r="F74" s="146">
        <v>3</v>
      </c>
      <c r="G74" s="146">
        <v>1</v>
      </c>
      <c r="H74" s="147">
        <f t="shared" si="28"/>
        <v>12</v>
      </c>
      <c r="I74" s="148">
        <f t="shared" si="29"/>
        <v>1</v>
      </c>
      <c r="J74" s="149">
        <f t="shared" si="30"/>
        <v>12</v>
      </c>
      <c r="K74" s="150"/>
      <c r="L74" s="128"/>
      <c r="T74" s="151">
        <f>C74</f>
        <v>45785</v>
      </c>
      <c r="U74" s="152">
        <f t="shared" si="32"/>
        <v>12</v>
      </c>
      <c r="V74" s="153">
        <f t="shared" si="32"/>
        <v>1</v>
      </c>
      <c r="W74" s="153">
        <f t="shared" si="32"/>
        <v>12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45786</v>
      </c>
      <c r="D75" s="146">
        <v>2</v>
      </c>
      <c r="E75" s="146">
        <v>1</v>
      </c>
      <c r="F75" s="146">
        <v>0</v>
      </c>
      <c r="G75" s="146">
        <v>1</v>
      </c>
      <c r="H75" s="147">
        <f t="shared" si="28"/>
        <v>2</v>
      </c>
      <c r="I75" s="148">
        <f t="shared" si="29"/>
        <v>1</v>
      </c>
      <c r="J75" s="149">
        <f t="shared" si="30"/>
        <v>2</v>
      </c>
      <c r="K75" s="150"/>
      <c r="L75" s="128"/>
      <c r="T75" s="151">
        <f>C75</f>
        <v>45786</v>
      </c>
      <c r="U75" s="152">
        <f t="shared" si="32"/>
        <v>2</v>
      </c>
      <c r="V75" s="153">
        <f t="shared" si="32"/>
        <v>1</v>
      </c>
      <c r="W75" s="153">
        <f t="shared" si="32"/>
        <v>2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45787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18</v>
      </c>
      <c r="E77" s="157">
        <f>IF(SUM(E71:E76)=0,0,AVERAGE(E71:E76))</f>
        <v>1</v>
      </c>
      <c r="F77" s="157">
        <f>SUM(F71:F76)</f>
        <v>12</v>
      </c>
      <c r="G77" s="158">
        <f>IF(SUM(G71:G76)=0,0,AVERAGE(G71:G76))</f>
        <v>1</v>
      </c>
      <c r="H77" s="157">
        <f t="shared" si="28"/>
        <v>30</v>
      </c>
      <c r="I77" s="159">
        <f>AVERAGE(E77,G77)</f>
        <v>1</v>
      </c>
      <c r="J77" s="160">
        <f>IF(I77=0,0,H77/I77)</f>
        <v>30</v>
      </c>
      <c r="K77" s="60"/>
      <c r="L77" s="142"/>
      <c r="U77" s="25">
        <f>D77+F77</f>
        <v>30</v>
      </c>
      <c r="V77" s="33">
        <f>SUM(V71:V75)</f>
        <v>5</v>
      </c>
      <c r="W77" s="34">
        <f>SUM(W71:W75)</f>
        <v>30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</v>
      </c>
      <c r="X78" s="37">
        <f>IF(W77=0,0,W78)</f>
        <v>6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45782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45783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45784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45785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45786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45787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04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03" priority="11" operator="equal">
      <formula>$R$2</formula>
    </cfRule>
  </conditionalFormatting>
  <conditionalFormatting sqref="C59:C64">
    <cfRule type="cellIs" dxfId="102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O127"/>
  <sheetViews>
    <sheetView workbookViewId="0">
      <selection activeCell="H75" sqref="H7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25.078095238095237</v>
      </c>
      <c r="C7" s="306"/>
      <c r="D7" s="382" t="s">
        <v>1</v>
      </c>
      <c r="E7" s="383"/>
      <c r="F7" s="383" t="s">
        <v>2</v>
      </c>
      <c r="G7" s="384"/>
      <c r="H7" s="385">
        <f>C10</f>
        <v>45789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'05mai'!C15+2</f>
        <v>45789</v>
      </c>
      <c r="D10" s="20">
        <v>64</v>
      </c>
      <c r="E10" s="20">
        <v>7</v>
      </c>
      <c r="F10" s="20">
        <v>69</v>
      </c>
      <c r="G10" s="20">
        <v>7</v>
      </c>
      <c r="H10" s="179">
        <f t="shared" ref="H10:H16" si="0">D10+F10</f>
        <v>133</v>
      </c>
      <c r="I10" s="180">
        <f t="shared" ref="I10:I15" si="1">IF(H10=0,0,AVERAGE(E10,G10))</f>
        <v>7</v>
      </c>
      <c r="J10" s="181">
        <f t="shared" ref="J10:J15" si="2">IF(H10=0,0,H10/I10)</f>
        <v>19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45789</v>
      </c>
      <c r="U10" s="17">
        <f>H10</f>
        <v>133</v>
      </c>
      <c r="V10" s="19">
        <f>I10</f>
        <v>7</v>
      </c>
      <c r="W10" s="24">
        <f>J10</f>
        <v>19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45790</v>
      </c>
      <c r="D11" s="20">
        <v>87</v>
      </c>
      <c r="E11" s="20">
        <v>7</v>
      </c>
      <c r="F11" s="20">
        <v>107</v>
      </c>
      <c r="G11" s="20">
        <v>7</v>
      </c>
      <c r="H11" s="179">
        <f t="shared" si="0"/>
        <v>194</v>
      </c>
      <c r="I11" s="180">
        <f t="shared" si="1"/>
        <v>7</v>
      </c>
      <c r="J11" s="181">
        <f t="shared" si="2"/>
        <v>27.714285714285715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45790</v>
      </c>
      <c r="U11" s="17">
        <f t="shared" ref="U11:W14" si="3">H11</f>
        <v>194</v>
      </c>
      <c r="V11" s="19">
        <f t="shared" si="3"/>
        <v>7</v>
      </c>
      <c r="W11" s="24">
        <f t="shared" si="3"/>
        <v>27.714285714285715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45791</v>
      </c>
      <c r="D12" s="20">
        <v>60</v>
      </c>
      <c r="E12" s="20">
        <v>7</v>
      </c>
      <c r="F12" s="20">
        <v>81</v>
      </c>
      <c r="G12" s="20">
        <v>7</v>
      </c>
      <c r="H12" s="179">
        <f t="shared" si="0"/>
        <v>141</v>
      </c>
      <c r="I12" s="180">
        <f t="shared" si="1"/>
        <v>7</v>
      </c>
      <c r="J12" s="181">
        <f t="shared" si="2"/>
        <v>20.142857142857142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45791</v>
      </c>
      <c r="U12" s="17">
        <f t="shared" si="3"/>
        <v>141</v>
      </c>
      <c r="V12" s="19">
        <f t="shared" si="3"/>
        <v>7</v>
      </c>
      <c r="W12" s="24">
        <f t="shared" si="3"/>
        <v>20.142857142857142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45792</v>
      </c>
      <c r="D13" s="20">
        <v>98</v>
      </c>
      <c r="E13" s="20">
        <v>8</v>
      </c>
      <c r="F13" s="20">
        <v>99</v>
      </c>
      <c r="G13" s="20">
        <v>7</v>
      </c>
      <c r="H13" s="179">
        <f t="shared" si="0"/>
        <v>197</v>
      </c>
      <c r="I13" s="180">
        <f t="shared" si="1"/>
        <v>7.5</v>
      </c>
      <c r="J13" s="181">
        <f t="shared" si="2"/>
        <v>26.266666666666666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45792</v>
      </c>
      <c r="U13" s="17">
        <f t="shared" si="3"/>
        <v>197</v>
      </c>
      <c r="V13" s="19">
        <f t="shared" si="3"/>
        <v>7.5</v>
      </c>
      <c r="W13" s="24">
        <f t="shared" si="3"/>
        <v>26.266666666666666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45793</v>
      </c>
      <c r="D14" s="20">
        <v>112</v>
      </c>
      <c r="E14" s="20">
        <v>8</v>
      </c>
      <c r="F14" s="20">
        <v>130</v>
      </c>
      <c r="G14" s="20">
        <v>7</v>
      </c>
      <c r="H14" s="179">
        <f t="shared" si="0"/>
        <v>242</v>
      </c>
      <c r="I14" s="180">
        <f t="shared" si="1"/>
        <v>7.5</v>
      </c>
      <c r="J14" s="181">
        <f t="shared" si="2"/>
        <v>32.266666666666666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45793</v>
      </c>
      <c r="U14" s="17">
        <f t="shared" si="3"/>
        <v>242</v>
      </c>
      <c r="V14" s="19">
        <f t="shared" si="3"/>
        <v>7.5</v>
      </c>
      <c r="W14" s="24">
        <f t="shared" si="3"/>
        <v>32.266666666666666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45794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421</v>
      </c>
      <c r="E16" s="30">
        <f>IF(SUM(E10:E15)=0,0,AVERAGE(E10:E15))</f>
        <v>7.4</v>
      </c>
      <c r="F16" s="30">
        <f>SUM(F10:F15)</f>
        <v>486</v>
      </c>
      <c r="G16" s="30">
        <f>IF(SUM(G10:G15)=0,0,AVERAGE(G10:G15))</f>
        <v>7</v>
      </c>
      <c r="H16" s="30">
        <f t="shared" si="0"/>
        <v>907</v>
      </c>
      <c r="I16" s="31">
        <f>IF(H16=0,0,AVERAGE(E16,G16))</f>
        <v>7.2</v>
      </c>
      <c r="J16" s="32">
        <f>IF(H16=0,0,H16/I16)</f>
        <v>125.97222222222221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907</v>
      </c>
      <c r="V16" s="33">
        <f>SUM(V10:V14)</f>
        <v>36</v>
      </c>
      <c r="W16" s="34">
        <f>SUM(W10:W14)</f>
        <v>125.39047619047619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25.078095238095237</v>
      </c>
      <c r="X17" s="37">
        <f>IF(W16=0,0,W17)</f>
        <v>25.078095238095237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9.6</v>
      </c>
      <c r="C19" s="306"/>
      <c r="D19" s="368" t="s">
        <v>1</v>
      </c>
      <c r="E19" s="369"/>
      <c r="F19" s="369" t="s">
        <v>2</v>
      </c>
      <c r="G19" s="370"/>
      <c r="H19" s="371">
        <f>C22</f>
        <v>45789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45789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45789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45790</v>
      </c>
      <c r="D23" s="43">
        <v>4</v>
      </c>
      <c r="E23" s="43">
        <v>1</v>
      </c>
      <c r="F23" s="43">
        <v>2</v>
      </c>
      <c r="G23" s="43">
        <v>0.25</v>
      </c>
      <c r="H23" s="44">
        <f t="shared" si="5"/>
        <v>6</v>
      </c>
      <c r="I23" s="45">
        <f t="shared" si="6"/>
        <v>0.625</v>
      </c>
      <c r="J23" s="46">
        <f t="shared" si="7"/>
        <v>9.6</v>
      </c>
      <c r="K23" s="21" t="e">
        <f>IF(#REF!&lt;&gt;0,"Não","")</f>
        <v>#REF!</v>
      </c>
      <c r="L23" s="47"/>
      <c r="T23" s="48">
        <f>C23</f>
        <v>45790</v>
      </c>
      <c r="U23" s="39">
        <f t="shared" ref="U23:W26" si="8">H23</f>
        <v>6</v>
      </c>
      <c r="V23" s="40">
        <f t="shared" si="8"/>
        <v>0.625</v>
      </c>
      <c r="W23" s="40">
        <f t="shared" si="8"/>
        <v>9.6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45791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45791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45792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45792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45793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45793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45794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4</v>
      </c>
      <c r="E28" s="56">
        <f>IF(SUM(E22:E27)=0,0,AVERAGE(E22:E27))</f>
        <v>0.2</v>
      </c>
      <c r="F28" s="56">
        <f>SUM(F22:F27)</f>
        <v>2</v>
      </c>
      <c r="G28" s="57">
        <f>IF(SUM(G22:G27)=0,0,AVERAGE(G22:G27))</f>
        <v>0.05</v>
      </c>
      <c r="H28" s="56">
        <f t="shared" si="5"/>
        <v>6</v>
      </c>
      <c r="I28" s="58">
        <f>AVERAGE(I22:I26)</f>
        <v>0.125</v>
      </c>
      <c r="J28" s="59">
        <f>IF(H28=0,0,H28/I28)</f>
        <v>48</v>
      </c>
      <c r="K28" s="60"/>
      <c r="L28" s="61"/>
      <c r="U28" s="25">
        <f>D28+F28</f>
        <v>6</v>
      </c>
      <c r="V28" s="33">
        <f>SUM(V22:V26)</f>
        <v>0.625</v>
      </c>
      <c r="W28" s="34">
        <f>SUM(W22:W26)</f>
        <v>9.6</v>
      </c>
      <c r="X28" s="25">
        <f>COUNT(X22:X26)</f>
        <v>1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9.6</v>
      </c>
      <c r="X29" s="37">
        <f>IF(W28=0,0,W29)</f>
        <v>9.6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41.8</v>
      </c>
      <c r="C31" s="306"/>
      <c r="D31" s="352" t="s">
        <v>1</v>
      </c>
      <c r="E31" s="353"/>
      <c r="F31" s="353" t="s">
        <v>2</v>
      </c>
      <c r="G31" s="354"/>
      <c r="H31" s="355">
        <f>C34</f>
        <v>45789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45789</v>
      </c>
      <c r="D34" s="43">
        <v>17</v>
      </c>
      <c r="E34" s="43">
        <v>1</v>
      </c>
      <c r="F34" s="43">
        <v>16</v>
      </c>
      <c r="G34" s="43">
        <v>1</v>
      </c>
      <c r="H34" s="67">
        <f t="shared" ref="H34:H40" si="11">D34+F34</f>
        <v>33</v>
      </c>
      <c r="I34" s="68">
        <f t="shared" ref="I34:I39" si="12">IF(H34=0,0,AVERAGE(E34,G34))</f>
        <v>1</v>
      </c>
      <c r="J34" s="69">
        <f t="shared" ref="J34:J39" si="13">IF(H34=0,0,H34/I34)</f>
        <v>33</v>
      </c>
      <c r="K34" s="21" t="e">
        <f>IF(#REF!&lt;&gt;0,"Não","")</f>
        <v>#REF!</v>
      </c>
      <c r="L34" s="47"/>
      <c r="T34" s="70">
        <f>C34</f>
        <v>45789</v>
      </c>
      <c r="U34" s="63">
        <f>H34</f>
        <v>33</v>
      </c>
      <c r="V34" s="64">
        <f>I34</f>
        <v>1</v>
      </c>
      <c r="W34" s="64">
        <f>J34</f>
        <v>33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45790</v>
      </c>
      <c r="D35" s="43">
        <v>11</v>
      </c>
      <c r="E35" s="43">
        <v>0.5</v>
      </c>
      <c r="F35" s="43">
        <v>3</v>
      </c>
      <c r="G35" s="43">
        <v>0.25</v>
      </c>
      <c r="H35" s="67">
        <f t="shared" si="11"/>
        <v>14</v>
      </c>
      <c r="I35" s="68">
        <f t="shared" si="12"/>
        <v>0.375</v>
      </c>
      <c r="J35" s="69">
        <f t="shared" si="13"/>
        <v>37.333333333333336</v>
      </c>
      <c r="K35" s="21" t="e">
        <f>IF(#REF!&lt;&gt;0,"Não","")</f>
        <v>#REF!</v>
      </c>
      <c r="L35" s="47"/>
      <c r="T35" s="70">
        <f>C35</f>
        <v>45790</v>
      </c>
      <c r="U35" s="63">
        <f t="shared" ref="U35:W38" si="14">H35</f>
        <v>14</v>
      </c>
      <c r="V35" s="64">
        <f t="shared" si="14"/>
        <v>0.375</v>
      </c>
      <c r="W35" s="64">
        <f t="shared" si="14"/>
        <v>37.333333333333336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45791</v>
      </c>
      <c r="D36" s="20">
        <v>16</v>
      </c>
      <c r="E36" s="43">
        <v>0.5</v>
      </c>
      <c r="F36" s="20">
        <v>0</v>
      </c>
      <c r="G36" s="43">
        <v>0</v>
      </c>
      <c r="H36" s="67">
        <f t="shared" si="11"/>
        <v>16</v>
      </c>
      <c r="I36" s="68">
        <f t="shared" si="12"/>
        <v>0.25</v>
      </c>
      <c r="J36" s="69">
        <f t="shared" si="13"/>
        <v>64</v>
      </c>
      <c r="K36" s="26" t="e">
        <f>IF(#REF!&lt;&gt;0,"Não","")</f>
        <v>#REF!</v>
      </c>
      <c r="L36" s="47"/>
      <c r="T36" s="70">
        <f>C36</f>
        <v>45791</v>
      </c>
      <c r="U36" s="63">
        <f t="shared" si="14"/>
        <v>16</v>
      </c>
      <c r="V36" s="64">
        <f t="shared" si="14"/>
        <v>0.25</v>
      </c>
      <c r="W36" s="64">
        <f t="shared" si="14"/>
        <v>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45792</v>
      </c>
      <c r="D37" s="43">
        <v>9</v>
      </c>
      <c r="E37" s="43">
        <v>0.25</v>
      </c>
      <c r="F37" s="43">
        <v>5</v>
      </c>
      <c r="G37" s="43">
        <v>0.25</v>
      </c>
      <c r="H37" s="67">
        <f t="shared" si="11"/>
        <v>14</v>
      </c>
      <c r="I37" s="68">
        <f t="shared" si="12"/>
        <v>0.25</v>
      </c>
      <c r="J37" s="69">
        <f t="shared" si="13"/>
        <v>56</v>
      </c>
      <c r="K37" s="21" t="e">
        <f>IF(#REF!&lt;&gt;0,"Não","")</f>
        <v>#REF!</v>
      </c>
      <c r="L37" s="47"/>
      <c r="T37" s="70">
        <f>C37</f>
        <v>45792</v>
      </c>
      <c r="U37" s="63">
        <f t="shared" si="14"/>
        <v>14</v>
      </c>
      <c r="V37" s="64">
        <f t="shared" si="14"/>
        <v>0.25</v>
      </c>
      <c r="W37" s="64">
        <f t="shared" si="14"/>
        <v>56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45793</v>
      </c>
      <c r="D38" s="43">
        <v>14</v>
      </c>
      <c r="E38" s="43">
        <v>0.75</v>
      </c>
      <c r="F38" s="43"/>
      <c r="G38" s="43"/>
      <c r="H38" s="71">
        <f t="shared" si="11"/>
        <v>14</v>
      </c>
      <c r="I38" s="72">
        <f t="shared" si="12"/>
        <v>0.75</v>
      </c>
      <c r="J38" s="73">
        <f t="shared" si="13"/>
        <v>18.666666666666668</v>
      </c>
      <c r="K38" s="21" t="e">
        <f>IF(#REF!&lt;&gt;0,"Não","")</f>
        <v>#REF!</v>
      </c>
      <c r="L38" s="47"/>
      <c r="T38" s="70">
        <f>C38</f>
        <v>45793</v>
      </c>
      <c r="U38" s="63">
        <f t="shared" si="14"/>
        <v>14</v>
      </c>
      <c r="V38" s="64">
        <f t="shared" si="14"/>
        <v>0.75</v>
      </c>
      <c r="W38" s="64">
        <f t="shared" si="14"/>
        <v>18.666666666666668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45794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67</v>
      </c>
      <c r="E40" s="76">
        <f>IF(SUM(E34:E39)=0,0,AVERAGE(E34:E39))</f>
        <v>0.6</v>
      </c>
      <c r="F40" s="76">
        <f>SUM(F34:F39)</f>
        <v>24</v>
      </c>
      <c r="G40" s="77">
        <f>IF(SUM(G34:G39)=0,0,AVERAGE(G34:G39))</f>
        <v>0.375</v>
      </c>
      <c r="H40" s="78">
        <f t="shared" si="11"/>
        <v>91</v>
      </c>
      <c r="I40" s="79">
        <f>AVERAGE(I34:I38)</f>
        <v>0.52500000000000002</v>
      </c>
      <c r="J40" s="80">
        <v>0</v>
      </c>
      <c r="K40" s="60"/>
      <c r="L40" s="81"/>
      <c r="U40" s="25">
        <f>D40+F40</f>
        <v>91</v>
      </c>
      <c r="V40" s="33">
        <f>SUM(V34:V38)</f>
        <v>2.625</v>
      </c>
      <c r="W40" s="34">
        <f>SUM(W34:W38)</f>
        <v>209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41.8</v>
      </c>
      <c r="X41" s="37">
        <f>IF(W40=0,0,W41)</f>
        <v>41.8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49.266666666666666</v>
      </c>
      <c r="C43" s="335"/>
      <c r="D43" s="338" t="s">
        <v>1</v>
      </c>
      <c r="E43" s="339"/>
      <c r="F43" s="339" t="s">
        <v>2</v>
      </c>
      <c r="G43" s="340"/>
      <c r="H43" s="341">
        <f>C46</f>
        <v>45789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45789</v>
      </c>
      <c r="D46" s="43">
        <v>17</v>
      </c>
      <c r="E46" s="43">
        <v>1</v>
      </c>
      <c r="F46" s="43">
        <v>16</v>
      </c>
      <c r="G46" s="52">
        <v>1</v>
      </c>
      <c r="H46" s="96">
        <f t="shared" ref="H46:H52" si="18">D46+F46</f>
        <v>33</v>
      </c>
      <c r="I46" s="97">
        <f t="shared" ref="I46:I51" si="19">IF(H46=0,0,AVERAGE(E46,G46))</f>
        <v>1</v>
      </c>
      <c r="J46" s="98">
        <f t="shared" ref="J46:J51" si="20">IF(H46=0,0,H46/I46)</f>
        <v>33</v>
      </c>
      <c r="K46" s="53" t="e">
        <f>IF(#REF!&lt;&gt;0,"Não","")</f>
        <v>#REF!</v>
      </c>
      <c r="L46" s="47"/>
      <c r="R46" s="85"/>
      <c r="S46" s="99"/>
      <c r="T46" s="100">
        <f>C46</f>
        <v>45789</v>
      </c>
      <c r="U46" s="101">
        <f>H46</f>
        <v>33</v>
      </c>
      <c r="V46" s="102">
        <f>I46</f>
        <v>1</v>
      </c>
      <c r="W46" s="102">
        <f>J46</f>
        <v>33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45790</v>
      </c>
      <c r="D47" s="20">
        <v>11</v>
      </c>
      <c r="E47" s="43">
        <v>0.5</v>
      </c>
      <c r="F47" s="20">
        <v>3</v>
      </c>
      <c r="G47" s="52">
        <v>0.25</v>
      </c>
      <c r="H47" s="96">
        <f t="shared" si="18"/>
        <v>14</v>
      </c>
      <c r="I47" s="97">
        <f t="shared" si="19"/>
        <v>0.375</v>
      </c>
      <c r="J47" s="98">
        <f t="shared" si="20"/>
        <v>37.333333333333336</v>
      </c>
      <c r="K47" s="53" t="e">
        <f>IF(#REF!&lt;&gt;0,"Não","")</f>
        <v>#REF!</v>
      </c>
      <c r="L47" s="47"/>
      <c r="R47" s="85"/>
      <c r="S47" s="99"/>
      <c r="T47" s="100">
        <f>C47</f>
        <v>45790</v>
      </c>
      <c r="U47" s="101">
        <f t="shared" ref="U47:W50" si="21">H47</f>
        <v>14</v>
      </c>
      <c r="V47" s="102">
        <f t="shared" si="21"/>
        <v>0.375</v>
      </c>
      <c r="W47" s="102">
        <f t="shared" si="21"/>
        <v>37.333333333333336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45791</v>
      </c>
      <c r="D48" s="43">
        <v>16</v>
      </c>
      <c r="E48" s="43">
        <v>0.5</v>
      </c>
      <c r="F48" s="20">
        <v>0</v>
      </c>
      <c r="G48" s="52">
        <v>0</v>
      </c>
      <c r="H48" s="96">
        <f t="shared" si="18"/>
        <v>16</v>
      </c>
      <c r="I48" s="97">
        <f t="shared" si="19"/>
        <v>0.25</v>
      </c>
      <c r="J48" s="98">
        <f t="shared" si="20"/>
        <v>64</v>
      </c>
      <c r="K48" s="109" t="e">
        <f>IF(#REF!&lt;&gt;0,"Não","")</f>
        <v>#REF!</v>
      </c>
      <c r="L48" s="47"/>
      <c r="R48" s="110"/>
      <c r="S48" s="99"/>
      <c r="T48" s="100">
        <f>C48</f>
        <v>45791</v>
      </c>
      <c r="U48" s="101">
        <f t="shared" si="21"/>
        <v>16</v>
      </c>
      <c r="V48" s="102">
        <f t="shared" si="21"/>
        <v>0.25</v>
      </c>
      <c r="W48" s="102">
        <f t="shared" si="21"/>
        <v>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45792</v>
      </c>
      <c r="D49" s="43">
        <v>9</v>
      </c>
      <c r="E49" s="43">
        <v>0.25</v>
      </c>
      <c r="F49" s="43">
        <v>5</v>
      </c>
      <c r="G49" s="52">
        <v>0.25</v>
      </c>
      <c r="H49" s="96">
        <f t="shared" si="18"/>
        <v>14</v>
      </c>
      <c r="I49" s="97">
        <f t="shared" si="19"/>
        <v>0.25</v>
      </c>
      <c r="J49" s="98">
        <f t="shared" si="20"/>
        <v>56</v>
      </c>
      <c r="K49" s="53" t="e">
        <f>IF(#REF!&lt;&gt;0,"Não","")</f>
        <v>#REF!</v>
      </c>
      <c r="L49" s="47"/>
      <c r="R49" s="85"/>
      <c r="S49" s="99"/>
      <c r="T49" s="100">
        <f>C49</f>
        <v>45792</v>
      </c>
      <c r="U49" s="101">
        <f t="shared" si="21"/>
        <v>14</v>
      </c>
      <c r="V49" s="102">
        <f t="shared" si="21"/>
        <v>0.25</v>
      </c>
      <c r="W49" s="102">
        <f t="shared" si="21"/>
        <v>56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45793</v>
      </c>
      <c r="D50" s="43">
        <v>14</v>
      </c>
      <c r="E50" s="43">
        <v>0.25</v>
      </c>
      <c r="F50" s="43"/>
      <c r="G50" s="52"/>
      <c r="H50" s="96">
        <f t="shared" si="18"/>
        <v>14</v>
      </c>
      <c r="I50" s="97">
        <f t="shared" si="19"/>
        <v>0.25</v>
      </c>
      <c r="J50" s="98">
        <f t="shared" si="20"/>
        <v>56</v>
      </c>
      <c r="K50" s="53" t="e">
        <f>IF(#REF!&lt;&gt;0,"Não","")</f>
        <v>#REF!</v>
      </c>
      <c r="L50" s="47"/>
      <c r="R50" s="85"/>
      <c r="S50" s="99"/>
      <c r="T50" s="100">
        <f>C50</f>
        <v>45793</v>
      </c>
      <c r="U50" s="101">
        <f t="shared" si="21"/>
        <v>14</v>
      </c>
      <c r="V50" s="102">
        <f t="shared" si="21"/>
        <v>0.25</v>
      </c>
      <c r="W50" s="102">
        <f t="shared" si="21"/>
        <v>56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45794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67</v>
      </c>
      <c r="E52" s="115">
        <f>IF(SUM(E46:E51)=0,0,AVERAGE(E46:E51))</f>
        <v>0.5</v>
      </c>
      <c r="F52" s="115">
        <f>SUM(F46:F51)</f>
        <v>24</v>
      </c>
      <c r="G52" s="116">
        <f>IF(SUM(G46:G51)=0,0,AVERAGE(G46:G51))</f>
        <v>0.375</v>
      </c>
      <c r="H52" s="115">
        <f t="shared" si="18"/>
        <v>91</v>
      </c>
      <c r="I52" s="117">
        <f>AVERAGE(E52,G52)</f>
        <v>0.4375</v>
      </c>
      <c r="J52" s="118">
        <f>IF(I52=0,0,H52/I52)</f>
        <v>208</v>
      </c>
      <c r="K52" s="60"/>
      <c r="L52" s="119"/>
      <c r="R52" s="85"/>
      <c r="S52" s="3"/>
      <c r="T52" s="104"/>
      <c r="U52" s="25">
        <f>D52+F52</f>
        <v>91</v>
      </c>
      <c r="V52" s="33">
        <f>SUM(V46:V50)</f>
        <v>2.125</v>
      </c>
      <c r="W52" s="34">
        <f>SUM(W46:W50)</f>
        <v>246.33333333333334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49.266666666666666</v>
      </c>
      <c r="X53" s="37">
        <f>IF(W52=0,0,W53)</f>
        <v>49.266666666666666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24</v>
      </c>
      <c r="C56" s="306"/>
      <c r="D56" s="317" t="s">
        <v>1</v>
      </c>
      <c r="E56" s="318"/>
      <c r="F56" s="318" t="s">
        <v>2</v>
      </c>
      <c r="G56" s="319"/>
      <c r="H56" s="320">
        <f>C59</f>
        <v>45789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45789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45789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45790</v>
      </c>
      <c r="D60" s="43">
        <v>0</v>
      </c>
      <c r="E60" s="43">
        <v>0</v>
      </c>
      <c r="F60" s="43">
        <v>6</v>
      </c>
      <c r="G60" s="52">
        <v>0.5</v>
      </c>
      <c r="H60" s="125">
        <f>D60+F60</f>
        <v>6</v>
      </c>
      <c r="I60" s="126">
        <f>IF(H60=0,0,AVERAGE(E60,G60))</f>
        <v>0.25</v>
      </c>
      <c r="J60" s="127">
        <f t="shared" si="23"/>
        <v>24</v>
      </c>
      <c r="K60" s="53" t="e">
        <f>IF(#REF!&lt;&gt;0,"Não","")</f>
        <v>#REF!</v>
      </c>
      <c r="L60" s="128"/>
      <c r="T60" s="129">
        <f>C60</f>
        <v>45790</v>
      </c>
      <c r="U60" s="130">
        <f t="shared" ref="U60:W63" si="25">H60</f>
        <v>6</v>
      </c>
      <c r="V60" s="131">
        <f t="shared" si="25"/>
        <v>0.25</v>
      </c>
      <c r="W60" s="131">
        <f t="shared" si="25"/>
        <v>24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45791</v>
      </c>
      <c r="D61" s="43">
        <v>0</v>
      </c>
      <c r="E61" s="43">
        <v>0</v>
      </c>
      <c r="F61" s="43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45791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45792</v>
      </c>
      <c r="D62" s="43">
        <v>0</v>
      </c>
      <c r="E62" s="43">
        <v>0</v>
      </c>
      <c r="F62" s="43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45792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45793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45793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45794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6</v>
      </c>
      <c r="G65" s="136">
        <f>IF(SUM(G59:G64)=0,0,AVERAGE(G59:G64))</f>
        <v>0.1</v>
      </c>
      <c r="H65" s="135">
        <f t="shared" si="26"/>
        <v>6</v>
      </c>
      <c r="I65" s="137">
        <f>AVERAGE(E65,G65)</f>
        <v>0.05</v>
      </c>
      <c r="J65" s="138">
        <f>IF(I65=0,0,H65/I65)</f>
        <v>120</v>
      </c>
      <c r="K65" s="60"/>
      <c r="L65" s="139"/>
      <c r="U65" s="25">
        <f>D65+F65</f>
        <v>6</v>
      </c>
      <c r="V65" s="33">
        <f>SUM(V59:V63)</f>
        <v>0.25</v>
      </c>
      <c r="W65" s="34">
        <f>SUM(W59:W63)</f>
        <v>24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24</v>
      </c>
      <c r="X66" s="37">
        <f>IF(W65=0,0,W66)</f>
        <v>24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8.4380952380952383</v>
      </c>
      <c r="C68" s="306"/>
      <c r="D68" s="309" t="s">
        <v>1</v>
      </c>
      <c r="E68" s="310"/>
      <c r="F68" s="311" t="s">
        <v>2</v>
      </c>
      <c r="G68" s="309"/>
      <c r="H68" s="312">
        <f>C71</f>
        <v>45789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45789</v>
      </c>
      <c r="D71" s="146">
        <v>6</v>
      </c>
      <c r="E71" s="146">
        <v>1.5</v>
      </c>
      <c r="F71" s="146">
        <v>13</v>
      </c>
      <c r="G71" s="146">
        <v>2</v>
      </c>
      <c r="H71" s="147">
        <f t="shared" ref="H71:H77" si="28">D71+F71</f>
        <v>19</v>
      </c>
      <c r="I71" s="148">
        <f t="shared" ref="I71:I76" si="29">IF(H71=0,0,AVERAGE(E71,G71))</f>
        <v>1.75</v>
      </c>
      <c r="J71" s="149">
        <f t="shared" ref="J71:J76" si="30">IF(H71=0,0,H71/I71)</f>
        <v>10.857142857142858</v>
      </c>
      <c r="K71" s="150"/>
      <c r="L71" s="128"/>
      <c r="T71" s="151">
        <f>C71</f>
        <v>45789</v>
      </c>
      <c r="U71" s="152">
        <f>H71</f>
        <v>19</v>
      </c>
      <c r="V71" s="153">
        <f>I71</f>
        <v>1.75</v>
      </c>
      <c r="W71" s="153">
        <f>J71</f>
        <v>10.857142857142858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45790</v>
      </c>
      <c r="D72" s="146">
        <v>6</v>
      </c>
      <c r="E72" s="146">
        <v>1.5</v>
      </c>
      <c r="F72" s="146">
        <v>8</v>
      </c>
      <c r="G72" s="146">
        <v>1.5</v>
      </c>
      <c r="H72" s="147">
        <f t="shared" si="28"/>
        <v>14</v>
      </c>
      <c r="I72" s="148">
        <f t="shared" si="29"/>
        <v>1.5</v>
      </c>
      <c r="J72" s="149">
        <f t="shared" si="30"/>
        <v>9.3333333333333339</v>
      </c>
      <c r="K72" s="150"/>
      <c r="L72" s="128"/>
      <c r="T72" s="151">
        <f>C72</f>
        <v>45790</v>
      </c>
      <c r="U72" s="152">
        <f t="shared" ref="U72:W75" si="32">H72</f>
        <v>14</v>
      </c>
      <c r="V72" s="153">
        <f t="shared" si="32"/>
        <v>1.5</v>
      </c>
      <c r="W72" s="153">
        <f t="shared" si="32"/>
        <v>9.3333333333333339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45791</v>
      </c>
      <c r="D73" s="146">
        <v>3</v>
      </c>
      <c r="E73" s="146">
        <v>1</v>
      </c>
      <c r="F73" s="146">
        <v>5</v>
      </c>
      <c r="G73" s="146">
        <v>1</v>
      </c>
      <c r="H73" s="147">
        <f t="shared" si="28"/>
        <v>8</v>
      </c>
      <c r="I73" s="148">
        <f t="shared" si="29"/>
        <v>1</v>
      </c>
      <c r="J73" s="149">
        <f t="shared" si="30"/>
        <v>8</v>
      </c>
      <c r="K73" s="150"/>
      <c r="L73" s="128"/>
      <c r="T73" s="151">
        <f>C73</f>
        <v>45791</v>
      </c>
      <c r="U73" s="152">
        <f t="shared" si="32"/>
        <v>8</v>
      </c>
      <c r="V73" s="153">
        <f t="shared" si="32"/>
        <v>1</v>
      </c>
      <c r="W73" s="153">
        <f t="shared" si="32"/>
        <v>8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45792</v>
      </c>
      <c r="D74" s="146">
        <v>3</v>
      </c>
      <c r="E74" s="146">
        <v>1</v>
      </c>
      <c r="F74" s="146">
        <v>3</v>
      </c>
      <c r="G74" s="146">
        <v>1</v>
      </c>
      <c r="H74" s="147">
        <f t="shared" si="28"/>
        <v>6</v>
      </c>
      <c r="I74" s="148">
        <f t="shared" si="29"/>
        <v>1</v>
      </c>
      <c r="J74" s="149">
        <f t="shared" si="30"/>
        <v>6</v>
      </c>
      <c r="K74" s="150"/>
      <c r="L74" s="128"/>
      <c r="T74" s="151">
        <f>C74</f>
        <v>45792</v>
      </c>
      <c r="U74" s="152">
        <f t="shared" si="32"/>
        <v>6</v>
      </c>
      <c r="V74" s="153">
        <f t="shared" si="32"/>
        <v>1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45793</v>
      </c>
      <c r="D75" s="146">
        <v>0</v>
      </c>
      <c r="E75" s="146">
        <v>1</v>
      </c>
      <c r="F75" s="146">
        <v>12</v>
      </c>
      <c r="G75" s="146">
        <v>2</v>
      </c>
      <c r="H75" s="147">
        <f t="shared" si="28"/>
        <v>12</v>
      </c>
      <c r="I75" s="148">
        <f t="shared" si="29"/>
        <v>1.5</v>
      </c>
      <c r="J75" s="149">
        <f t="shared" si="30"/>
        <v>8</v>
      </c>
      <c r="K75" s="150"/>
      <c r="L75" s="128"/>
      <c r="T75" s="151">
        <f>C75</f>
        <v>45793</v>
      </c>
      <c r="U75" s="152">
        <f t="shared" si="32"/>
        <v>12</v>
      </c>
      <c r="V75" s="153">
        <f t="shared" si="32"/>
        <v>1.5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45794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18</v>
      </c>
      <c r="E77" s="157">
        <f>IF(SUM(E71:E76)=0,0,AVERAGE(E71:E76))</f>
        <v>1.2</v>
      </c>
      <c r="F77" s="157">
        <f>SUM(F71:F76)</f>
        <v>41</v>
      </c>
      <c r="G77" s="158">
        <f>IF(SUM(G71:G76)=0,0,AVERAGE(G71:G76))</f>
        <v>1.5</v>
      </c>
      <c r="H77" s="157">
        <f t="shared" si="28"/>
        <v>59</v>
      </c>
      <c r="I77" s="159">
        <f>AVERAGE(E77,G77)</f>
        <v>1.35</v>
      </c>
      <c r="J77" s="160">
        <f>IF(I77=0,0,H77/I77)</f>
        <v>43.703703703703702</v>
      </c>
      <c r="K77" s="60"/>
      <c r="L77" s="142"/>
      <c r="U77" s="25">
        <f>D77+F77</f>
        <v>59</v>
      </c>
      <c r="V77" s="33">
        <f>SUM(V71:V75)</f>
        <v>6.75</v>
      </c>
      <c r="W77" s="34">
        <f>SUM(W71:W75)</f>
        <v>42.19047619047619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8.4380952380952383</v>
      </c>
      <c r="X78" s="37">
        <f>IF(W77=0,0,W78)</f>
        <v>8.4380952380952383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45789</v>
      </c>
      <c r="D81" s="402"/>
      <c r="E81" s="403"/>
      <c r="F81" s="403"/>
      <c r="G81" s="403"/>
      <c r="H81" s="403"/>
      <c r="I81" s="403"/>
      <c r="J81" s="403"/>
      <c r="K81" s="403"/>
      <c r="L81" s="403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45790</v>
      </c>
      <c r="D82" s="402"/>
      <c r="E82" s="403"/>
      <c r="F82" s="403"/>
      <c r="G82" s="403"/>
      <c r="H82" s="403"/>
      <c r="I82" s="403"/>
      <c r="J82" s="403"/>
      <c r="K82" s="403"/>
      <c r="L82" s="403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45791</v>
      </c>
      <c r="D83" s="402"/>
      <c r="E83" s="403"/>
      <c r="F83" s="403"/>
      <c r="G83" s="403"/>
      <c r="H83" s="403"/>
      <c r="I83" s="403"/>
      <c r="J83" s="403"/>
      <c r="K83" s="403"/>
      <c r="L83" s="403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45792</v>
      </c>
      <c r="D84" s="402"/>
      <c r="E84" s="403"/>
      <c r="F84" s="403"/>
      <c r="G84" s="403"/>
      <c r="H84" s="403"/>
      <c r="I84" s="403"/>
      <c r="J84" s="403"/>
      <c r="K84" s="403"/>
      <c r="L84" s="403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45793</v>
      </c>
      <c r="D85" s="402"/>
      <c r="E85" s="403"/>
      <c r="F85" s="403"/>
      <c r="G85" s="403"/>
      <c r="H85" s="403"/>
      <c r="I85" s="403"/>
      <c r="J85" s="403"/>
      <c r="K85" s="403"/>
      <c r="L85" s="403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45794</v>
      </c>
      <c r="D86" s="402"/>
      <c r="E86" s="403"/>
      <c r="F86" s="403"/>
      <c r="G86" s="403"/>
      <c r="H86" s="403"/>
      <c r="I86" s="403"/>
      <c r="J86" s="403"/>
      <c r="K86" s="403"/>
      <c r="L86" s="403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L46:L51 D81:P81 D71:G76 L59:L64 L71:L76 D10:G15 M82:P85 D82:L86 D22:G27 D46:G51 D59:G64" name="Intervalo1"/>
  </protectedRanges>
  <mergeCells count="113">
    <mergeCell ref="D81:L81"/>
    <mergeCell ref="D82:L82"/>
    <mergeCell ref="D83:L83"/>
    <mergeCell ref="D84:L84"/>
    <mergeCell ref="D85:L85"/>
    <mergeCell ref="D86:L86"/>
    <mergeCell ref="B77:C77"/>
    <mergeCell ref="B80:L80"/>
    <mergeCell ref="F69:F70"/>
    <mergeCell ref="G69:G70"/>
    <mergeCell ref="H69:H70"/>
    <mergeCell ref="I69:I70"/>
    <mergeCell ref="J69:J70"/>
    <mergeCell ref="B70:C70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B58:C58"/>
    <mergeCell ref="E57:E58"/>
    <mergeCell ref="F57:F58"/>
    <mergeCell ref="G57:G58"/>
    <mergeCell ref="H57:H58"/>
    <mergeCell ref="I57:I58"/>
    <mergeCell ref="J57:J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0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00" priority="11" operator="equal">
      <formula>$R$2</formula>
    </cfRule>
  </conditionalFormatting>
  <conditionalFormatting sqref="C59:C64">
    <cfRule type="cellIs" dxfId="9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O127"/>
  <sheetViews>
    <sheetView workbookViewId="0">
      <selection activeCell="G77" sqref="G77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23.735960591133004</v>
      </c>
      <c r="C7" s="306"/>
      <c r="D7" s="382" t="s">
        <v>1</v>
      </c>
      <c r="E7" s="383"/>
      <c r="F7" s="383" t="s">
        <v>2</v>
      </c>
      <c r="G7" s="384"/>
      <c r="H7" s="385">
        <f>C10</f>
        <v>45796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'12mai'!C15+2</f>
        <v>45796</v>
      </c>
      <c r="D10" s="20">
        <v>31</v>
      </c>
      <c r="E10" s="20">
        <v>7</v>
      </c>
      <c r="F10" s="20">
        <v>100</v>
      </c>
      <c r="G10" s="20">
        <v>7</v>
      </c>
      <c r="H10" s="179">
        <f t="shared" ref="H10:H16" si="0">D10+F10</f>
        <v>131</v>
      </c>
      <c r="I10" s="180">
        <f t="shared" ref="I10:I15" si="1">IF(H10=0,0,AVERAGE(E10,G10))</f>
        <v>7</v>
      </c>
      <c r="J10" s="181">
        <f t="shared" ref="J10:J15" si="2">IF(H10=0,0,H10/I10)</f>
        <v>18.714285714285715</v>
      </c>
      <c r="K10" s="21" t="e">
        <f>IF(#REF!&lt;&gt;0,"Não","")</f>
        <v>#REF!</v>
      </c>
      <c r="L10" s="22" t="s">
        <v>57</v>
      </c>
      <c r="M10" s="1"/>
      <c r="N10" s="1"/>
      <c r="O10" s="1"/>
      <c r="P10" s="1"/>
      <c r="Q10" s="1"/>
      <c r="R10" s="1"/>
      <c r="S10" s="1"/>
      <c r="T10" s="23">
        <f>C10</f>
        <v>45796</v>
      </c>
      <c r="U10" s="17">
        <f>H10</f>
        <v>131</v>
      </c>
      <c r="V10" s="19">
        <f>I10</f>
        <v>7</v>
      </c>
      <c r="W10" s="24">
        <f>J10</f>
        <v>18.714285714285715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45797</v>
      </c>
      <c r="D11" s="20">
        <v>64</v>
      </c>
      <c r="E11" s="20">
        <v>7</v>
      </c>
      <c r="F11" s="20">
        <v>57</v>
      </c>
      <c r="G11" s="20">
        <v>7</v>
      </c>
      <c r="H11" s="179">
        <f t="shared" si="0"/>
        <v>121</v>
      </c>
      <c r="I11" s="180">
        <f t="shared" si="1"/>
        <v>7</v>
      </c>
      <c r="J11" s="181">
        <f t="shared" si="2"/>
        <v>17.285714285714285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45797</v>
      </c>
      <c r="U11" s="17">
        <f t="shared" ref="U11:W14" si="3">H11</f>
        <v>121</v>
      </c>
      <c r="V11" s="19">
        <f t="shared" si="3"/>
        <v>7</v>
      </c>
      <c r="W11" s="24">
        <f t="shared" si="3"/>
        <v>17.285714285714285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45798</v>
      </c>
      <c r="D12" s="20">
        <v>109</v>
      </c>
      <c r="E12" s="20">
        <v>7</v>
      </c>
      <c r="F12" s="20">
        <v>137</v>
      </c>
      <c r="G12" s="20">
        <v>7.5</v>
      </c>
      <c r="H12" s="179">
        <f t="shared" si="0"/>
        <v>246</v>
      </c>
      <c r="I12" s="180">
        <f t="shared" si="1"/>
        <v>7.25</v>
      </c>
      <c r="J12" s="181">
        <f t="shared" si="2"/>
        <v>33.931034482758619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45798</v>
      </c>
      <c r="U12" s="17">
        <f t="shared" si="3"/>
        <v>246</v>
      </c>
      <c r="V12" s="19">
        <f t="shared" si="3"/>
        <v>7.25</v>
      </c>
      <c r="W12" s="24">
        <f t="shared" si="3"/>
        <v>33.931034482758619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45799</v>
      </c>
      <c r="D13" s="20">
        <v>69</v>
      </c>
      <c r="E13" s="20">
        <v>7</v>
      </c>
      <c r="F13" s="20">
        <v>127</v>
      </c>
      <c r="G13" s="20">
        <v>7.5</v>
      </c>
      <c r="H13" s="179">
        <f t="shared" si="0"/>
        <v>196</v>
      </c>
      <c r="I13" s="180">
        <f t="shared" si="1"/>
        <v>7.25</v>
      </c>
      <c r="J13" s="181">
        <f t="shared" si="2"/>
        <v>27.03448275862069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45799</v>
      </c>
      <c r="U13" s="17">
        <f t="shared" si="3"/>
        <v>196</v>
      </c>
      <c r="V13" s="19">
        <f t="shared" si="3"/>
        <v>7.25</v>
      </c>
      <c r="W13" s="24">
        <f t="shared" si="3"/>
        <v>27.03448275862069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45800</v>
      </c>
      <c r="D14" s="20">
        <v>66</v>
      </c>
      <c r="E14" s="20">
        <v>7</v>
      </c>
      <c r="F14" s="20">
        <v>86</v>
      </c>
      <c r="G14" s="20">
        <v>7</v>
      </c>
      <c r="H14" s="179">
        <f t="shared" si="0"/>
        <v>152</v>
      </c>
      <c r="I14" s="180">
        <f t="shared" si="1"/>
        <v>7</v>
      </c>
      <c r="J14" s="181">
        <f t="shared" si="2"/>
        <v>21.714285714285715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45800</v>
      </c>
      <c r="U14" s="17">
        <f t="shared" si="3"/>
        <v>152</v>
      </c>
      <c r="V14" s="19">
        <f t="shared" si="3"/>
        <v>7</v>
      </c>
      <c r="W14" s="24">
        <f t="shared" si="3"/>
        <v>21.714285714285715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45801</v>
      </c>
      <c r="D15" s="20">
        <v>49</v>
      </c>
      <c r="E15" s="20">
        <v>3</v>
      </c>
      <c r="F15" s="20">
        <v>0</v>
      </c>
      <c r="G15" s="20">
        <v>0</v>
      </c>
      <c r="H15" s="179">
        <f t="shared" si="0"/>
        <v>49</v>
      </c>
      <c r="I15" s="180">
        <f t="shared" si="1"/>
        <v>1.5</v>
      </c>
      <c r="J15" s="181">
        <f t="shared" si="2"/>
        <v>32.666666666666664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388</v>
      </c>
      <c r="E16" s="30">
        <f>IF(SUM(E10:E15)=0,0,AVERAGE(E10:E15))</f>
        <v>6.333333333333333</v>
      </c>
      <c r="F16" s="30">
        <f>SUM(F10:F15)</f>
        <v>507</v>
      </c>
      <c r="G16" s="30">
        <f>IF(SUM(G10:G15)=0,0,AVERAGE(G10:G15))</f>
        <v>6</v>
      </c>
      <c r="H16" s="30">
        <f t="shared" si="0"/>
        <v>895</v>
      </c>
      <c r="I16" s="31">
        <f>IF(H16=0,0,AVERAGE(E16,G16))</f>
        <v>6.1666666666666661</v>
      </c>
      <c r="J16" s="32">
        <f>IF(H16=0,0,H16/I16)</f>
        <v>145.13513513513516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895</v>
      </c>
      <c r="V16" s="33">
        <f>SUM(V10:V14)</f>
        <v>35.5</v>
      </c>
      <c r="W16" s="34">
        <f>SUM(W10:W14)</f>
        <v>118.67980295566502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23.735960591133004</v>
      </c>
      <c r="X17" s="37">
        <f>IF(W16=0,0,W17)</f>
        <v>23.735960591133004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45796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45796</v>
      </c>
      <c r="D22" s="43"/>
      <c r="E22" s="43"/>
      <c r="F22" s="43"/>
      <c r="G22" s="43"/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45796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45797</v>
      </c>
      <c r="D23" s="43"/>
      <c r="E23" s="43"/>
      <c r="F23" s="43"/>
      <c r="G23" s="43"/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45797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45798</v>
      </c>
      <c r="D24" s="43"/>
      <c r="E24" s="43"/>
      <c r="F24" s="43"/>
      <c r="G24" s="43"/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45798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45799</v>
      </c>
      <c r="D25" s="43"/>
      <c r="E25" s="43"/>
      <c r="F25" s="43"/>
      <c r="G25" s="43"/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45799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45800</v>
      </c>
      <c r="D26" s="43"/>
      <c r="E26" s="43"/>
      <c r="F26" s="43"/>
      <c r="G26" s="43"/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45800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45801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38.63111111111111</v>
      </c>
      <c r="C31" s="306"/>
      <c r="D31" s="352" t="s">
        <v>1</v>
      </c>
      <c r="E31" s="353"/>
      <c r="F31" s="353" t="s">
        <v>2</v>
      </c>
      <c r="G31" s="354"/>
      <c r="H31" s="355">
        <f>C34</f>
        <v>45796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45796</v>
      </c>
      <c r="D34" s="43">
        <v>10</v>
      </c>
      <c r="E34" s="43">
        <v>0.5</v>
      </c>
      <c r="F34" s="43">
        <v>11</v>
      </c>
      <c r="G34" s="43">
        <v>0.75</v>
      </c>
      <c r="H34" s="67">
        <f t="shared" ref="H34:H40" si="11">D34+F34</f>
        <v>21</v>
      </c>
      <c r="I34" s="68">
        <f t="shared" ref="I34:I39" si="12">IF(H34=0,0,AVERAGE(E34,G34))</f>
        <v>0.625</v>
      </c>
      <c r="J34" s="69">
        <f t="shared" ref="J34:J39" si="13">IF(H34=0,0,H34/I34)</f>
        <v>33.6</v>
      </c>
      <c r="K34" s="21" t="e">
        <f>IF(#REF!&lt;&gt;0,"Não","")</f>
        <v>#REF!</v>
      </c>
      <c r="L34" s="47"/>
      <c r="T34" s="70">
        <f>C34</f>
        <v>45796</v>
      </c>
      <c r="U34" s="63">
        <f>H34</f>
        <v>21</v>
      </c>
      <c r="V34" s="64">
        <f>I34</f>
        <v>0.625</v>
      </c>
      <c r="W34" s="64">
        <f>J34</f>
        <v>33.6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45797</v>
      </c>
      <c r="D35" s="43">
        <v>6</v>
      </c>
      <c r="E35" s="43">
        <v>0.25</v>
      </c>
      <c r="F35" s="43">
        <v>0</v>
      </c>
      <c r="G35" s="43">
        <v>0</v>
      </c>
      <c r="H35" s="67">
        <f t="shared" si="11"/>
        <v>6</v>
      </c>
      <c r="I35" s="68">
        <f t="shared" si="12"/>
        <v>0.125</v>
      </c>
      <c r="J35" s="69">
        <f t="shared" si="13"/>
        <v>48</v>
      </c>
      <c r="K35" s="21" t="e">
        <f>IF(#REF!&lt;&gt;0,"Não","")</f>
        <v>#REF!</v>
      </c>
      <c r="L35" s="47"/>
      <c r="T35" s="70">
        <f>C35</f>
        <v>45797</v>
      </c>
      <c r="U35" s="63">
        <f t="shared" ref="U35:W38" si="14">H35</f>
        <v>6</v>
      </c>
      <c r="V35" s="64">
        <f t="shared" si="14"/>
        <v>0.125</v>
      </c>
      <c r="W35" s="64">
        <f t="shared" si="14"/>
        <v>48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45798</v>
      </c>
      <c r="D36" s="20">
        <v>16</v>
      </c>
      <c r="E36" s="43">
        <v>0.75</v>
      </c>
      <c r="F36" s="20">
        <v>27</v>
      </c>
      <c r="G36" s="43">
        <v>1.5</v>
      </c>
      <c r="H36" s="67">
        <f t="shared" si="11"/>
        <v>43</v>
      </c>
      <c r="I36" s="68">
        <f t="shared" si="12"/>
        <v>1.125</v>
      </c>
      <c r="J36" s="69">
        <f t="shared" si="13"/>
        <v>38.222222222222221</v>
      </c>
      <c r="K36" s="26" t="e">
        <f>IF(#REF!&lt;&gt;0,"Não","")</f>
        <v>#REF!</v>
      </c>
      <c r="L36" s="47"/>
      <c r="T36" s="70">
        <f>C36</f>
        <v>45798</v>
      </c>
      <c r="U36" s="63">
        <f t="shared" si="14"/>
        <v>43</v>
      </c>
      <c r="V36" s="64">
        <f t="shared" si="14"/>
        <v>1.125</v>
      </c>
      <c r="W36" s="64">
        <f t="shared" si="14"/>
        <v>38.222222222222221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45799</v>
      </c>
      <c r="D37" s="43">
        <v>21</v>
      </c>
      <c r="E37" s="43">
        <v>1</v>
      </c>
      <c r="F37" s="43">
        <v>10</v>
      </c>
      <c r="G37" s="43">
        <v>0.5</v>
      </c>
      <c r="H37" s="67">
        <f t="shared" si="11"/>
        <v>31</v>
      </c>
      <c r="I37" s="68">
        <f t="shared" si="12"/>
        <v>0.75</v>
      </c>
      <c r="J37" s="69">
        <f t="shared" si="13"/>
        <v>41.333333333333336</v>
      </c>
      <c r="K37" s="21" t="e">
        <f>IF(#REF!&lt;&gt;0,"Não","")</f>
        <v>#REF!</v>
      </c>
      <c r="L37" s="47"/>
      <c r="T37" s="70">
        <f>C37</f>
        <v>45799</v>
      </c>
      <c r="U37" s="63">
        <f t="shared" si="14"/>
        <v>31</v>
      </c>
      <c r="V37" s="64">
        <f t="shared" si="14"/>
        <v>0.75</v>
      </c>
      <c r="W37" s="64">
        <f t="shared" si="14"/>
        <v>41.333333333333336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45800</v>
      </c>
      <c r="D38" s="43">
        <v>0</v>
      </c>
      <c r="E38" s="43">
        <v>0</v>
      </c>
      <c r="F38" s="43">
        <v>12</v>
      </c>
      <c r="G38" s="43">
        <v>0.75</v>
      </c>
      <c r="H38" s="71">
        <f t="shared" si="11"/>
        <v>12</v>
      </c>
      <c r="I38" s="72">
        <f t="shared" si="12"/>
        <v>0.375</v>
      </c>
      <c r="J38" s="73">
        <f t="shared" si="13"/>
        <v>32</v>
      </c>
      <c r="K38" s="21" t="e">
        <f>IF(#REF!&lt;&gt;0,"Não","")</f>
        <v>#REF!</v>
      </c>
      <c r="L38" s="47"/>
      <c r="T38" s="70">
        <f>C38</f>
        <v>45800</v>
      </c>
      <c r="U38" s="63">
        <f t="shared" si="14"/>
        <v>12</v>
      </c>
      <c r="V38" s="64">
        <f t="shared" si="14"/>
        <v>0.375</v>
      </c>
      <c r="W38" s="64">
        <f t="shared" si="14"/>
        <v>32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45801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53</v>
      </c>
      <c r="E40" s="76">
        <f>IF(SUM(E34:E39)=0,0,AVERAGE(E34:E39))</f>
        <v>0.5</v>
      </c>
      <c r="F40" s="76">
        <f>SUM(F34:F39)</f>
        <v>60</v>
      </c>
      <c r="G40" s="77">
        <f>IF(SUM(G34:G39)=0,0,AVERAGE(G34:G39))</f>
        <v>0.7</v>
      </c>
      <c r="H40" s="78">
        <f t="shared" si="11"/>
        <v>113</v>
      </c>
      <c r="I40" s="79">
        <f>AVERAGE(I34:I38)</f>
        <v>0.6</v>
      </c>
      <c r="J40" s="80">
        <v>0</v>
      </c>
      <c r="K40" s="60"/>
      <c r="L40" s="81"/>
      <c r="U40" s="25">
        <f>D40+F40</f>
        <v>113</v>
      </c>
      <c r="V40" s="33">
        <f>SUM(V34:V38)</f>
        <v>3</v>
      </c>
      <c r="W40" s="34">
        <f>SUM(W34:W38)</f>
        <v>193.15555555555557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38.63111111111111</v>
      </c>
      <c r="X41" s="37">
        <f>IF(W40=0,0,W41)</f>
        <v>38.63111111111111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32.444444444444443</v>
      </c>
      <c r="C43" s="335"/>
      <c r="D43" s="338" t="s">
        <v>1</v>
      </c>
      <c r="E43" s="339"/>
      <c r="F43" s="339" t="s">
        <v>2</v>
      </c>
      <c r="G43" s="340"/>
      <c r="H43" s="341">
        <f>C46</f>
        <v>45796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45796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45796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45797</v>
      </c>
      <c r="D47" s="43">
        <v>0</v>
      </c>
      <c r="E47" s="43">
        <v>0</v>
      </c>
      <c r="F47" s="43">
        <v>26</v>
      </c>
      <c r="G47" s="52">
        <v>1.5</v>
      </c>
      <c r="H47" s="96">
        <f t="shared" si="18"/>
        <v>26</v>
      </c>
      <c r="I47" s="97">
        <f t="shared" si="19"/>
        <v>0.75</v>
      </c>
      <c r="J47" s="98">
        <f t="shared" si="20"/>
        <v>34.666666666666664</v>
      </c>
      <c r="K47" s="53" t="e">
        <f>IF(#REF!&lt;&gt;0,"Não","")</f>
        <v>#REF!</v>
      </c>
      <c r="L47" s="47"/>
      <c r="R47" s="85"/>
      <c r="S47" s="99"/>
      <c r="T47" s="100">
        <f>C47</f>
        <v>45797</v>
      </c>
      <c r="U47" s="101">
        <f t="shared" ref="U47:W50" si="21">H47</f>
        <v>26</v>
      </c>
      <c r="V47" s="102">
        <f t="shared" si="21"/>
        <v>0.75</v>
      </c>
      <c r="W47" s="102">
        <f t="shared" si="21"/>
        <v>34.666666666666664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45798</v>
      </c>
      <c r="D48" s="20">
        <v>26</v>
      </c>
      <c r="E48" s="43">
        <v>1.5</v>
      </c>
      <c r="F48" s="20">
        <v>8</v>
      </c>
      <c r="G48" s="52">
        <v>0.75</v>
      </c>
      <c r="H48" s="96">
        <f t="shared" si="18"/>
        <v>34</v>
      </c>
      <c r="I48" s="97">
        <f t="shared" si="19"/>
        <v>1.125</v>
      </c>
      <c r="J48" s="98">
        <f t="shared" si="20"/>
        <v>30.222222222222221</v>
      </c>
      <c r="K48" s="109" t="e">
        <f>IF(#REF!&lt;&gt;0,"Não","")</f>
        <v>#REF!</v>
      </c>
      <c r="L48" s="47"/>
      <c r="R48" s="110"/>
      <c r="S48" s="99"/>
      <c r="T48" s="100">
        <f>C48</f>
        <v>45798</v>
      </c>
      <c r="U48" s="101">
        <f t="shared" si="21"/>
        <v>34</v>
      </c>
      <c r="V48" s="102">
        <f t="shared" si="21"/>
        <v>1.125</v>
      </c>
      <c r="W48" s="102">
        <f t="shared" si="21"/>
        <v>30.222222222222221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45799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45799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45800</v>
      </c>
      <c r="D50" s="43">
        <v>0</v>
      </c>
      <c r="E50" s="43">
        <v>0</v>
      </c>
      <c r="F50" s="43">
        <v>0</v>
      </c>
      <c r="G50" s="52">
        <v>0</v>
      </c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45800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45801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26</v>
      </c>
      <c r="E52" s="115">
        <f>IF(SUM(E46:E51)=0,0,AVERAGE(E46:E51))</f>
        <v>0.3</v>
      </c>
      <c r="F52" s="115">
        <f>SUM(F46:F51)</f>
        <v>34</v>
      </c>
      <c r="G52" s="116">
        <f>IF(SUM(G46:G51)=0,0,AVERAGE(G46:G51))</f>
        <v>0.45</v>
      </c>
      <c r="H52" s="115">
        <f t="shared" si="18"/>
        <v>60</v>
      </c>
      <c r="I52" s="117">
        <f>AVERAGE(E52,G52)</f>
        <v>0.375</v>
      </c>
      <c r="J52" s="118">
        <f>IF(I52=0,0,H52/I52)</f>
        <v>160</v>
      </c>
      <c r="K52" s="60"/>
      <c r="L52" s="119"/>
      <c r="R52" s="85"/>
      <c r="S52" s="3"/>
      <c r="T52" s="104"/>
      <c r="U52" s="25">
        <f>D52+F52</f>
        <v>60</v>
      </c>
      <c r="V52" s="33">
        <f>SUM(V46:V50)</f>
        <v>1.875</v>
      </c>
      <c r="W52" s="34">
        <f>SUM(W46:W50)</f>
        <v>64.888888888888886</v>
      </c>
      <c r="X52" s="25">
        <f>COUNT(X46:X50)</f>
        <v>2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32.444444444444443</v>
      </c>
      <c r="X53" s="37">
        <f>IF(W52=0,0,W53)</f>
        <v>32.444444444444443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45796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45796</v>
      </c>
      <c r="D59" s="43"/>
      <c r="E59" s="43"/>
      <c r="F59" s="43"/>
      <c r="G59" s="52"/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45796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45797</v>
      </c>
      <c r="D60" s="43"/>
      <c r="E60" s="43"/>
      <c r="F60" s="43"/>
      <c r="G60" s="52"/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45797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45798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45798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45799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45799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45800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45800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45801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7.666666666666667</v>
      </c>
      <c r="C68" s="306"/>
      <c r="D68" s="309" t="s">
        <v>1</v>
      </c>
      <c r="E68" s="310"/>
      <c r="F68" s="311" t="s">
        <v>2</v>
      </c>
      <c r="G68" s="309"/>
      <c r="H68" s="312">
        <f>C71</f>
        <v>45796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45796</v>
      </c>
      <c r="D71" s="146">
        <v>3</v>
      </c>
      <c r="E71" s="146">
        <v>1</v>
      </c>
      <c r="F71" s="146">
        <v>18</v>
      </c>
      <c r="G71" s="146">
        <v>2</v>
      </c>
      <c r="H71" s="147">
        <f t="shared" ref="H71:H77" si="28">D71+F71</f>
        <v>21</v>
      </c>
      <c r="I71" s="148">
        <f t="shared" ref="I71:I76" si="29">IF(H71=0,0,AVERAGE(E71,G71))</f>
        <v>1.5</v>
      </c>
      <c r="J71" s="149">
        <f t="shared" ref="J71:J76" si="30">IF(H71=0,0,H71/I71)</f>
        <v>14</v>
      </c>
      <c r="K71" s="150"/>
      <c r="L71" s="128"/>
      <c r="T71" s="151">
        <f>C71</f>
        <v>45796</v>
      </c>
      <c r="U71" s="152">
        <f>H71</f>
        <v>21</v>
      </c>
      <c r="V71" s="153">
        <f>I71</f>
        <v>1.5</v>
      </c>
      <c r="W71" s="153">
        <f>J71</f>
        <v>14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45797</v>
      </c>
      <c r="D72" s="146">
        <v>3</v>
      </c>
      <c r="E72" s="146">
        <v>1</v>
      </c>
      <c r="F72" s="146">
        <v>0</v>
      </c>
      <c r="G72" s="146">
        <v>1</v>
      </c>
      <c r="H72" s="147">
        <f t="shared" si="28"/>
        <v>3</v>
      </c>
      <c r="I72" s="148">
        <f t="shared" si="29"/>
        <v>1</v>
      </c>
      <c r="J72" s="149">
        <f t="shared" si="30"/>
        <v>3</v>
      </c>
      <c r="K72" s="150"/>
      <c r="L72" s="128"/>
      <c r="T72" s="151">
        <f>C72</f>
        <v>45797</v>
      </c>
      <c r="U72" s="152">
        <f t="shared" ref="U72:W75" si="32">H72</f>
        <v>3</v>
      </c>
      <c r="V72" s="153">
        <f t="shared" si="32"/>
        <v>1</v>
      </c>
      <c r="W72" s="153">
        <f t="shared" si="32"/>
        <v>3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45798</v>
      </c>
      <c r="D73" s="146">
        <v>0</v>
      </c>
      <c r="E73" s="146">
        <v>1</v>
      </c>
      <c r="F73" s="146">
        <v>5</v>
      </c>
      <c r="G73" s="146">
        <v>1</v>
      </c>
      <c r="H73" s="147">
        <f t="shared" si="28"/>
        <v>5</v>
      </c>
      <c r="I73" s="148">
        <f t="shared" si="29"/>
        <v>1</v>
      </c>
      <c r="J73" s="149">
        <f t="shared" si="30"/>
        <v>5</v>
      </c>
      <c r="K73" s="150"/>
      <c r="L73" s="128"/>
      <c r="T73" s="151">
        <f>C73</f>
        <v>45798</v>
      </c>
      <c r="U73" s="152">
        <f t="shared" si="32"/>
        <v>5</v>
      </c>
      <c r="V73" s="153">
        <f t="shared" si="32"/>
        <v>1</v>
      </c>
      <c r="W73" s="153">
        <f t="shared" si="32"/>
        <v>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45799</v>
      </c>
      <c r="D74" s="146">
        <v>3</v>
      </c>
      <c r="E74" s="146">
        <v>1</v>
      </c>
      <c r="F74" s="146">
        <v>6</v>
      </c>
      <c r="G74" s="146">
        <v>1</v>
      </c>
      <c r="H74" s="147">
        <f t="shared" si="28"/>
        <v>9</v>
      </c>
      <c r="I74" s="148">
        <f t="shared" si="29"/>
        <v>1</v>
      </c>
      <c r="J74" s="149">
        <f t="shared" si="30"/>
        <v>9</v>
      </c>
      <c r="K74" s="150"/>
      <c r="L74" s="128"/>
      <c r="T74" s="151">
        <f>C74</f>
        <v>45799</v>
      </c>
      <c r="U74" s="152">
        <f t="shared" si="32"/>
        <v>9</v>
      </c>
      <c r="V74" s="153">
        <f t="shared" si="32"/>
        <v>1</v>
      </c>
      <c r="W74" s="153">
        <f t="shared" si="32"/>
        <v>9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45800</v>
      </c>
      <c r="D75" s="146">
        <v>3</v>
      </c>
      <c r="E75" s="146">
        <v>1</v>
      </c>
      <c r="F75" s="146">
        <v>8</v>
      </c>
      <c r="G75" s="146">
        <v>2</v>
      </c>
      <c r="H75" s="147">
        <f t="shared" si="28"/>
        <v>11</v>
      </c>
      <c r="I75" s="148">
        <f t="shared" si="29"/>
        <v>1.5</v>
      </c>
      <c r="J75" s="149">
        <f t="shared" si="30"/>
        <v>7.333333333333333</v>
      </c>
      <c r="K75" s="150"/>
      <c r="L75" s="128"/>
      <c r="T75" s="151">
        <f>C75</f>
        <v>45800</v>
      </c>
      <c r="U75" s="152">
        <f t="shared" si="32"/>
        <v>11</v>
      </c>
      <c r="V75" s="153">
        <f t="shared" si="32"/>
        <v>1.5</v>
      </c>
      <c r="W75" s="153">
        <f t="shared" si="32"/>
        <v>7.333333333333333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45801</v>
      </c>
      <c r="D76" s="146">
        <v>3</v>
      </c>
      <c r="E76" s="146">
        <v>1</v>
      </c>
      <c r="F76" s="146">
        <v>0</v>
      </c>
      <c r="G76" s="154">
        <v>0</v>
      </c>
      <c r="H76" s="147">
        <f t="shared" si="28"/>
        <v>3</v>
      </c>
      <c r="I76" s="148">
        <f t="shared" si="29"/>
        <v>0.5</v>
      </c>
      <c r="J76" s="149">
        <f t="shared" si="30"/>
        <v>6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15</v>
      </c>
      <c r="E77" s="157">
        <f>IF(SUM(E71:E76)=0,0,AVERAGE(E71:E76))</f>
        <v>1</v>
      </c>
      <c r="F77" s="157">
        <f>SUM(F71:F76)</f>
        <v>37</v>
      </c>
      <c r="G77" s="158">
        <f>IF(SUM(G71:G76)=0,0,AVERAGE(G71:G76))</f>
        <v>1.1666666666666667</v>
      </c>
      <c r="H77" s="157">
        <f t="shared" si="28"/>
        <v>52</v>
      </c>
      <c r="I77" s="159">
        <f>AVERAGE(E77,G77)</f>
        <v>1.0833333333333335</v>
      </c>
      <c r="J77" s="160">
        <f>IF(I77=0,0,H77/I77)</f>
        <v>47.999999999999993</v>
      </c>
      <c r="K77" s="60"/>
      <c r="L77" s="142"/>
      <c r="U77" s="25">
        <f>D77+F77</f>
        <v>52</v>
      </c>
      <c r="V77" s="33">
        <f>SUM(V71:V75)</f>
        <v>6</v>
      </c>
      <c r="W77" s="34">
        <f>SUM(W71:W75)</f>
        <v>38.333333333333336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7.666666666666667</v>
      </c>
      <c r="X78" s="37">
        <f>IF(W77=0,0,W78)</f>
        <v>7.666666666666667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45796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45797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45798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45799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45800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45801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L46:L51 D81:P85 D71:G76 D59:G64 L59:L64 L71:L76 D86:L86 D10:G15 D22:G27 D46:G51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9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97" priority="11" operator="equal">
      <formula>$R$2</formula>
    </cfRule>
  </conditionalFormatting>
  <conditionalFormatting sqref="C59:C64">
    <cfRule type="cellIs" dxfId="9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O127"/>
  <sheetViews>
    <sheetView workbookViewId="0">
      <selection activeCell="H78" sqref="H78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24.878733031674209</v>
      </c>
      <c r="C7" s="306"/>
      <c r="D7" s="382" t="s">
        <v>1</v>
      </c>
      <c r="E7" s="383"/>
      <c r="F7" s="383" t="s">
        <v>2</v>
      </c>
      <c r="G7" s="384"/>
      <c r="H7" s="385">
        <f>C10</f>
        <v>45803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'19mai'!C15+2</f>
        <v>45803</v>
      </c>
      <c r="D10" s="43">
        <v>60</v>
      </c>
      <c r="E10" s="43">
        <v>7</v>
      </c>
      <c r="F10" s="43">
        <v>118</v>
      </c>
      <c r="G10" s="52">
        <v>7</v>
      </c>
      <c r="H10" s="179">
        <f t="shared" ref="H10:H16" si="0">D10+F10</f>
        <v>178</v>
      </c>
      <c r="I10" s="180">
        <f t="shared" ref="I10:I15" si="1">IF(H10=0,0,AVERAGE(E10,G10))</f>
        <v>7</v>
      </c>
      <c r="J10" s="181">
        <f t="shared" ref="J10:J15" si="2">IF(H10=0,0,H10/I10)</f>
        <v>25.428571428571427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45803</v>
      </c>
      <c r="U10" s="17">
        <f>H10</f>
        <v>178</v>
      </c>
      <c r="V10" s="19">
        <f>I10</f>
        <v>7</v>
      </c>
      <c r="W10" s="24">
        <f>J10</f>
        <v>25.428571428571427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45804</v>
      </c>
      <c r="D11" s="43">
        <v>80</v>
      </c>
      <c r="E11" s="43">
        <v>7</v>
      </c>
      <c r="F11" s="43">
        <v>56</v>
      </c>
      <c r="G11" s="52">
        <v>6</v>
      </c>
      <c r="H11" s="179">
        <f t="shared" si="0"/>
        <v>136</v>
      </c>
      <c r="I11" s="180">
        <f t="shared" si="1"/>
        <v>6.5</v>
      </c>
      <c r="J11" s="181">
        <f t="shared" si="2"/>
        <v>20.923076923076923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45804</v>
      </c>
      <c r="U11" s="17">
        <f t="shared" ref="U11:W14" si="3">H11</f>
        <v>136</v>
      </c>
      <c r="V11" s="19">
        <f t="shared" si="3"/>
        <v>6.5</v>
      </c>
      <c r="W11" s="24">
        <f t="shared" si="3"/>
        <v>20.923076923076923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45805</v>
      </c>
      <c r="D12" s="20">
        <v>64</v>
      </c>
      <c r="E12" s="20">
        <v>7</v>
      </c>
      <c r="F12" s="20">
        <v>97</v>
      </c>
      <c r="G12" s="20">
        <v>7</v>
      </c>
      <c r="H12" s="179">
        <f t="shared" si="0"/>
        <v>161</v>
      </c>
      <c r="I12" s="180">
        <f t="shared" si="1"/>
        <v>7</v>
      </c>
      <c r="J12" s="181">
        <f t="shared" si="2"/>
        <v>23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45805</v>
      </c>
      <c r="U12" s="17">
        <f t="shared" si="3"/>
        <v>161</v>
      </c>
      <c r="V12" s="19">
        <f t="shared" si="3"/>
        <v>7</v>
      </c>
      <c r="W12" s="24">
        <f t="shared" si="3"/>
        <v>23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45806</v>
      </c>
      <c r="D13" s="20">
        <v>80</v>
      </c>
      <c r="E13" s="20">
        <v>7</v>
      </c>
      <c r="F13" s="20">
        <v>92</v>
      </c>
      <c r="G13" s="20">
        <v>7</v>
      </c>
      <c r="H13" s="179">
        <f t="shared" si="0"/>
        <v>172</v>
      </c>
      <c r="I13" s="180">
        <f t="shared" si="1"/>
        <v>7</v>
      </c>
      <c r="J13" s="181">
        <f t="shared" si="2"/>
        <v>24.571428571428573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45806</v>
      </c>
      <c r="U13" s="17">
        <f t="shared" si="3"/>
        <v>172</v>
      </c>
      <c r="V13" s="19">
        <f t="shared" si="3"/>
        <v>7</v>
      </c>
      <c r="W13" s="24">
        <f t="shared" si="3"/>
        <v>24.571428571428573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45807</v>
      </c>
      <c r="D14" s="20">
        <v>124</v>
      </c>
      <c r="E14" s="20">
        <v>8</v>
      </c>
      <c r="F14" s="20">
        <v>135</v>
      </c>
      <c r="G14" s="20">
        <v>9</v>
      </c>
      <c r="H14" s="179">
        <f t="shared" si="0"/>
        <v>259</v>
      </c>
      <c r="I14" s="180">
        <f t="shared" si="1"/>
        <v>8.5</v>
      </c>
      <c r="J14" s="181">
        <f t="shared" si="2"/>
        <v>30.470588235294116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45807</v>
      </c>
      <c r="U14" s="17">
        <f t="shared" si="3"/>
        <v>259</v>
      </c>
      <c r="V14" s="19">
        <f t="shared" si="3"/>
        <v>8.5</v>
      </c>
      <c r="W14" s="24">
        <f t="shared" si="3"/>
        <v>30.470588235294116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45808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408</v>
      </c>
      <c r="E16" s="30">
        <f>IF(SUM(E10:E15)=0,0,AVERAGE(E10:E15))</f>
        <v>7.2</v>
      </c>
      <c r="F16" s="30">
        <f>SUM(F10:F15)</f>
        <v>498</v>
      </c>
      <c r="G16" s="30">
        <f>IF(SUM(G10:G15)=0,0,AVERAGE(G10:G15))</f>
        <v>7.2</v>
      </c>
      <c r="H16" s="30">
        <f t="shared" si="0"/>
        <v>906</v>
      </c>
      <c r="I16" s="31">
        <f>IF(H16=0,0,AVERAGE(E16,G16))</f>
        <v>7.2</v>
      </c>
      <c r="J16" s="32">
        <f>IF(H16=0,0,H16/I16)</f>
        <v>125.83333333333333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906</v>
      </c>
      <c r="V16" s="33">
        <f>SUM(V10:V14)</f>
        <v>36</v>
      </c>
      <c r="W16" s="34">
        <f>SUM(W10:W14)</f>
        <v>124.39366515837104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24.878733031674209</v>
      </c>
      <c r="X17" s="37">
        <f>IF(W16=0,0,W17)</f>
        <v>24.878733031674209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45803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45803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45803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45804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45804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45805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45805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45806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45806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45807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45807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45808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38.177777777777777</v>
      </c>
      <c r="C31" s="306"/>
      <c r="D31" s="352" t="s">
        <v>1</v>
      </c>
      <c r="E31" s="353"/>
      <c r="F31" s="353" t="s">
        <v>2</v>
      </c>
      <c r="G31" s="354"/>
      <c r="H31" s="355">
        <f>C34</f>
        <v>45803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45803</v>
      </c>
      <c r="D34" s="43">
        <v>11</v>
      </c>
      <c r="E34" s="43">
        <v>0.75</v>
      </c>
      <c r="F34" s="43">
        <v>10</v>
      </c>
      <c r="G34" s="43">
        <v>0.5</v>
      </c>
      <c r="H34" s="67">
        <f t="shared" ref="H34:H40" si="11">D34+F34</f>
        <v>21</v>
      </c>
      <c r="I34" s="68">
        <f t="shared" ref="I34:I39" si="12">IF(H34=0,0,AVERAGE(E34,G34))</f>
        <v>0.625</v>
      </c>
      <c r="J34" s="69">
        <f t="shared" ref="J34:J39" si="13">IF(H34=0,0,H34/I34)</f>
        <v>33.6</v>
      </c>
      <c r="K34" s="21" t="e">
        <f>IF(#REF!&lt;&gt;0,"Não","")</f>
        <v>#REF!</v>
      </c>
      <c r="L34" s="47"/>
      <c r="T34" s="70">
        <f>C34</f>
        <v>45803</v>
      </c>
      <c r="U34" s="63">
        <f>H34</f>
        <v>21</v>
      </c>
      <c r="V34" s="64">
        <f>I34</f>
        <v>0.625</v>
      </c>
      <c r="W34" s="64">
        <f>J34</f>
        <v>33.6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45804</v>
      </c>
      <c r="D35" s="43">
        <v>11</v>
      </c>
      <c r="E35" s="43">
        <v>0.75</v>
      </c>
      <c r="F35" s="43">
        <v>17</v>
      </c>
      <c r="G35" s="43">
        <v>1.05</v>
      </c>
      <c r="H35" s="67">
        <f t="shared" si="11"/>
        <v>28</v>
      </c>
      <c r="I35" s="68">
        <f t="shared" si="12"/>
        <v>0.9</v>
      </c>
      <c r="J35" s="69">
        <f t="shared" si="13"/>
        <v>31.111111111111111</v>
      </c>
      <c r="K35" s="21" t="e">
        <f>IF(#REF!&lt;&gt;0,"Não","")</f>
        <v>#REF!</v>
      </c>
      <c r="L35" s="47"/>
      <c r="T35" s="70">
        <f>C35</f>
        <v>45804</v>
      </c>
      <c r="U35" s="63">
        <f t="shared" ref="U35:W38" si="14">H35</f>
        <v>28</v>
      </c>
      <c r="V35" s="64">
        <f t="shared" si="14"/>
        <v>0.9</v>
      </c>
      <c r="W35" s="64">
        <f t="shared" si="14"/>
        <v>31.111111111111111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45805</v>
      </c>
      <c r="D36" s="20">
        <v>14</v>
      </c>
      <c r="E36" s="43">
        <v>0.75</v>
      </c>
      <c r="F36" s="20">
        <v>34</v>
      </c>
      <c r="G36" s="43">
        <v>1.05</v>
      </c>
      <c r="H36" s="67">
        <f t="shared" si="11"/>
        <v>48</v>
      </c>
      <c r="I36" s="68">
        <f t="shared" si="12"/>
        <v>0.9</v>
      </c>
      <c r="J36" s="69">
        <f t="shared" si="13"/>
        <v>53.333333333333329</v>
      </c>
      <c r="K36" s="26" t="e">
        <f>IF(#REF!&lt;&gt;0,"Não","")</f>
        <v>#REF!</v>
      </c>
      <c r="L36" s="47"/>
      <c r="T36" s="70">
        <f>C36</f>
        <v>45805</v>
      </c>
      <c r="U36" s="63">
        <f t="shared" si="14"/>
        <v>48</v>
      </c>
      <c r="V36" s="64">
        <f t="shared" si="14"/>
        <v>0.9</v>
      </c>
      <c r="W36" s="64">
        <f t="shared" si="14"/>
        <v>53.333333333333329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45806</v>
      </c>
      <c r="D37" s="43">
        <v>14</v>
      </c>
      <c r="E37" s="43">
        <v>0.75</v>
      </c>
      <c r="F37" s="43">
        <v>12</v>
      </c>
      <c r="G37" s="43">
        <v>0.75</v>
      </c>
      <c r="H37" s="67">
        <f t="shared" si="11"/>
        <v>26</v>
      </c>
      <c r="I37" s="68">
        <f t="shared" si="12"/>
        <v>0.75</v>
      </c>
      <c r="J37" s="69">
        <f t="shared" si="13"/>
        <v>34.666666666666664</v>
      </c>
      <c r="K37" s="21" t="e">
        <f>IF(#REF!&lt;&gt;0,"Não","")</f>
        <v>#REF!</v>
      </c>
      <c r="L37" s="47"/>
      <c r="T37" s="70">
        <f>C37</f>
        <v>45806</v>
      </c>
      <c r="U37" s="63">
        <f t="shared" si="14"/>
        <v>26</v>
      </c>
      <c r="V37" s="64">
        <f t="shared" si="14"/>
        <v>0.75</v>
      </c>
      <c r="W37" s="64">
        <f t="shared" si="14"/>
        <v>34.666666666666664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45807</v>
      </c>
      <c r="D38" s="43">
        <v>0</v>
      </c>
      <c r="E38" s="43">
        <v>0</v>
      </c>
      <c r="F38" s="43">
        <v>0</v>
      </c>
      <c r="G38" s="43">
        <v>0</v>
      </c>
      <c r="H38" s="71">
        <f t="shared" si="11"/>
        <v>0</v>
      </c>
      <c r="I38" s="72">
        <f t="shared" si="12"/>
        <v>0</v>
      </c>
      <c r="J38" s="73">
        <f t="shared" si="13"/>
        <v>0</v>
      </c>
      <c r="K38" s="21" t="e">
        <f>IF(#REF!&lt;&gt;0,"Não","")</f>
        <v>#REF!</v>
      </c>
      <c r="L38" s="47"/>
      <c r="T38" s="70">
        <f>C38</f>
        <v>45807</v>
      </c>
      <c r="U38" s="63">
        <f t="shared" si="14"/>
        <v>0</v>
      </c>
      <c r="V38" s="64">
        <f t="shared" si="14"/>
        <v>0</v>
      </c>
      <c r="W38" s="64">
        <f t="shared" si="14"/>
        <v>0</v>
      </c>
      <c r="X38" s="25" t="str">
        <f>IF(W38=0," ",IF(W38&gt;1,1,))</f>
        <v xml:space="preserve"> </v>
      </c>
    </row>
    <row r="39" spans="2:30">
      <c r="B39" s="65" t="str">
        <f t="shared" si="9"/>
        <v>SAb</v>
      </c>
      <c r="C39" s="66">
        <f t="shared" si="10"/>
        <v>45808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50</v>
      </c>
      <c r="E40" s="76">
        <f>IF(SUM(E34:E39)=0,0,AVERAGE(E34:E39))</f>
        <v>0.6</v>
      </c>
      <c r="F40" s="76">
        <f>SUM(F34:F39)</f>
        <v>73</v>
      </c>
      <c r="G40" s="77">
        <f>IF(SUM(G34:G39)=0,0,AVERAGE(G34:G39))</f>
        <v>0.67</v>
      </c>
      <c r="H40" s="78">
        <f t="shared" si="11"/>
        <v>123</v>
      </c>
      <c r="I40" s="79">
        <f>AVERAGE(I34:I38)</f>
        <v>0.63500000000000001</v>
      </c>
      <c r="J40" s="80">
        <v>0</v>
      </c>
      <c r="K40" s="60"/>
      <c r="L40" s="81"/>
      <c r="U40" s="25">
        <f>D40+F40</f>
        <v>123</v>
      </c>
      <c r="V40" s="33">
        <f>SUM(V34:V38)</f>
        <v>3.1749999999999998</v>
      </c>
      <c r="W40" s="34">
        <f>SUM(W34:W38)</f>
        <v>152.71111111111111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38.177777777777777</v>
      </c>
      <c r="X41" s="37">
        <f>IF(W40=0,0,W41)</f>
        <v>38.177777777777777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33.987301587301587</v>
      </c>
      <c r="C43" s="335"/>
      <c r="D43" s="338" t="s">
        <v>1</v>
      </c>
      <c r="E43" s="339"/>
      <c r="F43" s="339" t="s">
        <v>2</v>
      </c>
      <c r="G43" s="340"/>
      <c r="H43" s="341">
        <f>C46</f>
        <v>45803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45803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45803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45804</v>
      </c>
      <c r="D47" s="43">
        <v>18</v>
      </c>
      <c r="E47" s="43">
        <v>1.05</v>
      </c>
      <c r="F47" s="43">
        <v>25</v>
      </c>
      <c r="G47" s="52">
        <v>0.75</v>
      </c>
      <c r="H47" s="96">
        <f t="shared" si="18"/>
        <v>43</v>
      </c>
      <c r="I47" s="97">
        <f t="shared" si="19"/>
        <v>0.9</v>
      </c>
      <c r="J47" s="98">
        <f t="shared" si="20"/>
        <v>47.777777777777779</v>
      </c>
      <c r="K47" s="53" t="e">
        <f>IF(#REF!&lt;&gt;0,"Não","")</f>
        <v>#REF!</v>
      </c>
      <c r="L47" s="47"/>
      <c r="R47" s="85"/>
      <c r="S47" s="99"/>
      <c r="T47" s="100">
        <f>C47</f>
        <v>45804</v>
      </c>
      <c r="U47" s="101">
        <f t="shared" ref="U47:W50" si="21">H47</f>
        <v>43</v>
      </c>
      <c r="V47" s="102">
        <f t="shared" si="21"/>
        <v>0.9</v>
      </c>
      <c r="W47" s="102">
        <f t="shared" si="21"/>
        <v>47.777777777777779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45805</v>
      </c>
      <c r="D48" s="20">
        <v>8</v>
      </c>
      <c r="E48" s="43">
        <v>0.5</v>
      </c>
      <c r="F48" s="20">
        <v>13</v>
      </c>
      <c r="G48" s="52">
        <v>0.75</v>
      </c>
      <c r="H48" s="96">
        <f t="shared" si="18"/>
        <v>21</v>
      </c>
      <c r="I48" s="97">
        <f t="shared" si="19"/>
        <v>0.625</v>
      </c>
      <c r="J48" s="98">
        <f t="shared" si="20"/>
        <v>33.6</v>
      </c>
      <c r="K48" s="109" t="e">
        <f>IF(#REF!&lt;&gt;0,"Não","")</f>
        <v>#REF!</v>
      </c>
      <c r="L48" s="47"/>
      <c r="R48" s="110"/>
      <c r="S48" s="99"/>
      <c r="T48" s="100">
        <f>C48</f>
        <v>45805</v>
      </c>
      <c r="U48" s="101">
        <f t="shared" si="21"/>
        <v>21</v>
      </c>
      <c r="V48" s="102">
        <f t="shared" si="21"/>
        <v>0.625</v>
      </c>
      <c r="W48" s="102">
        <f t="shared" si="21"/>
        <v>33.6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45806</v>
      </c>
      <c r="D49" s="43">
        <v>10</v>
      </c>
      <c r="E49" s="43">
        <v>1</v>
      </c>
      <c r="F49" s="20">
        <v>16</v>
      </c>
      <c r="G49" s="52">
        <v>1</v>
      </c>
      <c r="H49" s="96">
        <f t="shared" si="18"/>
        <v>26</v>
      </c>
      <c r="I49" s="97">
        <f t="shared" si="19"/>
        <v>1</v>
      </c>
      <c r="J49" s="98">
        <f t="shared" si="20"/>
        <v>26</v>
      </c>
      <c r="K49" s="53" t="e">
        <f>IF(#REF!&lt;&gt;0,"Não","")</f>
        <v>#REF!</v>
      </c>
      <c r="L49" s="47"/>
      <c r="R49" s="85"/>
      <c r="S49" s="99"/>
      <c r="T49" s="100">
        <f>C49</f>
        <v>45806</v>
      </c>
      <c r="U49" s="101">
        <f t="shared" si="21"/>
        <v>26</v>
      </c>
      <c r="V49" s="102">
        <f t="shared" si="21"/>
        <v>1</v>
      </c>
      <c r="W49" s="102">
        <f t="shared" si="21"/>
        <v>26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45807</v>
      </c>
      <c r="D50" s="43">
        <v>15</v>
      </c>
      <c r="E50" s="43">
        <v>1</v>
      </c>
      <c r="F50" s="43">
        <v>10</v>
      </c>
      <c r="G50" s="52">
        <v>0.75</v>
      </c>
      <c r="H50" s="96">
        <f t="shared" si="18"/>
        <v>25</v>
      </c>
      <c r="I50" s="97">
        <f t="shared" si="19"/>
        <v>0.875</v>
      </c>
      <c r="J50" s="98">
        <f t="shared" si="20"/>
        <v>28.571428571428573</v>
      </c>
      <c r="K50" s="53" t="e">
        <f>IF(#REF!&lt;&gt;0,"Não","")</f>
        <v>#REF!</v>
      </c>
      <c r="L50" s="47"/>
      <c r="R50" s="85"/>
      <c r="S50" s="99"/>
      <c r="T50" s="100">
        <f>C50</f>
        <v>45807</v>
      </c>
      <c r="U50" s="101">
        <f t="shared" si="21"/>
        <v>25</v>
      </c>
      <c r="V50" s="102">
        <f t="shared" si="21"/>
        <v>0.875</v>
      </c>
      <c r="W50" s="102">
        <f t="shared" si="21"/>
        <v>28.571428571428573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45808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51</v>
      </c>
      <c r="E52" s="115">
        <f>IF(SUM(E46:E51)=0,0,AVERAGE(E46:E51))</f>
        <v>0.71</v>
      </c>
      <c r="F52" s="115">
        <f>SUM(F46:F51)</f>
        <v>64</v>
      </c>
      <c r="G52" s="116">
        <f>IF(SUM(G46:G51)=0,0,AVERAGE(G46:G51))</f>
        <v>0.65</v>
      </c>
      <c r="H52" s="115">
        <f t="shared" si="18"/>
        <v>115</v>
      </c>
      <c r="I52" s="117">
        <f>AVERAGE(E52,G52)</f>
        <v>0.67999999999999994</v>
      </c>
      <c r="J52" s="118">
        <f>IF(I52=0,0,H52/I52)</f>
        <v>169.11764705882354</v>
      </c>
      <c r="K52" s="60"/>
      <c r="L52" s="119"/>
      <c r="R52" s="85"/>
      <c r="S52" s="3"/>
      <c r="T52" s="104"/>
      <c r="U52" s="25">
        <f>D52+F52</f>
        <v>115</v>
      </c>
      <c r="V52" s="33">
        <f>SUM(V46:V50)</f>
        <v>3.4</v>
      </c>
      <c r="W52" s="34">
        <f>SUM(W46:W50)</f>
        <v>135.94920634920635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33.987301587301587</v>
      </c>
      <c r="X53" s="37">
        <f>IF(W52=0,0,W53)</f>
        <v>33.987301587301587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45803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45803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45803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45804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45804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45805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45805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45806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45806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45807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45807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45808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8.7333333333333343</v>
      </c>
      <c r="C68" s="306"/>
      <c r="D68" s="309" t="s">
        <v>1</v>
      </c>
      <c r="E68" s="310"/>
      <c r="F68" s="311" t="s">
        <v>2</v>
      </c>
      <c r="G68" s="309"/>
      <c r="H68" s="312">
        <f>C71</f>
        <v>45803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45803</v>
      </c>
      <c r="D71" s="146">
        <v>0</v>
      </c>
      <c r="E71" s="146">
        <v>1</v>
      </c>
      <c r="F71" s="146">
        <v>6</v>
      </c>
      <c r="G71" s="146">
        <v>1</v>
      </c>
      <c r="H71" s="147">
        <f t="shared" ref="H71:H77" si="28">D71+F71</f>
        <v>6</v>
      </c>
      <c r="I71" s="148">
        <f t="shared" ref="I71:I76" si="29">IF(H71=0,0,AVERAGE(E71,G71))</f>
        <v>1</v>
      </c>
      <c r="J71" s="149">
        <f t="shared" ref="J71:J76" si="30">IF(H71=0,0,H71/I71)</f>
        <v>6</v>
      </c>
      <c r="K71" s="150"/>
      <c r="L71" s="128"/>
      <c r="T71" s="151">
        <f>C71</f>
        <v>45803</v>
      </c>
      <c r="U71" s="152">
        <f>H71</f>
        <v>6</v>
      </c>
      <c r="V71" s="153">
        <f>I71</f>
        <v>1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45804</v>
      </c>
      <c r="D72" s="146">
        <v>3</v>
      </c>
      <c r="E72" s="146">
        <v>1</v>
      </c>
      <c r="F72" s="146">
        <v>3</v>
      </c>
      <c r="G72" s="146">
        <v>1</v>
      </c>
      <c r="H72" s="147">
        <f t="shared" si="28"/>
        <v>6</v>
      </c>
      <c r="I72" s="148">
        <f t="shared" si="29"/>
        <v>1</v>
      </c>
      <c r="J72" s="149">
        <f t="shared" si="30"/>
        <v>6</v>
      </c>
      <c r="K72" s="150"/>
      <c r="L72" s="128"/>
      <c r="T72" s="151">
        <f>C72</f>
        <v>45804</v>
      </c>
      <c r="U72" s="152">
        <f t="shared" ref="U72:W75" si="32">H72</f>
        <v>6</v>
      </c>
      <c r="V72" s="153">
        <f t="shared" si="32"/>
        <v>1</v>
      </c>
      <c r="W72" s="153">
        <f t="shared" si="32"/>
        <v>6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45805</v>
      </c>
      <c r="D73" s="146">
        <v>0</v>
      </c>
      <c r="E73" s="146">
        <v>1</v>
      </c>
      <c r="F73" s="146">
        <v>10</v>
      </c>
      <c r="G73" s="146">
        <v>2</v>
      </c>
      <c r="H73" s="147">
        <f t="shared" si="28"/>
        <v>10</v>
      </c>
      <c r="I73" s="148">
        <f t="shared" si="29"/>
        <v>1.5</v>
      </c>
      <c r="J73" s="149">
        <f t="shared" si="30"/>
        <v>6.666666666666667</v>
      </c>
      <c r="K73" s="150"/>
      <c r="L73" s="128"/>
      <c r="T73" s="151">
        <f>C73</f>
        <v>45805</v>
      </c>
      <c r="U73" s="152">
        <f t="shared" si="32"/>
        <v>10</v>
      </c>
      <c r="V73" s="153">
        <f t="shared" si="32"/>
        <v>1.5</v>
      </c>
      <c r="W73" s="153">
        <f t="shared" si="32"/>
        <v>6.666666666666667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45806</v>
      </c>
      <c r="D74" s="146">
        <v>3</v>
      </c>
      <c r="E74" s="146">
        <v>1</v>
      </c>
      <c r="F74" s="146">
        <v>3</v>
      </c>
      <c r="G74" s="146">
        <v>1</v>
      </c>
      <c r="H74" s="147">
        <f t="shared" si="28"/>
        <v>6</v>
      </c>
      <c r="I74" s="148">
        <f t="shared" si="29"/>
        <v>1</v>
      </c>
      <c r="J74" s="149">
        <f t="shared" si="30"/>
        <v>6</v>
      </c>
      <c r="K74" s="150"/>
      <c r="L74" s="128"/>
      <c r="T74" s="151">
        <f>C74</f>
        <v>45806</v>
      </c>
      <c r="U74" s="152">
        <f t="shared" si="32"/>
        <v>6</v>
      </c>
      <c r="V74" s="153">
        <f t="shared" si="32"/>
        <v>1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45807</v>
      </c>
      <c r="D75" s="146">
        <v>5</v>
      </c>
      <c r="E75" s="146">
        <v>1</v>
      </c>
      <c r="F75" s="146">
        <v>14</v>
      </c>
      <c r="G75" s="146">
        <v>1</v>
      </c>
      <c r="H75" s="147">
        <f t="shared" si="28"/>
        <v>19</v>
      </c>
      <c r="I75" s="148">
        <f t="shared" si="29"/>
        <v>1</v>
      </c>
      <c r="J75" s="149">
        <f t="shared" si="30"/>
        <v>19</v>
      </c>
      <c r="K75" s="150"/>
      <c r="L75" s="128"/>
      <c r="T75" s="151">
        <f>C75</f>
        <v>45807</v>
      </c>
      <c r="U75" s="152">
        <f t="shared" si="32"/>
        <v>19</v>
      </c>
      <c r="V75" s="153">
        <f t="shared" si="32"/>
        <v>1</v>
      </c>
      <c r="W75" s="153">
        <f t="shared" si="32"/>
        <v>19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45808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11</v>
      </c>
      <c r="E77" s="157">
        <f>IF(SUM(E71:E76)=0,0,AVERAGE(E71:E76))</f>
        <v>1</v>
      </c>
      <c r="F77" s="157">
        <f>SUM(F71:F76)</f>
        <v>36</v>
      </c>
      <c r="G77" s="158">
        <f>IF(SUM(G71:G76)=0,0,AVERAGE(G71:G76))</f>
        <v>1.2</v>
      </c>
      <c r="H77" s="157">
        <f t="shared" si="28"/>
        <v>47</v>
      </c>
      <c r="I77" s="159">
        <f>AVERAGE(E77,G77)</f>
        <v>1.1000000000000001</v>
      </c>
      <c r="J77" s="160">
        <f>IF(I77=0,0,H77/I77)</f>
        <v>42.727272727272727</v>
      </c>
      <c r="K77" s="60"/>
      <c r="L77" s="142"/>
      <c r="U77" s="25">
        <f>D77+F77</f>
        <v>47</v>
      </c>
      <c r="V77" s="33">
        <f>SUM(V71:V75)</f>
        <v>5.5</v>
      </c>
      <c r="W77" s="34">
        <f>SUM(W71:W75)</f>
        <v>43.666666666666671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8.7333333333333343</v>
      </c>
      <c r="X78" s="37">
        <f>IF(W77=0,0,W78)</f>
        <v>8.7333333333333343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45803</v>
      </c>
      <c r="D81" s="402"/>
      <c r="E81" s="403"/>
      <c r="F81" s="403"/>
      <c r="G81" s="403"/>
      <c r="H81" s="403"/>
      <c r="I81" s="403"/>
      <c r="J81" s="403"/>
      <c r="K81" s="403"/>
      <c r="L81" s="403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45804</v>
      </c>
      <c r="D82" s="402"/>
      <c r="E82" s="403"/>
      <c r="F82" s="403"/>
      <c r="G82" s="403"/>
      <c r="H82" s="403"/>
      <c r="I82" s="403"/>
      <c r="J82" s="403"/>
      <c r="K82" s="403"/>
      <c r="L82" s="403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45805</v>
      </c>
      <c r="D83" s="402"/>
      <c r="E83" s="403"/>
      <c r="F83" s="403"/>
      <c r="G83" s="403"/>
      <c r="H83" s="403"/>
      <c r="I83" s="403"/>
      <c r="J83" s="403"/>
      <c r="K83" s="403"/>
      <c r="L83" s="403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45806</v>
      </c>
      <c r="D84" s="402"/>
      <c r="E84" s="403"/>
      <c r="F84" s="403"/>
      <c r="G84" s="403"/>
      <c r="H84" s="403"/>
      <c r="I84" s="403"/>
      <c r="J84" s="403"/>
      <c r="K84" s="403"/>
      <c r="L84" s="403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45807</v>
      </c>
      <c r="D85" s="402"/>
      <c r="E85" s="403"/>
      <c r="F85" s="403"/>
      <c r="G85" s="403"/>
      <c r="H85" s="403"/>
      <c r="I85" s="403"/>
      <c r="J85" s="403"/>
      <c r="K85" s="403"/>
      <c r="L85" s="403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45808</v>
      </c>
      <c r="D86" s="402"/>
      <c r="E86" s="403"/>
      <c r="F86" s="403"/>
      <c r="G86" s="403"/>
      <c r="H86" s="403"/>
      <c r="I86" s="403"/>
      <c r="J86" s="403"/>
      <c r="K86" s="403"/>
      <c r="L86" s="403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1 D71:G76 D59:G64 L59:L64 L71:L76 D22:G27 D10:G15 M82:P85 D82:L86" name="Intervalo1"/>
  </protectedRanges>
  <mergeCells count="113">
    <mergeCell ref="D81:L81"/>
    <mergeCell ref="D82:L82"/>
    <mergeCell ref="D83:L83"/>
    <mergeCell ref="D84:L84"/>
    <mergeCell ref="D85:L85"/>
    <mergeCell ref="D86:L86"/>
    <mergeCell ref="B77:C77"/>
    <mergeCell ref="B80:L80"/>
    <mergeCell ref="F69:F70"/>
    <mergeCell ref="G69:G70"/>
    <mergeCell ref="H69:H70"/>
    <mergeCell ref="I69:I70"/>
    <mergeCell ref="J69:J70"/>
    <mergeCell ref="B70:C70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B58:C58"/>
    <mergeCell ref="E57:E58"/>
    <mergeCell ref="F57:F58"/>
    <mergeCell ref="G57:G58"/>
    <mergeCell ref="H57:H58"/>
    <mergeCell ref="I57:I58"/>
    <mergeCell ref="J57:J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9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94" priority="11" operator="equal">
      <formula>$R$2</formula>
    </cfRule>
  </conditionalFormatting>
  <conditionalFormatting sqref="C59:C64">
    <cfRule type="cellIs" dxfId="9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17.962900898384767</v>
      </c>
      <c r="C7" s="306"/>
      <c r="D7" s="382" t="s">
        <v>1</v>
      </c>
      <c r="E7" s="383"/>
      <c r="F7" s="383" t="s">
        <v>2</v>
      </c>
      <c r="G7" s="384"/>
      <c r="H7" s="385">
        <f>C10</f>
        <v>45810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'26mai'!C15+2</f>
        <v>45810</v>
      </c>
      <c r="D10" s="20">
        <v>46</v>
      </c>
      <c r="E10" s="20">
        <v>6</v>
      </c>
      <c r="F10" s="20">
        <v>60</v>
      </c>
      <c r="G10" s="20">
        <v>9.5</v>
      </c>
      <c r="H10" s="179">
        <f t="shared" ref="H10:H16" si="0">D10+F10</f>
        <v>106</v>
      </c>
      <c r="I10" s="180">
        <f t="shared" ref="I10:I15" si="1">IF(H10=0,0,AVERAGE(E10,G10))</f>
        <v>7.75</v>
      </c>
      <c r="J10" s="181">
        <f t="shared" ref="J10:J15" si="2">IF(H10=0,0,H10/I10)</f>
        <v>13.67741935483871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45810</v>
      </c>
      <c r="U10" s="17">
        <f>H10</f>
        <v>106</v>
      </c>
      <c r="V10" s="19">
        <f>I10</f>
        <v>7.75</v>
      </c>
      <c r="W10" s="24">
        <f>J10</f>
        <v>13.67741935483871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45811</v>
      </c>
      <c r="D11" s="20">
        <v>69</v>
      </c>
      <c r="E11" s="20">
        <v>8</v>
      </c>
      <c r="F11" s="20">
        <v>64</v>
      </c>
      <c r="G11" s="20">
        <v>8.5</v>
      </c>
      <c r="H11" s="179">
        <f t="shared" si="0"/>
        <v>133</v>
      </c>
      <c r="I11" s="180">
        <f t="shared" si="1"/>
        <v>8.25</v>
      </c>
      <c r="J11" s="181">
        <f t="shared" si="2"/>
        <v>16.121212121212121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45811</v>
      </c>
      <c r="U11" s="17">
        <f t="shared" ref="U11:W14" si="3">H11</f>
        <v>133</v>
      </c>
      <c r="V11" s="19">
        <f t="shared" si="3"/>
        <v>8.25</v>
      </c>
      <c r="W11" s="24">
        <f t="shared" si="3"/>
        <v>16.121212121212121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45812</v>
      </c>
      <c r="D12" s="20">
        <v>63</v>
      </c>
      <c r="E12" s="20">
        <v>8.5</v>
      </c>
      <c r="F12" s="20">
        <v>152</v>
      </c>
      <c r="G12" s="20">
        <v>9</v>
      </c>
      <c r="H12" s="179">
        <f t="shared" si="0"/>
        <v>215</v>
      </c>
      <c r="I12" s="180">
        <f t="shared" si="1"/>
        <v>8.75</v>
      </c>
      <c r="J12" s="181">
        <f t="shared" si="2"/>
        <v>24.571428571428573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45812</v>
      </c>
      <c r="U12" s="17">
        <f t="shared" si="3"/>
        <v>215</v>
      </c>
      <c r="V12" s="19">
        <f t="shared" si="3"/>
        <v>8.75</v>
      </c>
      <c r="W12" s="24">
        <f t="shared" si="3"/>
        <v>24.571428571428573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45813</v>
      </c>
      <c r="D13" s="20">
        <v>43</v>
      </c>
      <c r="E13" s="20">
        <v>6</v>
      </c>
      <c r="F13" s="20">
        <v>69</v>
      </c>
      <c r="G13" s="20">
        <v>8</v>
      </c>
      <c r="H13" s="179">
        <f t="shared" si="0"/>
        <v>112</v>
      </c>
      <c r="I13" s="180">
        <f t="shared" si="1"/>
        <v>7</v>
      </c>
      <c r="J13" s="181">
        <f t="shared" si="2"/>
        <v>16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45813</v>
      </c>
      <c r="U13" s="17">
        <f t="shared" si="3"/>
        <v>112</v>
      </c>
      <c r="V13" s="19">
        <f t="shared" si="3"/>
        <v>7</v>
      </c>
      <c r="W13" s="24">
        <f t="shared" si="3"/>
        <v>16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45814</v>
      </c>
      <c r="D14" s="20">
        <v>84</v>
      </c>
      <c r="E14" s="20">
        <v>9</v>
      </c>
      <c r="F14" s="20">
        <v>91</v>
      </c>
      <c r="G14" s="20">
        <v>9</v>
      </c>
      <c r="H14" s="179">
        <f t="shared" si="0"/>
        <v>175</v>
      </c>
      <c r="I14" s="180">
        <f t="shared" si="1"/>
        <v>9</v>
      </c>
      <c r="J14" s="181">
        <f t="shared" si="2"/>
        <v>19.444444444444443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45814</v>
      </c>
      <c r="U14" s="17">
        <f t="shared" si="3"/>
        <v>175</v>
      </c>
      <c r="V14" s="19">
        <f t="shared" si="3"/>
        <v>9</v>
      </c>
      <c r="W14" s="24">
        <f t="shared" si="3"/>
        <v>19.444444444444443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45815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305</v>
      </c>
      <c r="E16" s="30">
        <f>IF(SUM(E10:E15)=0,0,AVERAGE(E10:E15))</f>
        <v>7.5</v>
      </c>
      <c r="F16" s="30">
        <f>SUM(F10:F15)</f>
        <v>436</v>
      </c>
      <c r="G16" s="30">
        <f>IF(SUM(G10:G15)=0,0,AVERAGE(G10:G15))</f>
        <v>8.8000000000000007</v>
      </c>
      <c r="H16" s="30">
        <f t="shared" si="0"/>
        <v>741</v>
      </c>
      <c r="I16" s="31">
        <f>IF(H16=0,0,AVERAGE(E16,G16))</f>
        <v>8.15</v>
      </c>
      <c r="J16" s="32">
        <f>IF(H16=0,0,H16/I16)</f>
        <v>90.920245398773005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741</v>
      </c>
      <c r="V16" s="33">
        <f>SUM(V10:V14)</f>
        <v>40.75</v>
      </c>
      <c r="W16" s="34">
        <f>SUM(W10:W14)</f>
        <v>89.814504491923842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17.962900898384767</v>
      </c>
      <c r="X17" s="37">
        <f>IF(W16=0,0,W17)</f>
        <v>17.962900898384767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11.666666666666668</v>
      </c>
      <c r="C19" s="306"/>
      <c r="D19" s="368" t="s">
        <v>1</v>
      </c>
      <c r="E19" s="369"/>
      <c r="F19" s="369" t="s">
        <v>2</v>
      </c>
      <c r="G19" s="370"/>
      <c r="H19" s="371">
        <f>C22</f>
        <v>45810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45810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45810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45811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45811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45812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45812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45813</v>
      </c>
      <c r="D25" s="43">
        <v>0</v>
      </c>
      <c r="E25" s="43">
        <v>0</v>
      </c>
      <c r="F25" s="43">
        <v>5</v>
      </c>
      <c r="G25" s="43">
        <v>0.75</v>
      </c>
      <c r="H25" s="44">
        <f t="shared" si="5"/>
        <v>5</v>
      </c>
      <c r="I25" s="45">
        <f t="shared" si="6"/>
        <v>0.375</v>
      </c>
      <c r="J25" s="46">
        <f t="shared" si="7"/>
        <v>13.333333333333334</v>
      </c>
      <c r="K25" s="21" t="e">
        <f>IF(#REF!&lt;&gt;0,"Não","")</f>
        <v>#REF!</v>
      </c>
      <c r="L25" s="47"/>
      <c r="T25" s="48">
        <f>C25</f>
        <v>45813</v>
      </c>
      <c r="U25" s="39">
        <f t="shared" si="8"/>
        <v>5</v>
      </c>
      <c r="V25" s="40">
        <f t="shared" si="8"/>
        <v>0.375</v>
      </c>
      <c r="W25" s="40">
        <f t="shared" si="8"/>
        <v>13.333333333333334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45814</v>
      </c>
      <c r="D26" s="43">
        <v>3</v>
      </c>
      <c r="E26" s="43">
        <v>1</v>
      </c>
      <c r="F26" s="43">
        <v>7</v>
      </c>
      <c r="G26" s="43">
        <v>1</v>
      </c>
      <c r="H26" s="49">
        <f t="shared" si="5"/>
        <v>10</v>
      </c>
      <c r="I26" s="50">
        <f t="shared" si="6"/>
        <v>1</v>
      </c>
      <c r="J26" s="51">
        <f t="shared" si="7"/>
        <v>10</v>
      </c>
      <c r="K26" s="21" t="e">
        <f>IF(#REF!&lt;&gt;0,"Não","")</f>
        <v>#REF!</v>
      </c>
      <c r="L26" s="47"/>
      <c r="T26" s="48">
        <f>C26</f>
        <v>45814</v>
      </c>
      <c r="U26" s="39">
        <f t="shared" si="8"/>
        <v>10</v>
      </c>
      <c r="V26" s="40">
        <f t="shared" si="8"/>
        <v>1</v>
      </c>
      <c r="W26" s="40">
        <f t="shared" si="8"/>
        <v>10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45815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3</v>
      </c>
      <c r="E28" s="56">
        <f>IF(SUM(E22:E27)=0,0,AVERAGE(E22:E27))</f>
        <v>0.2</v>
      </c>
      <c r="F28" s="56">
        <f>SUM(F22:F27)</f>
        <v>12</v>
      </c>
      <c r="G28" s="57">
        <f>IF(SUM(G22:G27)=0,0,AVERAGE(G22:G27))</f>
        <v>0.35</v>
      </c>
      <c r="H28" s="56">
        <f t="shared" si="5"/>
        <v>15</v>
      </c>
      <c r="I28" s="58">
        <f>AVERAGE(I22:I26)</f>
        <v>0.27500000000000002</v>
      </c>
      <c r="J28" s="59">
        <f>IF(H28=0,0,H28/I28)</f>
        <v>54.54545454545454</v>
      </c>
      <c r="K28" s="60"/>
      <c r="L28" s="61"/>
      <c r="U28" s="25">
        <f>D28+F28</f>
        <v>15</v>
      </c>
      <c r="V28" s="33">
        <f>SUM(V22:V26)</f>
        <v>1.375</v>
      </c>
      <c r="W28" s="34">
        <f>SUM(W22:W26)</f>
        <v>23.333333333333336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11.666666666666668</v>
      </c>
      <c r="X29" s="37">
        <f>IF(W28=0,0,W29)</f>
        <v>11.666666666666668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33.615739622742765</v>
      </c>
      <c r="C31" s="306"/>
      <c r="D31" s="352" t="s">
        <v>1</v>
      </c>
      <c r="E31" s="353"/>
      <c r="F31" s="353" t="s">
        <v>2</v>
      </c>
      <c r="G31" s="354"/>
      <c r="H31" s="355">
        <f>C34</f>
        <v>45810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45810</v>
      </c>
      <c r="D34" s="43">
        <v>25</v>
      </c>
      <c r="E34" s="43">
        <v>1</v>
      </c>
      <c r="F34" s="43">
        <v>33</v>
      </c>
      <c r="G34" s="43">
        <v>4.05</v>
      </c>
      <c r="H34" s="67">
        <f t="shared" ref="H34:H40" si="11">D34+F34</f>
        <v>58</v>
      </c>
      <c r="I34" s="68">
        <f t="shared" ref="I34:I39" si="12">IF(H34=0,0,AVERAGE(E34,G34))</f>
        <v>2.5249999999999999</v>
      </c>
      <c r="J34" s="69">
        <f t="shared" ref="J34:J39" si="13">IF(H34=0,0,H34/I34)</f>
        <v>22.970297029702969</v>
      </c>
      <c r="K34" s="21" t="e">
        <f>IF(#REF!&lt;&gt;0,"Não","")</f>
        <v>#REF!</v>
      </c>
      <c r="L34" s="47"/>
      <c r="T34" s="70">
        <f>C34</f>
        <v>45810</v>
      </c>
      <c r="U34" s="63">
        <f>H34</f>
        <v>58</v>
      </c>
      <c r="V34" s="64">
        <f>I34</f>
        <v>2.5249999999999999</v>
      </c>
      <c r="W34" s="64">
        <f>J34</f>
        <v>22.970297029702969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45811</v>
      </c>
      <c r="D35" s="43">
        <v>27</v>
      </c>
      <c r="E35" s="43">
        <v>1.25</v>
      </c>
      <c r="F35" s="43">
        <v>12</v>
      </c>
      <c r="G35" s="43">
        <v>0.75</v>
      </c>
      <c r="H35" s="67">
        <f t="shared" si="11"/>
        <v>39</v>
      </c>
      <c r="I35" s="68">
        <f t="shared" si="12"/>
        <v>1</v>
      </c>
      <c r="J35" s="69">
        <f t="shared" si="13"/>
        <v>39</v>
      </c>
      <c r="K35" s="21" t="e">
        <f>IF(#REF!&lt;&gt;0,"Não","")</f>
        <v>#REF!</v>
      </c>
      <c r="L35" s="47"/>
      <c r="T35" s="70">
        <f>C35</f>
        <v>45811</v>
      </c>
      <c r="U35" s="63">
        <f t="shared" ref="U35:W38" si="14">H35</f>
        <v>39</v>
      </c>
      <c r="V35" s="64">
        <f t="shared" si="14"/>
        <v>1</v>
      </c>
      <c r="W35" s="64">
        <f t="shared" si="14"/>
        <v>39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45812</v>
      </c>
      <c r="D36" s="20">
        <v>9</v>
      </c>
      <c r="E36" s="43">
        <v>0.75</v>
      </c>
      <c r="F36" s="20">
        <v>20</v>
      </c>
      <c r="G36" s="43">
        <v>1.05</v>
      </c>
      <c r="H36" s="67">
        <f t="shared" si="11"/>
        <v>29</v>
      </c>
      <c r="I36" s="68">
        <f t="shared" si="12"/>
        <v>0.9</v>
      </c>
      <c r="J36" s="69">
        <f t="shared" si="13"/>
        <v>32.222222222222221</v>
      </c>
      <c r="K36" s="26" t="e">
        <f>IF(#REF!&lt;&gt;0,"Não","")</f>
        <v>#REF!</v>
      </c>
      <c r="L36" s="47"/>
      <c r="T36" s="70">
        <f>C36</f>
        <v>45812</v>
      </c>
      <c r="U36" s="63">
        <f t="shared" si="14"/>
        <v>29</v>
      </c>
      <c r="V36" s="64">
        <f t="shared" si="14"/>
        <v>0.9</v>
      </c>
      <c r="W36" s="64">
        <f t="shared" si="14"/>
        <v>32.222222222222221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45813</v>
      </c>
      <c r="D37" s="43">
        <v>15</v>
      </c>
      <c r="E37" s="43">
        <v>1</v>
      </c>
      <c r="F37" s="43">
        <v>17</v>
      </c>
      <c r="G37" s="43">
        <v>1.05</v>
      </c>
      <c r="H37" s="67">
        <f t="shared" si="11"/>
        <v>32</v>
      </c>
      <c r="I37" s="68">
        <f t="shared" si="12"/>
        <v>1.0249999999999999</v>
      </c>
      <c r="J37" s="69">
        <f t="shared" si="13"/>
        <v>31.219512195121954</v>
      </c>
      <c r="K37" s="21" t="e">
        <f>IF(#REF!&lt;&gt;0,"Não","")</f>
        <v>#REF!</v>
      </c>
      <c r="L37" s="47"/>
      <c r="T37" s="70">
        <f>C37</f>
        <v>45813</v>
      </c>
      <c r="U37" s="63">
        <f t="shared" si="14"/>
        <v>32</v>
      </c>
      <c r="V37" s="64">
        <f t="shared" si="14"/>
        <v>1.0249999999999999</v>
      </c>
      <c r="W37" s="64">
        <f t="shared" si="14"/>
        <v>31.219512195121954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45814</v>
      </c>
      <c r="D38" s="43">
        <v>15</v>
      </c>
      <c r="E38" s="43">
        <v>0.75</v>
      </c>
      <c r="F38" s="43">
        <v>17</v>
      </c>
      <c r="G38" s="43">
        <v>0.75</v>
      </c>
      <c r="H38" s="71">
        <f t="shared" si="11"/>
        <v>32</v>
      </c>
      <c r="I38" s="72">
        <f t="shared" si="12"/>
        <v>0.75</v>
      </c>
      <c r="J38" s="73">
        <f t="shared" si="13"/>
        <v>42.666666666666664</v>
      </c>
      <c r="K38" s="21" t="e">
        <f>IF(#REF!&lt;&gt;0,"Não","")</f>
        <v>#REF!</v>
      </c>
      <c r="L38" s="47"/>
      <c r="T38" s="70">
        <f>C38</f>
        <v>45814</v>
      </c>
      <c r="U38" s="63">
        <f t="shared" si="14"/>
        <v>32</v>
      </c>
      <c r="V38" s="64">
        <f t="shared" si="14"/>
        <v>0.75</v>
      </c>
      <c r="W38" s="64">
        <f t="shared" si="14"/>
        <v>42.666666666666664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45815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91</v>
      </c>
      <c r="E40" s="76">
        <f>IF(SUM(E34:E39)=0,0,AVERAGE(E34:E39))</f>
        <v>0.95</v>
      </c>
      <c r="F40" s="76">
        <f>SUM(F34:F39)</f>
        <v>99</v>
      </c>
      <c r="G40" s="77">
        <f>IF(SUM(G34:G39)=0,0,AVERAGE(G34:G39))</f>
        <v>1.5299999999999998</v>
      </c>
      <c r="H40" s="78">
        <f t="shared" si="11"/>
        <v>190</v>
      </c>
      <c r="I40" s="79">
        <f>AVERAGE(I34:I38)</f>
        <v>1.2399999999999998</v>
      </c>
      <c r="J40" s="80">
        <v>0</v>
      </c>
      <c r="K40" s="60"/>
      <c r="L40" s="81"/>
      <c r="U40" s="25">
        <f>D40+F40</f>
        <v>190</v>
      </c>
      <c r="V40" s="33">
        <f>SUM(V34:V38)</f>
        <v>6.1999999999999993</v>
      </c>
      <c r="W40" s="34">
        <f>SUM(W34:W38)</f>
        <v>168.07869811371381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33.615739622742765</v>
      </c>
      <c r="X41" s="37">
        <f>IF(W40=0,0,W41)</f>
        <v>33.615739622742765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29.587301587301589</v>
      </c>
      <c r="C43" s="335"/>
      <c r="D43" s="338" t="s">
        <v>1</v>
      </c>
      <c r="E43" s="339"/>
      <c r="F43" s="339" t="s">
        <v>2</v>
      </c>
      <c r="G43" s="340"/>
      <c r="H43" s="341">
        <f>C46</f>
        <v>45810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45810</v>
      </c>
      <c r="D46" s="43">
        <v>15</v>
      </c>
      <c r="E46" s="43">
        <v>1.05</v>
      </c>
      <c r="F46" s="43">
        <v>0</v>
      </c>
      <c r="G46" s="52">
        <v>0</v>
      </c>
      <c r="H46" s="96">
        <f t="shared" ref="H46:H52" si="18">D46+F46</f>
        <v>15</v>
      </c>
      <c r="I46" s="97">
        <f t="shared" ref="I46:I51" si="19">IF(H46=0,0,AVERAGE(E46,G46))</f>
        <v>0.52500000000000002</v>
      </c>
      <c r="J46" s="98">
        <f t="shared" ref="J46:J51" si="20">IF(H46=0,0,H46/I46)</f>
        <v>28.571428571428569</v>
      </c>
      <c r="K46" s="53" t="e">
        <f>IF(#REF!&lt;&gt;0,"Não","")</f>
        <v>#REF!</v>
      </c>
      <c r="L46" s="47"/>
      <c r="R46" s="85"/>
      <c r="S46" s="99"/>
      <c r="T46" s="100">
        <f>C46</f>
        <v>45810</v>
      </c>
      <c r="U46" s="101">
        <f>H46</f>
        <v>15</v>
      </c>
      <c r="V46" s="102">
        <f>I46</f>
        <v>0.52500000000000002</v>
      </c>
      <c r="W46" s="102">
        <f>J46</f>
        <v>28.571428571428569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45811</v>
      </c>
      <c r="D47" s="43">
        <v>0</v>
      </c>
      <c r="E47" s="43">
        <v>0</v>
      </c>
      <c r="F47" s="43">
        <v>0</v>
      </c>
      <c r="G47" s="52">
        <v>0</v>
      </c>
      <c r="H47" s="96">
        <f t="shared" si="18"/>
        <v>0</v>
      </c>
      <c r="I47" s="97">
        <f t="shared" si="19"/>
        <v>0</v>
      </c>
      <c r="J47" s="98">
        <f t="shared" si="20"/>
        <v>0</v>
      </c>
      <c r="K47" s="53" t="e">
        <f>IF(#REF!&lt;&gt;0,"Não","")</f>
        <v>#REF!</v>
      </c>
      <c r="L47" s="47"/>
      <c r="R47" s="85"/>
      <c r="S47" s="99"/>
      <c r="T47" s="100">
        <f>C47</f>
        <v>45811</v>
      </c>
      <c r="U47" s="101">
        <f t="shared" ref="U47:W50" si="21">H47</f>
        <v>0</v>
      </c>
      <c r="V47" s="102">
        <f t="shared" si="21"/>
        <v>0</v>
      </c>
      <c r="W47" s="102">
        <f t="shared" si="21"/>
        <v>0</v>
      </c>
      <c r="X47" s="25" t="str">
        <f>IF(W47=0," ",IF(W47&gt;1,1,))</f>
        <v xml:space="preserve"> 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45812</v>
      </c>
      <c r="D48" s="20">
        <v>13</v>
      </c>
      <c r="E48" s="43">
        <v>0.75</v>
      </c>
      <c r="F48" s="20">
        <v>0</v>
      </c>
      <c r="G48" s="52">
        <v>0</v>
      </c>
      <c r="H48" s="96">
        <f t="shared" si="18"/>
        <v>13</v>
      </c>
      <c r="I48" s="97">
        <f t="shared" si="19"/>
        <v>0.375</v>
      </c>
      <c r="J48" s="98">
        <f t="shared" si="20"/>
        <v>34.666666666666664</v>
      </c>
      <c r="K48" s="109" t="e">
        <f>IF(#REF!&lt;&gt;0,"Não","")</f>
        <v>#REF!</v>
      </c>
      <c r="L48" s="47"/>
      <c r="R48" s="110"/>
      <c r="S48" s="99"/>
      <c r="T48" s="100">
        <f>C48</f>
        <v>45812</v>
      </c>
      <c r="U48" s="101">
        <f t="shared" si="21"/>
        <v>13</v>
      </c>
      <c r="V48" s="102">
        <f t="shared" si="21"/>
        <v>0.375</v>
      </c>
      <c r="W48" s="102">
        <f t="shared" si="21"/>
        <v>34.666666666666664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45813</v>
      </c>
      <c r="D49" s="43">
        <v>12</v>
      </c>
      <c r="E49" s="43">
        <v>1</v>
      </c>
      <c r="F49" s="20">
        <v>0</v>
      </c>
      <c r="G49" s="52">
        <v>0</v>
      </c>
      <c r="H49" s="96">
        <f t="shared" si="18"/>
        <v>12</v>
      </c>
      <c r="I49" s="97">
        <f t="shared" si="19"/>
        <v>0.5</v>
      </c>
      <c r="J49" s="98">
        <f t="shared" si="20"/>
        <v>24</v>
      </c>
      <c r="K49" s="53" t="e">
        <f>IF(#REF!&lt;&gt;0,"Não","")</f>
        <v>#REF!</v>
      </c>
      <c r="L49" s="47"/>
      <c r="R49" s="85"/>
      <c r="S49" s="99"/>
      <c r="T49" s="100">
        <f>C49</f>
        <v>45813</v>
      </c>
      <c r="U49" s="101">
        <f t="shared" si="21"/>
        <v>12</v>
      </c>
      <c r="V49" s="102">
        <f t="shared" si="21"/>
        <v>0.5</v>
      </c>
      <c r="W49" s="102">
        <f t="shared" si="21"/>
        <v>24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45814</v>
      </c>
      <c r="D50" s="43">
        <v>16</v>
      </c>
      <c r="E50" s="43">
        <v>1</v>
      </c>
      <c r="F50" s="43">
        <v>19</v>
      </c>
      <c r="G50" s="52">
        <v>1.25</v>
      </c>
      <c r="H50" s="96">
        <f t="shared" si="18"/>
        <v>35</v>
      </c>
      <c r="I50" s="97">
        <f t="shared" si="19"/>
        <v>1.125</v>
      </c>
      <c r="J50" s="98">
        <f t="shared" si="20"/>
        <v>31.111111111111111</v>
      </c>
      <c r="K50" s="53" t="e">
        <f>IF(#REF!&lt;&gt;0,"Não","")</f>
        <v>#REF!</v>
      </c>
      <c r="L50" s="47"/>
      <c r="R50" s="85"/>
      <c r="S50" s="99"/>
      <c r="T50" s="100">
        <f>C50</f>
        <v>45814</v>
      </c>
      <c r="U50" s="101">
        <f t="shared" si="21"/>
        <v>35</v>
      </c>
      <c r="V50" s="102">
        <f t="shared" si="21"/>
        <v>1.125</v>
      </c>
      <c r="W50" s="102">
        <f t="shared" si="21"/>
        <v>31.111111111111111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45815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56</v>
      </c>
      <c r="E52" s="115">
        <f>IF(SUM(E46:E51)=0,0,AVERAGE(E46:E51))</f>
        <v>0.76</v>
      </c>
      <c r="F52" s="115">
        <f>SUM(F46:F51)</f>
        <v>19</v>
      </c>
      <c r="G52" s="116">
        <f>IF(SUM(G46:G51)=0,0,AVERAGE(G46:G51))</f>
        <v>0.25</v>
      </c>
      <c r="H52" s="115">
        <f t="shared" si="18"/>
        <v>75</v>
      </c>
      <c r="I52" s="117">
        <f>AVERAGE(E52,G52)</f>
        <v>0.505</v>
      </c>
      <c r="J52" s="118">
        <f>IF(I52=0,0,H52/I52)</f>
        <v>148.51485148514851</v>
      </c>
      <c r="K52" s="60"/>
      <c r="L52" s="119"/>
      <c r="R52" s="85"/>
      <c r="S52" s="3"/>
      <c r="T52" s="104"/>
      <c r="U52" s="25">
        <f>D52+F52</f>
        <v>75</v>
      </c>
      <c r="V52" s="33">
        <f>SUM(V46:V50)</f>
        <v>2.5249999999999999</v>
      </c>
      <c r="W52" s="34">
        <f>SUM(W46:W50)</f>
        <v>118.34920634920636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29.587301587301589</v>
      </c>
      <c r="X53" s="37">
        <f>IF(W52=0,0,W53)</f>
        <v>29.587301587301589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45810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45810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45810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45811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45811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45812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45812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45813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45813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45814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45814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45815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6.7</v>
      </c>
      <c r="C68" s="306"/>
      <c r="D68" s="309" t="s">
        <v>1</v>
      </c>
      <c r="E68" s="310"/>
      <c r="F68" s="311" t="s">
        <v>2</v>
      </c>
      <c r="G68" s="309"/>
      <c r="H68" s="312">
        <f>C71</f>
        <v>45810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45810</v>
      </c>
      <c r="D71" s="146">
        <v>5</v>
      </c>
      <c r="E71" s="146">
        <v>2</v>
      </c>
      <c r="F71" s="146">
        <v>4</v>
      </c>
      <c r="G71" s="146">
        <v>2</v>
      </c>
      <c r="H71" s="147">
        <f t="shared" ref="H71:H77" si="28">D71+F71</f>
        <v>9</v>
      </c>
      <c r="I71" s="148">
        <f t="shared" ref="I71:I76" si="29">IF(H71=0,0,AVERAGE(E71,G71))</f>
        <v>2</v>
      </c>
      <c r="J71" s="149">
        <f t="shared" ref="J71:J76" si="30">IF(H71=0,0,H71/I71)</f>
        <v>4.5</v>
      </c>
      <c r="K71" s="150"/>
      <c r="L71" s="128"/>
      <c r="T71" s="151">
        <f>C71</f>
        <v>45810</v>
      </c>
      <c r="U71" s="152">
        <f>H71</f>
        <v>9</v>
      </c>
      <c r="V71" s="153">
        <f>I71</f>
        <v>2</v>
      </c>
      <c r="W71" s="153">
        <f>J71</f>
        <v>4.5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45811</v>
      </c>
      <c r="D72" s="146">
        <v>2</v>
      </c>
      <c r="E72" s="146">
        <v>1</v>
      </c>
      <c r="F72" s="146">
        <v>8</v>
      </c>
      <c r="G72" s="146">
        <v>1</v>
      </c>
      <c r="H72" s="147">
        <f t="shared" si="28"/>
        <v>10</v>
      </c>
      <c r="I72" s="148">
        <f t="shared" si="29"/>
        <v>1</v>
      </c>
      <c r="J72" s="149">
        <f t="shared" si="30"/>
        <v>10</v>
      </c>
      <c r="K72" s="150"/>
      <c r="L72" s="128"/>
      <c r="T72" s="151">
        <f>C72</f>
        <v>45811</v>
      </c>
      <c r="U72" s="152">
        <f t="shared" ref="U72:W75" si="32">H72</f>
        <v>10</v>
      </c>
      <c r="V72" s="153">
        <f t="shared" si="32"/>
        <v>1</v>
      </c>
      <c r="W72" s="153">
        <f t="shared" si="32"/>
        <v>10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45812</v>
      </c>
      <c r="D73" s="146">
        <v>1</v>
      </c>
      <c r="E73" s="146">
        <v>1</v>
      </c>
      <c r="F73" s="146">
        <v>4</v>
      </c>
      <c r="G73" s="146">
        <v>1</v>
      </c>
      <c r="H73" s="147">
        <f t="shared" si="28"/>
        <v>5</v>
      </c>
      <c r="I73" s="148">
        <f t="shared" si="29"/>
        <v>1</v>
      </c>
      <c r="J73" s="149">
        <f t="shared" si="30"/>
        <v>5</v>
      </c>
      <c r="K73" s="150"/>
      <c r="L73" s="128"/>
      <c r="T73" s="151">
        <f>C73</f>
        <v>45812</v>
      </c>
      <c r="U73" s="152">
        <f t="shared" si="32"/>
        <v>5</v>
      </c>
      <c r="V73" s="153">
        <f t="shared" si="32"/>
        <v>1</v>
      </c>
      <c r="W73" s="153">
        <f t="shared" si="32"/>
        <v>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45813</v>
      </c>
      <c r="D74" s="146">
        <v>2</v>
      </c>
      <c r="E74" s="146">
        <v>1</v>
      </c>
      <c r="F74" s="146">
        <v>0</v>
      </c>
      <c r="G74" s="146">
        <v>0</v>
      </c>
      <c r="H74" s="147">
        <f t="shared" si="28"/>
        <v>2</v>
      </c>
      <c r="I74" s="148">
        <f t="shared" si="29"/>
        <v>0.5</v>
      </c>
      <c r="J74" s="149">
        <f t="shared" si="30"/>
        <v>4</v>
      </c>
      <c r="K74" s="150"/>
      <c r="L74" s="128"/>
      <c r="T74" s="151">
        <f>C74</f>
        <v>45813</v>
      </c>
      <c r="U74" s="152">
        <f t="shared" si="32"/>
        <v>2</v>
      </c>
      <c r="V74" s="153">
        <f t="shared" si="32"/>
        <v>0.5</v>
      </c>
      <c r="W74" s="153">
        <f t="shared" si="32"/>
        <v>4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45814</v>
      </c>
      <c r="D75" s="146">
        <v>9</v>
      </c>
      <c r="E75" s="146">
        <v>2</v>
      </c>
      <c r="F75" s="146">
        <v>11</v>
      </c>
      <c r="G75" s="146">
        <v>2</v>
      </c>
      <c r="H75" s="147">
        <f t="shared" si="28"/>
        <v>20</v>
      </c>
      <c r="I75" s="148">
        <f t="shared" si="29"/>
        <v>2</v>
      </c>
      <c r="J75" s="149">
        <f t="shared" si="30"/>
        <v>10</v>
      </c>
      <c r="K75" s="150"/>
      <c r="L75" s="128"/>
      <c r="T75" s="151">
        <f>C75</f>
        <v>45814</v>
      </c>
      <c r="U75" s="152">
        <f t="shared" si="32"/>
        <v>20</v>
      </c>
      <c r="V75" s="153">
        <f t="shared" si="32"/>
        <v>2</v>
      </c>
      <c r="W75" s="153">
        <f t="shared" si="32"/>
        <v>10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45815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19</v>
      </c>
      <c r="E77" s="157">
        <f>IF(SUM(E71:E76)=0,0,AVERAGE(E71:E76))</f>
        <v>1.4</v>
      </c>
      <c r="F77" s="157">
        <f>SUM(F71:F76)</f>
        <v>27</v>
      </c>
      <c r="G77" s="158">
        <f>IF(SUM(G71:G76)=0,0,AVERAGE(G71:G76))</f>
        <v>1.2</v>
      </c>
      <c r="H77" s="157">
        <f t="shared" si="28"/>
        <v>46</v>
      </c>
      <c r="I77" s="159">
        <f>AVERAGE(E77,G77)</f>
        <v>1.2999999999999998</v>
      </c>
      <c r="J77" s="160">
        <f>IF(I77=0,0,H77/I77)</f>
        <v>35.384615384615387</v>
      </c>
      <c r="K77" s="60"/>
      <c r="L77" s="142"/>
      <c r="U77" s="25">
        <f>D77+F77</f>
        <v>46</v>
      </c>
      <c r="V77" s="33">
        <f>SUM(V71:V75)</f>
        <v>6.5</v>
      </c>
      <c r="W77" s="34">
        <f>SUM(W71:W75)</f>
        <v>33.5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6.7</v>
      </c>
      <c r="X78" s="37">
        <f>IF(W77=0,0,W78)</f>
        <v>6.7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45810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45811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45812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45813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45814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45815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92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91" priority="11" operator="equal">
      <formula>$R$2</formula>
    </cfRule>
  </conditionalFormatting>
  <conditionalFormatting sqref="C59:C64">
    <cfRule type="cellIs" dxfId="90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22.360784313725485</v>
      </c>
      <c r="C7" s="306"/>
      <c r="D7" s="382" t="s">
        <v>1</v>
      </c>
      <c r="E7" s="383"/>
      <c r="F7" s="383" t="s">
        <v>2</v>
      </c>
      <c r="G7" s="384"/>
      <c r="H7" s="385">
        <f>C10</f>
        <v>45817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'02jun'!C15+2</f>
        <v>45817</v>
      </c>
      <c r="D10" s="20">
        <v>100</v>
      </c>
      <c r="E10" s="20">
        <v>9</v>
      </c>
      <c r="F10" s="20">
        <v>107</v>
      </c>
      <c r="G10" s="20">
        <v>9</v>
      </c>
      <c r="H10" s="179">
        <f t="shared" ref="H10:H16" si="0">D10+F10</f>
        <v>207</v>
      </c>
      <c r="I10" s="180">
        <f t="shared" ref="I10:I15" si="1">IF(H10=0,0,AVERAGE(E10,G10))</f>
        <v>9</v>
      </c>
      <c r="J10" s="181">
        <f t="shared" ref="J10:J15" si="2">IF(H10=0,0,H10/I10)</f>
        <v>23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45817</v>
      </c>
      <c r="U10" s="17">
        <f>H10</f>
        <v>207</v>
      </c>
      <c r="V10" s="19">
        <f>I10</f>
        <v>9</v>
      </c>
      <c r="W10" s="24">
        <f>J10</f>
        <v>23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45818</v>
      </c>
      <c r="D11" s="20">
        <v>64</v>
      </c>
      <c r="E11" s="20">
        <v>8</v>
      </c>
      <c r="F11" s="20">
        <v>137</v>
      </c>
      <c r="G11" s="20">
        <v>10</v>
      </c>
      <c r="H11" s="179">
        <f t="shared" si="0"/>
        <v>201</v>
      </c>
      <c r="I11" s="180">
        <f t="shared" si="1"/>
        <v>9</v>
      </c>
      <c r="J11" s="181">
        <f t="shared" si="2"/>
        <v>22.333333333333332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45818</v>
      </c>
      <c r="U11" s="17">
        <f t="shared" ref="U11:W14" si="3">H11</f>
        <v>201</v>
      </c>
      <c r="V11" s="19">
        <f t="shared" si="3"/>
        <v>9</v>
      </c>
      <c r="W11" s="24">
        <f t="shared" si="3"/>
        <v>22.333333333333332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45819</v>
      </c>
      <c r="D12" s="20">
        <v>62</v>
      </c>
      <c r="E12" s="20">
        <v>9</v>
      </c>
      <c r="F12" s="20">
        <v>120</v>
      </c>
      <c r="G12" s="20">
        <v>9</v>
      </c>
      <c r="H12" s="179">
        <f t="shared" si="0"/>
        <v>182</v>
      </c>
      <c r="I12" s="180">
        <f t="shared" si="1"/>
        <v>9</v>
      </c>
      <c r="J12" s="181">
        <f t="shared" si="2"/>
        <v>20.222222222222221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45819</v>
      </c>
      <c r="U12" s="17">
        <f t="shared" si="3"/>
        <v>182</v>
      </c>
      <c r="V12" s="19">
        <f t="shared" si="3"/>
        <v>9</v>
      </c>
      <c r="W12" s="24">
        <f t="shared" si="3"/>
        <v>20.222222222222221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45820</v>
      </c>
      <c r="D13" s="20">
        <v>57</v>
      </c>
      <c r="E13" s="20">
        <v>8</v>
      </c>
      <c r="F13" s="20">
        <v>134</v>
      </c>
      <c r="G13" s="20">
        <v>9</v>
      </c>
      <c r="H13" s="179">
        <f t="shared" si="0"/>
        <v>191</v>
      </c>
      <c r="I13" s="180">
        <f t="shared" si="1"/>
        <v>8.5</v>
      </c>
      <c r="J13" s="181">
        <f t="shared" si="2"/>
        <v>22.470588235294116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45820</v>
      </c>
      <c r="U13" s="17">
        <f t="shared" si="3"/>
        <v>191</v>
      </c>
      <c r="V13" s="19">
        <f t="shared" si="3"/>
        <v>8.5</v>
      </c>
      <c r="W13" s="24">
        <f t="shared" si="3"/>
        <v>22.470588235294116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45821</v>
      </c>
      <c r="D14" s="20">
        <v>69</v>
      </c>
      <c r="E14" s="20">
        <v>9</v>
      </c>
      <c r="F14" s="20">
        <v>145</v>
      </c>
      <c r="G14" s="20">
        <v>9</v>
      </c>
      <c r="H14" s="179">
        <f t="shared" si="0"/>
        <v>214</v>
      </c>
      <c r="I14" s="180">
        <f t="shared" si="1"/>
        <v>9</v>
      </c>
      <c r="J14" s="181">
        <f t="shared" si="2"/>
        <v>23.777777777777779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45821</v>
      </c>
      <c r="U14" s="17">
        <f t="shared" si="3"/>
        <v>214</v>
      </c>
      <c r="V14" s="19">
        <f t="shared" si="3"/>
        <v>9</v>
      </c>
      <c r="W14" s="24">
        <f t="shared" si="3"/>
        <v>23.777777777777779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45822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352</v>
      </c>
      <c r="E16" s="30">
        <f>IF(SUM(E10:E15)=0,0,AVERAGE(E10:E15))</f>
        <v>8.6</v>
      </c>
      <c r="F16" s="30">
        <f>SUM(F10:F15)</f>
        <v>643</v>
      </c>
      <c r="G16" s="30">
        <f>IF(SUM(G10:G15)=0,0,AVERAGE(G10:G15))</f>
        <v>9.1999999999999993</v>
      </c>
      <c r="H16" s="30">
        <f t="shared" si="0"/>
        <v>995</v>
      </c>
      <c r="I16" s="31">
        <f>IF(H16=0,0,AVERAGE(E16,G16))</f>
        <v>8.8999999999999986</v>
      </c>
      <c r="J16" s="32">
        <f>IF(H16=0,0,H16/I16)</f>
        <v>111.79775280898878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995</v>
      </c>
      <c r="V16" s="33">
        <f>SUM(V10:V14)</f>
        <v>44.5</v>
      </c>
      <c r="W16" s="34">
        <f>SUM(W10:W14)</f>
        <v>111.80392156862743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22.360784313725485</v>
      </c>
      <c r="X17" s="37">
        <f>IF(W16=0,0,W17)</f>
        <v>22.360784313725485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9.36</v>
      </c>
      <c r="C19" s="306"/>
      <c r="D19" s="368" t="s">
        <v>1</v>
      </c>
      <c r="E19" s="369"/>
      <c r="F19" s="369" t="s">
        <v>2</v>
      </c>
      <c r="G19" s="370"/>
      <c r="H19" s="371">
        <f>C22</f>
        <v>45817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45817</v>
      </c>
      <c r="D22" s="43">
        <v>4</v>
      </c>
      <c r="E22" s="43">
        <v>1</v>
      </c>
      <c r="F22" s="43">
        <v>3</v>
      </c>
      <c r="G22" s="43">
        <v>0.75</v>
      </c>
      <c r="H22" s="44">
        <f t="shared" ref="H22:H28" si="5">D22+F22</f>
        <v>7</v>
      </c>
      <c r="I22" s="45">
        <f t="shared" ref="I22:I27" si="6">IF(H22=0,0,AVERAGE(E22,G22))</f>
        <v>0.875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45817</v>
      </c>
      <c r="U22" s="39">
        <f>H22</f>
        <v>7</v>
      </c>
      <c r="V22" s="40">
        <f>I22</f>
        <v>0.875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45818</v>
      </c>
      <c r="D23" s="43">
        <v>0</v>
      </c>
      <c r="E23" s="43">
        <v>0</v>
      </c>
      <c r="F23" s="43">
        <v>2</v>
      </c>
      <c r="G23" s="43">
        <v>0.5</v>
      </c>
      <c r="H23" s="44">
        <f t="shared" si="5"/>
        <v>2</v>
      </c>
      <c r="I23" s="45">
        <f t="shared" si="6"/>
        <v>0.25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45818</v>
      </c>
      <c r="U23" s="39">
        <f t="shared" ref="U23:W26" si="8">H23</f>
        <v>2</v>
      </c>
      <c r="V23" s="40">
        <f t="shared" si="8"/>
        <v>0.25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45819</v>
      </c>
      <c r="D24" s="43">
        <v>3</v>
      </c>
      <c r="E24" s="43">
        <v>0.75</v>
      </c>
      <c r="F24" s="43">
        <v>5</v>
      </c>
      <c r="G24" s="43">
        <v>0.5</v>
      </c>
      <c r="H24" s="44">
        <f t="shared" si="5"/>
        <v>8</v>
      </c>
      <c r="I24" s="45">
        <f t="shared" si="6"/>
        <v>0.625</v>
      </c>
      <c r="J24" s="46">
        <f t="shared" si="7"/>
        <v>12.8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45819</v>
      </c>
      <c r="U24" s="39">
        <f t="shared" si="8"/>
        <v>8</v>
      </c>
      <c r="V24" s="40">
        <f t="shared" si="8"/>
        <v>0.625</v>
      </c>
      <c r="W24" s="40">
        <f t="shared" si="8"/>
        <v>12.8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45820</v>
      </c>
      <c r="D25" s="43">
        <v>2</v>
      </c>
      <c r="E25" s="43">
        <v>0.5</v>
      </c>
      <c r="F25" s="43">
        <v>3</v>
      </c>
      <c r="G25" s="43">
        <v>0.5</v>
      </c>
      <c r="H25" s="44">
        <f t="shared" si="5"/>
        <v>5</v>
      </c>
      <c r="I25" s="45">
        <f t="shared" si="6"/>
        <v>0.5</v>
      </c>
      <c r="J25" s="46">
        <f t="shared" si="7"/>
        <v>10</v>
      </c>
      <c r="K25" s="21" t="e">
        <f>IF(#REF!&lt;&gt;0,"Não","")</f>
        <v>#REF!</v>
      </c>
      <c r="L25" s="47"/>
      <c r="T25" s="48">
        <f>C25</f>
        <v>45820</v>
      </c>
      <c r="U25" s="39">
        <f t="shared" si="8"/>
        <v>5</v>
      </c>
      <c r="V25" s="40">
        <f t="shared" si="8"/>
        <v>0.5</v>
      </c>
      <c r="W25" s="40">
        <f t="shared" si="8"/>
        <v>10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v>1</v>
      </c>
      <c r="D26" s="43">
        <v>1</v>
      </c>
      <c r="E26" s="43">
        <v>0.25</v>
      </c>
      <c r="F26" s="43">
        <v>0</v>
      </c>
      <c r="G26" s="43">
        <v>0</v>
      </c>
      <c r="H26" s="49">
        <f t="shared" si="5"/>
        <v>1</v>
      </c>
      <c r="I26" s="50">
        <f t="shared" si="6"/>
        <v>0.125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1</v>
      </c>
      <c r="U26" s="39">
        <f t="shared" si="8"/>
        <v>1</v>
      </c>
      <c r="V26" s="40">
        <f t="shared" si="8"/>
        <v>0.125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45822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10</v>
      </c>
      <c r="E28" s="56">
        <f>IF(SUM(E22:E27)=0,0,AVERAGE(E22:E27))</f>
        <v>0.5</v>
      </c>
      <c r="F28" s="56">
        <f>SUM(F22:F27)</f>
        <v>13</v>
      </c>
      <c r="G28" s="57">
        <f>IF(SUM(G22:G27)=0,0,AVERAGE(G22:G27))</f>
        <v>0.45</v>
      </c>
      <c r="H28" s="56">
        <f t="shared" si="5"/>
        <v>23</v>
      </c>
      <c r="I28" s="58">
        <f>AVERAGE(I22:I26)</f>
        <v>0.47499999999999998</v>
      </c>
      <c r="J28" s="59">
        <f>IF(H28=0,0,H28/I28)</f>
        <v>48.421052631578952</v>
      </c>
      <c r="K28" s="60"/>
      <c r="L28" s="61"/>
      <c r="U28" s="25">
        <f>D28+F28</f>
        <v>23</v>
      </c>
      <c r="V28" s="33">
        <f>SUM(V22:V26)</f>
        <v>2.375</v>
      </c>
      <c r="W28" s="34">
        <f>SUM(W22:W26)</f>
        <v>46.8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9.36</v>
      </c>
      <c r="X29" s="37">
        <f>IF(W28=0,0,W29)</f>
        <v>9.36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34.733333333333334</v>
      </c>
      <c r="C31" s="306"/>
      <c r="D31" s="352" t="s">
        <v>1</v>
      </c>
      <c r="E31" s="353"/>
      <c r="F31" s="353" t="s">
        <v>2</v>
      </c>
      <c r="G31" s="354"/>
      <c r="H31" s="355">
        <f>C34</f>
        <v>45817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45817</v>
      </c>
      <c r="D34" s="43">
        <v>15</v>
      </c>
      <c r="E34" s="43">
        <v>1</v>
      </c>
      <c r="F34" s="43">
        <v>17</v>
      </c>
      <c r="G34" s="43">
        <v>1</v>
      </c>
      <c r="H34" s="67">
        <f t="shared" ref="H34:H40" si="11">D34+F34</f>
        <v>32</v>
      </c>
      <c r="I34" s="68">
        <f t="shared" ref="I34:I39" si="12">IF(H34=0,0,AVERAGE(E34,G34))</f>
        <v>1</v>
      </c>
      <c r="J34" s="69">
        <f t="shared" ref="J34:J39" si="13">IF(H34=0,0,H34/I34)</f>
        <v>32</v>
      </c>
      <c r="K34" s="21" t="e">
        <f>IF(#REF!&lt;&gt;0,"Não","")</f>
        <v>#REF!</v>
      </c>
      <c r="L34" s="47"/>
      <c r="T34" s="70">
        <f>C34</f>
        <v>45817</v>
      </c>
      <c r="U34" s="63">
        <f>H34</f>
        <v>32</v>
      </c>
      <c r="V34" s="64">
        <f>I34</f>
        <v>1</v>
      </c>
      <c r="W34" s="64">
        <f>J34</f>
        <v>32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45818</v>
      </c>
      <c r="D35" s="43">
        <v>3</v>
      </c>
      <c r="E35" s="43">
        <v>0.25</v>
      </c>
      <c r="F35" s="43">
        <v>0</v>
      </c>
      <c r="G35" s="43">
        <v>0</v>
      </c>
      <c r="H35" s="67">
        <f t="shared" si="11"/>
        <v>3</v>
      </c>
      <c r="I35" s="68">
        <f t="shared" si="12"/>
        <v>0.125</v>
      </c>
      <c r="J35" s="69">
        <f t="shared" si="13"/>
        <v>24</v>
      </c>
      <c r="K35" s="21" t="e">
        <f>IF(#REF!&lt;&gt;0,"Não","")</f>
        <v>#REF!</v>
      </c>
      <c r="L35" s="47"/>
      <c r="T35" s="70">
        <f>C35</f>
        <v>45818</v>
      </c>
      <c r="U35" s="63">
        <f t="shared" ref="U35:W38" si="14">H35</f>
        <v>3</v>
      </c>
      <c r="V35" s="64">
        <f t="shared" si="14"/>
        <v>0.125</v>
      </c>
      <c r="W35" s="64">
        <f t="shared" si="14"/>
        <v>24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45819</v>
      </c>
      <c r="D36" s="20">
        <v>21</v>
      </c>
      <c r="E36" s="43">
        <v>1</v>
      </c>
      <c r="F36" s="20">
        <v>22</v>
      </c>
      <c r="G36" s="43">
        <v>1</v>
      </c>
      <c r="H36" s="67">
        <f t="shared" si="11"/>
        <v>43</v>
      </c>
      <c r="I36" s="68">
        <f t="shared" si="12"/>
        <v>1</v>
      </c>
      <c r="J36" s="69">
        <f t="shared" si="13"/>
        <v>43</v>
      </c>
      <c r="K36" s="26" t="e">
        <f>IF(#REF!&lt;&gt;0,"Não","")</f>
        <v>#REF!</v>
      </c>
      <c r="L36" s="47"/>
      <c r="T36" s="70">
        <f>C36</f>
        <v>45819</v>
      </c>
      <c r="U36" s="63">
        <f t="shared" si="14"/>
        <v>43</v>
      </c>
      <c r="V36" s="64">
        <f t="shared" si="14"/>
        <v>1</v>
      </c>
      <c r="W36" s="64">
        <f t="shared" si="14"/>
        <v>43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45820</v>
      </c>
      <c r="D37" s="43">
        <v>11</v>
      </c>
      <c r="E37" s="43">
        <v>0.5</v>
      </c>
      <c r="F37" s="43">
        <v>0</v>
      </c>
      <c r="G37" s="43">
        <v>0</v>
      </c>
      <c r="H37" s="67">
        <f t="shared" si="11"/>
        <v>11</v>
      </c>
      <c r="I37" s="68">
        <f t="shared" si="12"/>
        <v>0.25</v>
      </c>
      <c r="J37" s="69">
        <f t="shared" si="13"/>
        <v>44</v>
      </c>
      <c r="K37" s="21" t="e">
        <f>IF(#REF!&lt;&gt;0,"Não","")</f>
        <v>#REF!</v>
      </c>
      <c r="L37" s="47"/>
      <c r="T37" s="70">
        <f>C37</f>
        <v>45820</v>
      </c>
      <c r="U37" s="63">
        <f t="shared" si="14"/>
        <v>11</v>
      </c>
      <c r="V37" s="64">
        <f t="shared" si="14"/>
        <v>0.25</v>
      </c>
      <c r="W37" s="64">
        <f t="shared" si="14"/>
        <v>44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45821</v>
      </c>
      <c r="D38" s="43">
        <v>8</v>
      </c>
      <c r="E38" s="43">
        <v>0.75</v>
      </c>
      <c r="F38" s="43">
        <v>15</v>
      </c>
      <c r="G38" s="43">
        <v>0.75</v>
      </c>
      <c r="H38" s="71">
        <f t="shared" si="11"/>
        <v>23</v>
      </c>
      <c r="I38" s="72">
        <f t="shared" si="12"/>
        <v>0.75</v>
      </c>
      <c r="J38" s="73">
        <f t="shared" si="13"/>
        <v>30.666666666666668</v>
      </c>
      <c r="K38" s="21" t="e">
        <f>IF(#REF!&lt;&gt;0,"Não","")</f>
        <v>#REF!</v>
      </c>
      <c r="L38" s="47"/>
      <c r="T38" s="70">
        <f>C38</f>
        <v>45821</v>
      </c>
      <c r="U38" s="63">
        <f t="shared" si="14"/>
        <v>23</v>
      </c>
      <c r="V38" s="64">
        <f t="shared" si="14"/>
        <v>0.75</v>
      </c>
      <c r="W38" s="64">
        <f t="shared" si="14"/>
        <v>30.666666666666668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45822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58</v>
      </c>
      <c r="E40" s="76">
        <f>IF(SUM(E34:E39)=0,0,AVERAGE(E34:E39))</f>
        <v>0.7</v>
      </c>
      <c r="F40" s="76">
        <f>SUM(F34:F39)</f>
        <v>54</v>
      </c>
      <c r="G40" s="77">
        <f>IF(SUM(G34:G39)=0,0,AVERAGE(G34:G39))</f>
        <v>0.55000000000000004</v>
      </c>
      <c r="H40" s="78">
        <f t="shared" si="11"/>
        <v>112</v>
      </c>
      <c r="I40" s="79">
        <f>AVERAGE(I34:I38)</f>
        <v>0.625</v>
      </c>
      <c r="J40" s="80">
        <v>0</v>
      </c>
      <c r="K40" s="60"/>
      <c r="L40" s="81"/>
      <c r="U40" s="25">
        <f>D40+F40</f>
        <v>112</v>
      </c>
      <c r="V40" s="33">
        <f>SUM(V34:V38)</f>
        <v>3.125</v>
      </c>
      <c r="W40" s="34">
        <f>SUM(W34:W38)</f>
        <v>173.66666666666666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34.733333333333334</v>
      </c>
      <c r="X41" s="37">
        <f>IF(W40=0,0,W41)</f>
        <v>34.733333333333334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44.733333333333334</v>
      </c>
      <c r="C43" s="335"/>
      <c r="D43" s="338" t="s">
        <v>1</v>
      </c>
      <c r="E43" s="339"/>
      <c r="F43" s="339" t="s">
        <v>2</v>
      </c>
      <c r="G43" s="340"/>
      <c r="H43" s="341">
        <f>C46</f>
        <v>45817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45817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45817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45818</v>
      </c>
      <c r="D47" s="43">
        <v>17</v>
      </c>
      <c r="E47" s="43">
        <v>1.05</v>
      </c>
      <c r="F47" s="43">
        <v>18</v>
      </c>
      <c r="G47" s="52">
        <v>1.05</v>
      </c>
      <c r="H47" s="96">
        <f t="shared" si="18"/>
        <v>35</v>
      </c>
      <c r="I47" s="97">
        <f t="shared" si="19"/>
        <v>1.05</v>
      </c>
      <c r="J47" s="98">
        <f t="shared" si="20"/>
        <v>33.333333333333329</v>
      </c>
      <c r="K47" s="53" t="e">
        <f>IF(#REF!&lt;&gt;0,"Não","")</f>
        <v>#REF!</v>
      </c>
      <c r="L47" s="47"/>
      <c r="R47" s="85"/>
      <c r="S47" s="99"/>
      <c r="T47" s="100">
        <f>C47</f>
        <v>45818</v>
      </c>
      <c r="U47" s="101">
        <f t="shared" ref="U47:W50" si="21">H47</f>
        <v>35</v>
      </c>
      <c r="V47" s="102">
        <f t="shared" si="21"/>
        <v>1.05</v>
      </c>
      <c r="W47" s="102">
        <f t="shared" si="21"/>
        <v>33.333333333333329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45819</v>
      </c>
      <c r="D48" s="20">
        <v>0</v>
      </c>
      <c r="E48" s="43">
        <v>0</v>
      </c>
      <c r="F48" s="20">
        <v>21</v>
      </c>
      <c r="G48" s="52">
        <v>1.05</v>
      </c>
      <c r="H48" s="96">
        <f t="shared" si="18"/>
        <v>21</v>
      </c>
      <c r="I48" s="97">
        <f t="shared" si="19"/>
        <v>0.52500000000000002</v>
      </c>
      <c r="J48" s="98">
        <f t="shared" si="20"/>
        <v>40</v>
      </c>
      <c r="K48" s="109" t="e">
        <f>IF(#REF!&lt;&gt;0,"Não","")</f>
        <v>#REF!</v>
      </c>
      <c r="L48" s="47"/>
      <c r="R48" s="110"/>
      <c r="S48" s="99"/>
      <c r="T48" s="100">
        <f>C48</f>
        <v>45819</v>
      </c>
      <c r="U48" s="101">
        <f t="shared" si="21"/>
        <v>21</v>
      </c>
      <c r="V48" s="102">
        <f t="shared" si="21"/>
        <v>0.52500000000000002</v>
      </c>
      <c r="W48" s="102">
        <f t="shared" si="21"/>
        <v>40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45820</v>
      </c>
      <c r="D49" s="43">
        <v>0</v>
      </c>
      <c r="E49" s="43">
        <v>0</v>
      </c>
      <c r="F49" s="20">
        <v>18</v>
      </c>
      <c r="G49" s="52">
        <v>0.75</v>
      </c>
      <c r="H49" s="96">
        <f t="shared" si="18"/>
        <v>18</v>
      </c>
      <c r="I49" s="97">
        <f t="shared" si="19"/>
        <v>0.375</v>
      </c>
      <c r="J49" s="98">
        <f t="shared" si="20"/>
        <v>48</v>
      </c>
      <c r="K49" s="53" t="e">
        <f>IF(#REF!&lt;&gt;0,"Não","")</f>
        <v>#REF!</v>
      </c>
      <c r="L49" s="47"/>
      <c r="R49" s="85"/>
      <c r="S49" s="99"/>
      <c r="T49" s="100">
        <f>C49</f>
        <v>45820</v>
      </c>
      <c r="U49" s="101">
        <f t="shared" si="21"/>
        <v>18</v>
      </c>
      <c r="V49" s="102">
        <f t="shared" si="21"/>
        <v>0.375</v>
      </c>
      <c r="W49" s="102">
        <f t="shared" si="21"/>
        <v>48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45821</v>
      </c>
      <c r="D50" s="43">
        <v>15</v>
      </c>
      <c r="E50" s="43">
        <v>0.5</v>
      </c>
      <c r="F50" s="43">
        <v>21</v>
      </c>
      <c r="G50" s="52">
        <v>0.75</v>
      </c>
      <c r="H50" s="96">
        <f t="shared" si="18"/>
        <v>36</v>
      </c>
      <c r="I50" s="97">
        <f t="shared" si="19"/>
        <v>0.625</v>
      </c>
      <c r="J50" s="98">
        <f t="shared" si="20"/>
        <v>57.6</v>
      </c>
      <c r="K50" s="53" t="e">
        <f>IF(#REF!&lt;&gt;0,"Não","")</f>
        <v>#REF!</v>
      </c>
      <c r="L50" s="47"/>
      <c r="R50" s="85"/>
      <c r="S50" s="99"/>
      <c r="T50" s="100">
        <f>C50</f>
        <v>45821</v>
      </c>
      <c r="U50" s="101">
        <f t="shared" si="21"/>
        <v>36</v>
      </c>
      <c r="V50" s="102">
        <f t="shared" si="21"/>
        <v>0.625</v>
      </c>
      <c r="W50" s="102">
        <f t="shared" si="21"/>
        <v>57.6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45822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32</v>
      </c>
      <c r="E52" s="115">
        <f>IF(SUM(E46:E51)=0,0,AVERAGE(E46:E51))</f>
        <v>0.31</v>
      </c>
      <c r="F52" s="115">
        <f>SUM(F46:F51)</f>
        <v>78</v>
      </c>
      <c r="G52" s="116">
        <f>IF(SUM(G46:G51)=0,0,AVERAGE(G46:G51))</f>
        <v>0.72</v>
      </c>
      <c r="H52" s="115">
        <f t="shared" si="18"/>
        <v>110</v>
      </c>
      <c r="I52" s="117">
        <f>AVERAGE(E52,G52)</f>
        <v>0.51500000000000001</v>
      </c>
      <c r="J52" s="118">
        <f>IF(I52=0,0,H52/I52)</f>
        <v>213.59223300970874</v>
      </c>
      <c r="K52" s="60"/>
      <c r="L52" s="119"/>
      <c r="R52" s="85"/>
      <c r="S52" s="3"/>
      <c r="T52" s="104"/>
      <c r="U52" s="25">
        <f>D52+F52</f>
        <v>110</v>
      </c>
      <c r="V52" s="33">
        <f>SUM(V46:V50)</f>
        <v>2.5750000000000002</v>
      </c>
      <c r="W52" s="34">
        <f>SUM(W46:W50)</f>
        <v>178.93333333333334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44.733333333333334</v>
      </c>
      <c r="X53" s="37">
        <f>IF(W52=0,0,W53)</f>
        <v>44.733333333333334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45817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45817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45817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45818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45818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45819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45819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45820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45820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45821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45821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45822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7.4333333333333327</v>
      </c>
      <c r="C68" s="306"/>
      <c r="D68" s="309" t="s">
        <v>1</v>
      </c>
      <c r="E68" s="310"/>
      <c r="F68" s="311" t="s">
        <v>2</v>
      </c>
      <c r="G68" s="309"/>
      <c r="H68" s="312">
        <f>C71</f>
        <v>45817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45817</v>
      </c>
      <c r="D71" s="146">
        <v>3</v>
      </c>
      <c r="E71" s="146">
        <v>1</v>
      </c>
      <c r="F71" s="146">
        <v>3</v>
      </c>
      <c r="G71" s="146">
        <v>1</v>
      </c>
      <c r="H71" s="147">
        <f t="shared" ref="H71:H77" si="28">D71+F71</f>
        <v>6</v>
      </c>
      <c r="I71" s="148">
        <f t="shared" ref="I71:I76" si="29">IF(H71=0,0,AVERAGE(E71,G71))</f>
        <v>1</v>
      </c>
      <c r="J71" s="149">
        <f t="shared" ref="J71:J76" si="30">IF(H71=0,0,H71/I71)</f>
        <v>6</v>
      </c>
      <c r="K71" s="150"/>
      <c r="L71" s="128"/>
      <c r="T71" s="151">
        <f>C71</f>
        <v>45817</v>
      </c>
      <c r="U71" s="152">
        <f>H71</f>
        <v>6</v>
      </c>
      <c r="V71" s="153">
        <f>I71</f>
        <v>1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45818</v>
      </c>
      <c r="D72" s="146">
        <v>4</v>
      </c>
      <c r="E72" s="146">
        <v>1</v>
      </c>
      <c r="F72" s="146">
        <v>9</v>
      </c>
      <c r="G72" s="146">
        <v>3</v>
      </c>
      <c r="H72" s="147">
        <f t="shared" si="28"/>
        <v>13</v>
      </c>
      <c r="I72" s="148">
        <f t="shared" si="29"/>
        <v>2</v>
      </c>
      <c r="J72" s="149">
        <f t="shared" si="30"/>
        <v>6.5</v>
      </c>
      <c r="K72" s="150"/>
      <c r="L72" s="128"/>
      <c r="T72" s="151">
        <f>C72</f>
        <v>45818</v>
      </c>
      <c r="U72" s="152">
        <f t="shared" ref="U72:W75" si="32">H72</f>
        <v>13</v>
      </c>
      <c r="V72" s="153">
        <f t="shared" si="32"/>
        <v>2</v>
      </c>
      <c r="W72" s="153">
        <f t="shared" si="32"/>
        <v>6.5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45819</v>
      </c>
      <c r="D73" s="146">
        <v>4</v>
      </c>
      <c r="E73" s="146">
        <v>1</v>
      </c>
      <c r="F73" s="146">
        <v>4</v>
      </c>
      <c r="G73" s="146">
        <v>1</v>
      </c>
      <c r="H73" s="147">
        <f t="shared" si="28"/>
        <v>8</v>
      </c>
      <c r="I73" s="148">
        <f t="shared" si="29"/>
        <v>1</v>
      </c>
      <c r="J73" s="149">
        <f t="shared" si="30"/>
        <v>8</v>
      </c>
      <c r="K73" s="150"/>
      <c r="L73" s="128"/>
      <c r="T73" s="151">
        <f>C73</f>
        <v>45819</v>
      </c>
      <c r="U73" s="152">
        <f t="shared" si="32"/>
        <v>8</v>
      </c>
      <c r="V73" s="153">
        <f t="shared" si="32"/>
        <v>1</v>
      </c>
      <c r="W73" s="153">
        <f t="shared" si="32"/>
        <v>8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45820</v>
      </c>
      <c r="D74" s="146">
        <v>0</v>
      </c>
      <c r="E74" s="146">
        <v>0</v>
      </c>
      <c r="F74" s="146">
        <v>6</v>
      </c>
      <c r="G74" s="146">
        <v>1</v>
      </c>
      <c r="H74" s="147">
        <f t="shared" si="28"/>
        <v>6</v>
      </c>
      <c r="I74" s="148">
        <f t="shared" si="29"/>
        <v>0.5</v>
      </c>
      <c r="J74" s="149">
        <f t="shared" si="30"/>
        <v>12</v>
      </c>
      <c r="K74" s="150"/>
      <c r="L74" s="128"/>
      <c r="T74" s="151">
        <f>C74</f>
        <v>45820</v>
      </c>
      <c r="U74" s="152">
        <f t="shared" si="32"/>
        <v>6</v>
      </c>
      <c r="V74" s="153">
        <f t="shared" si="32"/>
        <v>0.5</v>
      </c>
      <c r="W74" s="153">
        <f t="shared" si="32"/>
        <v>12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45821</v>
      </c>
      <c r="D75" s="146">
        <v>7</v>
      </c>
      <c r="E75" s="146">
        <v>2</v>
      </c>
      <c r="F75" s="146">
        <v>0</v>
      </c>
      <c r="G75" s="146">
        <v>1</v>
      </c>
      <c r="H75" s="147">
        <f t="shared" si="28"/>
        <v>7</v>
      </c>
      <c r="I75" s="148">
        <f t="shared" si="29"/>
        <v>1.5</v>
      </c>
      <c r="J75" s="149">
        <f t="shared" si="30"/>
        <v>4.666666666666667</v>
      </c>
      <c r="K75" s="150"/>
      <c r="L75" s="128"/>
      <c r="T75" s="151">
        <f>C75</f>
        <v>45821</v>
      </c>
      <c r="U75" s="152">
        <f t="shared" si="32"/>
        <v>7</v>
      </c>
      <c r="V75" s="153">
        <f t="shared" si="32"/>
        <v>1.5</v>
      </c>
      <c r="W75" s="153">
        <f t="shared" si="32"/>
        <v>4.666666666666667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45822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18</v>
      </c>
      <c r="E77" s="157">
        <f>IF(SUM(E71:E76)=0,0,AVERAGE(E71:E76))</f>
        <v>1</v>
      </c>
      <c r="F77" s="157">
        <f>SUM(F71:F76)</f>
        <v>22</v>
      </c>
      <c r="G77" s="158">
        <f>IF(SUM(G71:G76)=0,0,AVERAGE(G71:G76))</f>
        <v>1.4</v>
      </c>
      <c r="H77" s="157">
        <f t="shared" si="28"/>
        <v>40</v>
      </c>
      <c r="I77" s="159">
        <f>AVERAGE(E77,G77)</f>
        <v>1.2</v>
      </c>
      <c r="J77" s="160">
        <f>IF(I77=0,0,H77/I77)</f>
        <v>33.333333333333336</v>
      </c>
      <c r="K77" s="60"/>
      <c r="L77" s="142"/>
      <c r="U77" s="25">
        <f>D77+F77</f>
        <v>40</v>
      </c>
      <c r="V77" s="33">
        <f>SUM(V71:V75)</f>
        <v>6</v>
      </c>
      <c r="W77" s="34">
        <f>SUM(W71:W75)</f>
        <v>37.166666666666664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7.4333333333333327</v>
      </c>
      <c r="X78" s="37">
        <f>IF(W77=0,0,W78)</f>
        <v>7.4333333333333327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45817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45818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45819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45820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1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45822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89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88" priority="11" operator="equal">
      <formula>$R$2</formula>
    </cfRule>
  </conditionalFormatting>
  <conditionalFormatting sqref="C59:C64">
    <cfRule type="cellIs" dxfId="87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23.64463601532567</v>
      </c>
      <c r="C7" s="306"/>
      <c r="D7" s="382" t="s">
        <v>1</v>
      </c>
      <c r="E7" s="383"/>
      <c r="F7" s="383" t="s">
        <v>2</v>
      </c>
      <c r="G7" s="384"/>
      <c r="H7" s="385">
        <f>C10</f>
        <v>45824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'09jun'!C15+2</f>
        <v>45824</v>
      </c>
      <c r="D10" s="20">
        <v>89</v>
      </c>
      <c r="E10" s="20">
        <v>7</v>
      </c>
      <c r="F10" s="20">
        <v>90</v>
      </c>
      <c r="G10" s="20">
        <v>7.5</v>
      </c>
      <c r="H10" s="179">
        <f t="shared" ref="H10:H16" si="0">D10+F10</f>
        <v>179</v>
      </c>
      <c r="I10" s="180">
        <f t="shared" ref="I10:I15" si="1">IF(H10=0,0,AVERAGE(E10,G10))</f>
        <v>7.25</v>
      </c>
      <c r="J10" s="181">
        <f t="shared" ref="J10:J15" si="2">IF(H10=0,0,H10/I10)</f>
        <v>24.689655172413794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45824</v>
      </c>
      <c r="U10" s="17">
        <f>H10</f>
        <v>179</v>
      </c>
      <c r="V10" s="19">
        <f>I10</f>
        <v>7.25</v>
      </c>
      <c r="W10" s="24">
        <f>J10</f>
        <v>24.689655172413794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45825</v>
      </c>
      <c r="D11" s="20">
        <v>131</v>
      </c>
      <c r="E11" s="20">
        <v>8</v>
      </c>
      <c r="F11" s="20">
        <v>93</v>
      </c>
      <c r="G11" s="20">
        <v>8</v>
      </c>
      <c r="H11" s="179">
        <f t="shared" si="0"/>
        <v>224</v>
      </c>
      <c r="I11" s="180">
        <f t="shared" si="1"/>
        <v>8</v>
      </c>
      <c r="J11" s="181">
        <f t="shared" si="2"/>
        <v>28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45825</v>
      </c>
      <c r="U11" s="17">
        <f t="shared" ref="U11:W14" si="3">H11</f>
        <v>224</v>
      </c>
      <c r="V11" s="19">
        <f t="shared" si="3"/>
        <v>8</v>
      </c>
      <c r="W11" s="24">
        <f t="shared" si="3"/>
        <v>28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45826</v>
      </c>
      <c r="D12" s="20">
        <v>101</v>
      </c>
      <c r="E12" s="20">
        <v>9</v>
      </c>
      <c r="F12" s="20">
        <v>114</v>
      </c>
      <c r="G12" s="20">
        <v>9</v>
      </c>
      <c r="H12" s="179">
        <f t="shared" si="0"/>
        <v>215</v>
      </c>
      <c r="I12" s="180">
        <f t="shared" si="1"/>
        <v>9</v>
      </c>
      <c r="J12" s="181">
        <f t="shared" si="2"/>
        <v>23.888888888888889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45826</v>
      </c>
      <c r="U12" s="17">
        <f t="shared" si="3"/>
        <v>215</v>
      </c>
      <c r="V12" s="19">
        <f t="shared" si="3"/>
        <v>9</v>
      </c>
      <c r="W12" s="24">
        <f t="shared" si="3"/>
        <v>23.888888888888889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45827</v>
      </c>
      <c r="D13" s="20"/>
      <c r="E13" s="20"/>
      <c r="F13" s="20"/>
      <c r="G13" s="20"/>
      <c r="H13" s="179">
        <f t="shared" si="0"/>
        <v>0</v>
      </c>
      <c r="I13" s="180">
        <f t="shared" si="1"/>
        <v>0</v>
      </c>
      <c r="J13" s="181">
        <f t="shared" si="2"/>
        <v>0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45827</v>
      </c>
      <c r="U13" s="17">
        <f t="shared" si="3"/>
        <v>0</v>
      </c>
      <c r="V13" s="19">
        <f t="shared" si="3"/>
        <v>0</v>
      </c>
      <c r="W13" s="24">
        <f t="shared" si="3"/>
        <v>0</v>
      </c>
      <c r="X13" s="25" t="str">
        <f>IF(W13=0," ",IF(W13&gt;1,1,))</f>
        <v xml:space="preserve"> 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45828</v>
      </c>
      <c r="D14" s="20">
        <v>55</v>
      </c>
      <c r="E14" s="20">
        <v>7</v>
      </c>
      <c r="F14" s="20">
        <v>71</v>
      </c>
      <c r="G14" s="20">
        <v>7</v>
      </c>
      <c r="H14" s="179">
        <f t="shared" si="0"/>
        <v>126</v>
      </c>
      <c r="I14" s="180">
        <f t="shared" si="1"/>
        <v>7</v>
      </c>
      <c r="J14" s="181">
        <f t="shared" si="2"/>
        <v>18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45828</v>
      </c>
      <c r="U14" s="17">
        <f t="shared" si="3"/>
        <v>126</v>
      </c>
      <c r="V14" s="19">
        <f t="shared" si="3"/>
        <v>7</v>
      </c>
      <c r="W14" s="24">
        <f t="shared" si="3"/>
        <v>18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45829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376</v>
      </c>
      <c r="E16" s="30">
        <f>IF(SUM(E10:E15)=0,0,AVERAGE(E10:E15))</f>
        <v>7.75</v>
      </c>
      <c r="F16" s="30">
        <f>SUM(F10:F15)</f>
        <v>368</v>
      </c>
      <c r="G16" s="30">
        <f>IF(SUM(G10:G15)=0,0,AVERAGE(G10:G15))</f>
        <v>7.875</v>
      </c>
      <c r="H16" s="30">
        <f t="shared" si="0"/>
        <v>744</v>
      </c>
      <c r="I16" s="31">
        <f>IF(H16=0,0,AVERAGE(E16,G16))</f>
        <v>7.8125</v>
      </c>
      <c r="J16" s="32">
        <f>IF(H16=0,0,H16/I16)</f>
        <v>95.231999999999999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744</v>
      </c>
      <c r="V16" s="33">
        <f>SUM(V10:V14)</f>
        <v>31.25</v>
      </c>
      <c r="W16" s="34">
        <f>SUM(W10:W14)</f>
        <v>94.578544061302679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23.64463601532567</v>
      </c>
      <c r="X17" s="37">
        <f>IF(W16=0,0,W17)</f>
        <v>23.64463601532567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9.0666666666666664</v>
      </c>
      <c r="C19" s="306"/>
      <c r="D19" s="368" t="s">
        <v>1</v>
      </c>
      <c r="E19" s="369"/>
      <c r="F19" s="369" t="s">
        <v>2</v>
      </c>
      <c r="G19" s="370"/>
      <c r="H19" s="371">
        <f>C22</f>
        <v>45824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45824</v>
      </c>
      <c r="D22" s="43">
        <v>2</v>
      </c>
      <c r="E22" s="43">
        <v>0.5</v>
      </c>
      <c r="F22" s="43">
        <v>2</v>
      </c>
      <c r="G22" s="43">
        <v>0.5</v>
      </c>
      <c r="H22" s="44">
        <f t="shared" ref="H22:H28" si="5">D22+F22</f>
        <v>4</v>
      </c>
      <c r="I22" s="45">
        <f t="shared" ref="I22:I27" si="6">IF(H22=0,0,AVERAGE(E22,G22))</f>
        <v>0.5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45824</v>
      </c>
      <c r="U22" s="39">
        <f>H22</f>
        <v>4</v>
      </c>
      <c r="V22" s="40">
        <f>I22</f>
        <v>0.5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45825</v>
      </c>
      <c r="D23" s="43">
        <v>3</v>
      </c>
      <c r="E23" s="43">
        <v>0.5</v>
      </c>
      <c r="F23" s="43">
        <v>3</v>
      </c>
      <c r="G23" s="43">
        <v>0.75</v>
      </c>
      <c r="H23" s="44">
        <f t="shared" si="5"/>
        <v>6</v>
      </c>
      <c r="I23" s="45">
        <f t="shared" si="6"/>
        <v>0.625</v>
      </c>
      <c r="J23" s="46">
        <f t="shared" si="7"/>
        <v>9.6</v>
      </c>
      <c r="K23" s="21" t="e">
        <f>IF(#REF!&lt;&gt;0,"Não","")</f>
        <v>#REF!</v>
      </c>
      <c r="L23" s="47"/>
      <c r="T23" s="48">
        <f>C23</f>
        <v>45825</v>
      </c>
      <c r="U23" s="39">
        <f t="shared" ref="U23:W26" si="8">H23</f>
        <v>6</v>
      </c>
      <c r="V23" s="40">
        <f t="shared" si="8"/>
        <v>0.625</v>
      </c>
      <c r="W23" s="40">
        <f t="shared" si="8"/>
        <v>9.6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45826</v>
      </c>
      <c r="D24" s="43">
        <v>5</v>
      </c>
      <c r="E24" s="43">
        <v>0.75</v>
      </c>
      <c r="F24" s="43">
        <v>3</v>
      </c>
      <c r="G24" s="43">
        <v>0.75</v>
      </c>
      <c r="H24" s="44">
        <f t="shared" si="5"/>
        <v>8</v>
      </c>
      <c r="I24" s="45">
        <f t="shared" si="6"/>
        <v>0.75</v>
      </c>
      <c r="J24" s="46">
        <f t="shared" si="7"/>
        <v>10.666666666666666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45826</v>
      </c>
      <c r="U24" s="39">
        <f t="shared" si="8"/>
        <v>8</v>
      </c>
      <c r="V24" s="40">
        <f t="shared" si="8"/>
        <v>0.75</v>
      </c>
      <c r="W24" s="40">
        <f t="shared" si="8"/>
        <v>10.666666666666666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45827</v>
      </c>
      <c r="D25" s="43"/>
      <c r="E25" s="43"/>
      <c r="F25" s="43"/>
      <c r="G25" s="43"/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45827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45828</v>
      </c>
      <c r="D26" s="43">
        <v>0</v>
      </c>
      <c r="E26" s="43">
        <v>0</v>
      </c>
      <c r="F26" s="43">
        <v>2</v>
      </c>
      <c r="G26" s="43">
        <v>0.5</v>
      </c>
      <c r="H26" s="49">
        <f t="shared" si="5"/>
        <v>2</v>
      </c>
      <c r="I26" s="50">
        <f t="shared" si="6"/>
        <v>0.25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45828</v>
      </c>
      <c r="U26" s="39">
        <f t="shared" si="8"/>
        <v>2</v>
      </c>
      <c r="V26" s="40">
        <f t="shared" si="8"/>
        <v>0.25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45829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10</v>
      </c>
      <c r="E28" s="56">
        <f>IF(SUM(E22:E27)=0,0,AVERAGE(E22:E27))</f>
        <v>0.4375</v>
      </c>
      <c r="F28" s="56">
        <f>SUM(F22:F27)</f>
        <v>10</v>
      </c>
      <c r="G28" s="57">
        <f>IF(SUM(G22:G27)=0,0,AVERAGE(G22:G27))</f>
        <v>0.625</v>
      </c>
      <c r="H28" s="56">
        <f t="shared" si="5"/>
        <v>20</v>
      </c>
      <c r="I28" s="58">
        <f>AVERAGE(I22:I26)</f>
        <v>0.42499999999999999</v>
      </c>
      <c r="J28" s="59">
        <f>IF(H28=0,0,H28/I28)</f>
        <v>47.058823529411768</v>
      </c>
      <c r="K28" s="60"/>
      <c r="L28" s="61"/>
      <c r="U28" s="25">
        <f>D28+F28</f>
        <v>20</v>
      </c>
      <c r="V28" s="33">
        <f>SUM(V22:V26)</f>
        <v>2.125</v>
      </c>
      <c r="W28" s="34">
        <f>SUM(W22:W26)</f>
        <v>36.266666666666666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9.0666666666666664</v>
      </c>
      <c r="X29" s="37">
        <f>IF(W28=0,0,W29)</f>
        <v>9.0666666666666664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23.321428571428569</v>
      </c>
      <c r="C31" s="306"/>
      <c r="D31" s="352" t="s">
        <v>1</v>
      </c>
      <c r="E31" s="353"/>
      <c r="F31" s="353" t="s">
        <v>2</v>
      </c>
      <c r="G31" s="354"/>
      <c r="H31" s="355">
        <f>C34</f>
        <v>45824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45824</v>
      </c>
      <c r="D34" s="43">
        <v>16</v>
      </c>
      <c r="E34" s="43">
        <v>0.75</v>
      </c>
      <c r="F34" s="43">
        <v>14</v>
      </c>
      <c r="G34" s="43">
        <v>1</v>
      </c>
      <c r="H34" s="67">
        <f t="shared" ref="H34:H40" si="11">D34+F34</f>
        <v>30</v>
      </c>
      <c r="I34" s="68">
        <f t="shared" ref="I34:I39" si="12">IF(H34=0,0,AVERAGE(E34,G34))</f>
        <v>0.875</v>
      </c>
      <c r="J34" s="69">
        <f t="shared" ref="J34:J39" si="13">IF(H34=0,0,H34/I34)</f>
        <v>34.285714285714285</v>
      </c>
      <c r="K34" s="21" t="e">
        <f>IF(#REF!&lt;&gt;0,"Não","")</f>
        <v>#REF!</v>
      </c>
      <c r="L34" s="47"/>
      <c r="T34" s="70">
        <f>C34</f>
        <v>45824</v>
      </c>
      <c r="U34" s="63">
        <f>H34</f>
        <v>30</v>
      </c>
      <c r="V34" s="64">
        <f>I34</f>
        <v>0.875</v>
      </c>
      <c r="W34" s="64">
        <f>J34</f>
        <v>34.285714285714285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45825</v>
      </c>
      <c r="D35" s="43">
        <v>9</v>
      </c>
      <c r="E35" s="43">
        <v>1</v>
      </c>
      <c r="F35" s="43">
        <v>11</v>
      </c>
      <c r="G35" s="43">
        <v>1</v>
      </c>
      <c r="H35" s="67">
        <f t="shared" si="11"/>
        <v>20</v>
      </c>
      <c r="I35" s="68">
        <f t="shared" si="12"/>
        <v>1</v>
      </c>
      <c r="J35" s="69">
        <f t="shared" si="13"/>
        <v>20</v>
      </c>
      <c r="K35" s="21" t="e">
        <f>IF(#REF!&lt;&gt;0,"Não","")</f>
        <v>#REF!</v>
      </c>
      <c r="L35" s="47"/>
      <c r="T35" s="70">
        <f>C35</f>
        <v>45825</v>
      </c>
      <c r="U35" s="63">
        <f t="shared" ref="U35:W38" si="14">H35</f>
        <v>20</v>
      </c>
      <c r="V35" s="64">
        <f t="shared" si="14"/>
        <v>1</v>
      </c>
      <c r="W35" s="64">
        <f t="shared" si="14"/>
        <v>20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45826</v>
      </c>
      <c r="D36" s="20">
        <v>5</v>
      </c>
      <c r="E36" s="43">
        <v>1</v>
      </c>
      <c r="F36" s="20">
        <v>6</v>
      </c>
      <c r="G36" s="43">
        <v>1</v>
      </c>
      <c r="H36" s="67">
        <f t="shared" si="11"/>
        <v>11</v>
      </c>
      <c r="I36" s="68">
        <f t="shared" si="12"/>
        <v>1</v>
      </c>
      <c r="J36" s="69">
        <f t="shared" si="13"/>
        <v>11</v>
      </c>
      <c r="K36" s="26" t="e">
        <f>IF(#REF!&lt;&gt;0,"Não","")</f>
        <v>#REF!</v>
      </c>
      <c r="L36" s="47"/>
      <c r="T36" s="70">
        <f>C36</f>
        <v>45826</v>
      </c>
      <c r="U36" s="63">
        <f t="shared" si="14"/>
        <v>11</v>
      </c>
      <c r="V36" s="64">
        <f t="shared" si="14"/>
        <v>1</v>
      </c>
      <c r="W36" s="64">
        <f t="shared" si="14"/>
        <v>11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45827</v>
      </c>
      <c r="D37" s="43"/>
      <c r="E37" s="43"/>
      <c r="F37" s="43"/>
      <c r="G37" s="43"/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45827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45828</v>
      </c>
      <c r="D38" s="43">
        <v>12</v>
      </c>
      <c r="E38" s="43">
        <v>1</v>
      </c>
      <c r="F38" s="43">
        <v>16</v>
      </c>
      <c r="G38" s="43">
        <v>1</v>
      </c>
      <c r="H38" s="71">
        <f t="shared" si="11"/>
        <v>28</v>
      </c>
      <c r="I38" s="72">
        <f t="shared" si="12"/>
        <v>1</v>
      </c>
      <c r="J38" s="73">
        <f t="shared" si="13"/>
        <v>28</v>
      </c>
      <c r="K38" s="21" t="e">
        <f>IF(#REF!&lt;&gt;0,"Não","")</f>
        <v>#REF!</v>
      </c>
      <c r="L38" s="47"/>
      <c r="T38" s="70">
        <f>C38</f>
        <v>45828</v>
      </c>
      <c r="U38" s="63">
        <f t="shared" si="14"/>
        <v>28</v>
      </c>
      <c r="V38" s="64">
        <f t="shared" si="14"/>
        <v>1</v>
      </c>
      <c r="W38" s="64">
        <f t="shared" si="14"/>
        <v>28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45829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42</v>
      </c>
      <c r="E40" s="76">
        <f>IF(SUM(E34:E39)=0,0,AVERAGE(E34:E39))</f>
        <v>0.9375</v>
      </c>
      <c r="F40" s="76">
        <f>SUM(F34:F39)</f>
        <v>47</v>
      </c>
      <c r="G40" s="77">
        <f>IF(SUM(G34:G39)=0,0,AVERAGE(G34:G39))</f>
        <v>1</v>
      </c>
      <c r="H40" s="78">
        <f t="shared" si="11"/>
        <v>89</v>
      </c>
      <c r="I40" s="79">
        <f>AVERAGE(I34:I38)</f>
        <v>0.77500000000000002</v>
      </c>
      <c r="J40" s="80">
        <v>0</v>
      </c>
      <c r="K40" s="60"/>
      <c r="L40" s="81"/>
      <c r="U40" s="25">
        <f>D40+F40</f>
        <v>89</v>
      </c>
      <c r="V40" s="33">
        <f>SUM(V34:V38)</f>
        <v>3.875</v>
      </c>
      <c r="W40" s="34">
        <f>SUM(W34:W38)</f>
        <v>93.285714285714278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23.321428571428569</v>
      </c>
      <c r="X41" s="37">
        <f>IF(W40=0,0,W41)</f>
        <v>23.321428571428569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32.977777777777781</v>
      </c>
      <c r="C43" s="335"/>
      <c r="D43" s="338" t="s">
        <v>1</v>
      </c>
      <c r="E43" s="339"/>
      <c r="F43" s="339" t="s">
        <v>2</v>
      </c>
      <c r="G43" s="340"/>
      <c r="H43" s="341">
        <f>C46</f>
        <v>45824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45824</v>
      </c>
      <c r="D46" s="43">
        <v>7</v>
      </c>
      <c r="E46" s="43">
        <v>0.5</v>
      </c>
      <c r="F46" s="43">
        <v>19</v>
      </c>
      <c r="G46" s="52">
        <v>1</v>
      </c>
      <c r="H46" s="96">
        <f t="shared" ref="H46:H52" si="18">D46+F46</f>
        <v>26</v>
      </c>
      <c r="I46" s="97">
        <f t="shared" ref="I46:I51" si="19">IF(H46=0,0,AVERAGE(E46,G46))</f>
        <v>0.75</v>
      </c>
      <c r="J46" s="98">
        <f t="shared" ref="J46:J51" si="20">IF(H46=0,0,H46/I46)</f>
        <v>34.666666666666664</v>
      </c>
      <c r="K46" s="53" t="e">
        <f>IF(#REF!&lt;&gt;0,"Não","")</f>
        <v>#REF!</v>
      </c>
      <c r="L46" s="47"/>
      <c r="R46" s="85"/>
      <c r="S46" s="99"/>
      <c r="T46" s="100">
        <f>C46</f>
        <v>45824</v>
      </c>
      <c r="U46" s="101">
        <f>H46</f>
        <v>26</v>
      </c>
      <c r="V46" s="102">
        <f>I46</f>
        <v>0.75</v>
      </c>
      <c r="W46" s="102">
        <f>J46</f>
        <v>34.666666666666664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45825</v>
      </c>
      <c r="D47" s="43">
        <v>9</v>
      </c>
      <c r="E47" s="43">
        <v>0.5</v>
      </c>
      <c r="F47" s="43">
        <v>12</v>
      </c>
      <c r="G47" s="52">
        <v>0.75</v>
      </c>
      <c r="H47" s="96">
        <f t="shared" si="18"/>
        <v>21</v>
      </c>
      <c r="I47" s="97">
        <f t="shared" si="19"/>
        <v>0.625</v>
      </c>
      <c r="J47" s="98">
        <f t="shared" si="20"/>
        <v>33.6</v>
      </c>
      <c r="K47" s="53" t="e">
        <f>IF(#REF!&lt;&gt;0,"Não","")</f>
        <v>#REF!</v>
      </c>
      <c r="L47" s="47"/>
      <c r="R47" s="85"/>
      <c r="S47" s="99"/>
      <c r="T47" s="100">
        <f>C47</f>
        <v>45825</v>
      </c>
      <c r="U47" s="101">
        <f t="shared" ref="U47:W50" si="21">H47</f>
        <v>21</v>
      </c>
      <c r="V47" s="102">
        <f t="shared" si="21"/>
        <v>0.625</v>
      </c>
      <c r="W47" s="102">
        <f t="shared" si="21"/>
        <v>33.6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45826</v>
      </c>
      <c r="D48" s="20">
        <v>0</v>
      </c>
      <c r="E48" s="43">
        <v>0</v>
      </c>
      <c r="F48" s="20">
        <v>0</v>
      </c>
      <c r="G48" s="52">
        <v>0</v>
      </c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45826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45827</v>
      </c>
      <c r="D49" s="43"/>
      <c r="E49" s="43"/>
      <c r="F49" s="20"/>
      <c r="G49" s="52"/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45827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45828</v>
      </c>
      <c r="D50" s="43">
        <v>5</v>
      </c>
      <c r="E50" s="43">
        <v>0.5</v>
      </c>
      <c r="F50" s="43">
        <v>18</v>
      </c>
      <c r="G50" s="52">
        <v>1</v>
      </c>
      <c r="H50" s="96">
        <f t="shared" si="18"/>
        <v>23</v>
      </c>
      <c r="I50" s="97">
        <f t="shared" si="19"/>
        <v>0.75</v>
      </c>
      <c r="J50" s="98">
        <f t="shared" si="20"/>
        <v>30.666666666666668</v>
      </c>
      <c r="K50" s="53" t="e">
        <f>IF(#REF!&lt;&gt;0,"Não","")</f>
        <v>#REF!</v>
      </c>
      <c r="L50" s="47"/>
      <c r="R50" s="85"/>
      <c r="S50" s="99"/>
      <c r="T50" s="100">
        <f>C50</f>
        <v>45828</v>
      </c>
      <c r="U50" s="101">
        <f t="shared" si="21"/>
        <v>23</v>
      </c>
      <c r="V50" s="102">
        <f t="shared" si="21"/>
        <v>0.75</v>
      </c>
      <c r="W50" s="102">
        <f t="shared" si="21"/>
        <v>30.666666666666668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45829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21</v>
      </c>
      <c r="E52" s="115">
        <f>IF(SUM(E46:E51)=0,0,AVERAGE(E46:E51))</f>
        <v>0.375</v>
      </c>
      <c r="F52" s="115">
        <f>SUM(F46:F51)</f>
        <v>49</v>
      </c>
      <c r="G52" s="116">
        <f>IF(SUM(G46:G51)=0,0,AVERAGE(G46:G51))</f>
        <v>0.6875</v>
      </c>
      <c r="H52" s="115">
        <f t="shared" si="18"/>
        <v>70</v>
      </c>
      <c r="I52" s="117">
        <f>AVERAGE(E52,G52)</f>
        <v>0.53125</v>
      </c>
      <c r="J52" s="118">
        <f>IF(I52=0,0,H52/I52)</f>
        <v>131.76470588235293</v>
      </c>
      <c r="K52" s="60"/>
      <c r="L52" s="119"/>
      <c r="R52" s="85"/>
      <c r="S52" s="3"/>
      <c r="T52" s="104"/>
      <c r="U52" s="25">
        <f>D52+F52</f>
        <v>70</v>
      </c>
      <c r="V52" s="33">
        <f>SUM(V46:V50)</f>
        <v>2.125</v>
      </c>
      <c r="W52" s="34">
        <f>SUM(W46:W50)</f>
        <v>98.933333333333337</v>
      </c>
      <c r="X52" s="25">
        <f>COUNT(X46:X50)</f>
        <v>3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32.977777777777781</v>
      </c>
      <c r="X53" s="37">
        <f>IF(W52=0,0,W53)</f>
        <v>32.977777777777781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8.8888888888888875</v>
      </c>
      <c r="C56" s="306"/>
      <c r="D56" s="317" t="s">
        <v>1</v>
      </c>
      <c r="E56" s="318"/>
      <c r="F56" s="318" t="s">
        <v>2</v>
      </c>
      <c r="G56" s="319"/>
      <c r="H56" s="320">
        <f>C59</f>
        <v>45824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45824</v>
      </c>
      <c r="D59" s="43">
        <v>3</v>
      </c>
      <c r="E59" s="43">
        <v>0.5</v>
      </c>
      <c r="F59" s="43">
        <v>1</v>
      </c>
      <c r="G59" s="52">
        <v>0.25</v>
      </c>
      <c r="H59" s="125">
        <f>D59+F59</f>
        <v>4</v>
      </c>
      <c r="I59" s="126">
        <f>IF(H59=0,0,AVERAGE(E59,G59))</f>
        <v>0.375</v>
      </c>
      <c r="J59" s="127">
        <f t="shared" ref="J59:J64" si="23">IF(H59=0,0,H59/I59)</f>
        <v>10.666666666666666</v>
      </c>
      <c r="K59" s="53" t="e">
        <f>IF(#REF!&lt;&gt;0,"Não","")</f>
        <v>#REF!</v>
      </c>
      <c r="L59" s="128"/>
      <c r="T59" s="129">
        <f>C59</f>
        <v>45824</v>
      </c>
      <c r="U59" s="130">
        <f>H59</f>
        <v>4</v>
      </c>
      <c r="V59" s="131">
        <f>I59</f>
        <v>0.375</v>
      </c>
      <c r="W59" s="131">
        <f>J59</f>
        <v>10.666666666666666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45825</v>
      </c>
      <c r="D60" s="43">
        <v>2</v>
      </c>
      <c r="E60" s="43">
        <v>0.5</v>
      </c>
      <c r="F60" s="43">
        <v>0</v>
      </c>
      <c r="G60" s="52">
        <v>0</v>
      </c>
      <c r="H60" s="125">
        <f>D60+F60</f>
        <v>2</v>
      </c>
      <c r="I60" s="126">
        <f>IF(H60=0,0,AVERAGE(E60,G60))</f>
        <v>0.25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45825</v>
      </c>
      <c r="U60" s="130">
        <f t="shared" ref="U60:W63" si="25">H60</f>
        <v>2</v>
      </c>
      <c r="V60" s="131">
        <f t="shared" si="25"/>
        <v>0.25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45826</v>
      </c>
      <c r="D61" s="20">
        <v>1</v>
      </c>
      <c r="E61" s="43">
        <v>0.25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0.125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45826</v>
      </c>
      <c r="U61" s="130">
        <f t="shared" si="25"/>
        <v>1</v>
      </c>
      <c r="V61" s="131">
        <f t="shared" si="25"/>
        <v>0.125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45827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45827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45828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45828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45829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6</v>
      </c>
      <c r="E65" s="135">
        <f>IF(SUM(E59:E64)=0,0,AVERAGE(E59:E64))</f>
        <v>0.3125</v>
      </c>
      <c r="F65" s="135">
        <f>SUM(F59:F64)</f>
        <v>1</v>
      </c>
      <c r="G65" s="136">
        <f>IF(SUM(G59:G64)=0,0,AVERAGE(G59:G64))</f>
        <v>6.25E-2</v>
      </c>
      <c r="H65" s="135">
        <f t="shared" si="26"/>
        <v>7</v>
      </c>
      <c r="I65" s="137">
        <f>AVERAGE(E65,G65)</f>
        <v>0.1875</v>
      </c>
      <c r="J65" s="138">
        <f>IF(I65=0,0,H65/I65)</f>
        <v>37.333333333333336</v>
      </c>
      <c r="K65" s="60"/>
      <c r="L65" s="139"/>
      <c r="U65" s="25">
        <f>D65+F65</f>
        <v>7</v>
      </c>
      <c r="V65" s="33">
        <f>SUM(V59:V63)</f>
        <v>0.75</v>
      </c>
      <c r="W65" s="34">
        <f>SUM(W59:W63)</f>
        <v>26.666666666666664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8.8888888888888875</v>
      </c>
      <c r="X66" s="37">
        <f>IF(W65=0,0,W66)</f>
        <v>8.8888888888888875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7.416666666666667</v>
      </c>
      <c r="C68" s="306"/>
      <c r="D68" s="309" t="s">
        <v>1</v>
      </c>
      <c r="E68" s="310"/>
      <c r="F68" s="311" t="s">
        <v>2</v>
      </c>
      <c r="G68" s="309"/>
      <c r="H68" s="312">
        <f>C71</f>
        <v>45824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45824</v>
      </c>
      <c r="D71" s="146">
        <v>5</v>
      </c>
      <c r="E71" s="146">
        <v>1</v>
      </c>
      <c r="F71" s="146">
        <v>5</v>
      </c>
      <c r="G71" s="146">
        <v>1</v>
      </c>
      <c r="H71" s="147">
        <f t="shared" ref="H71:H77" si="28">D71+F71</f>
        <v>10</v>
      </c>
      <c r="I71" s="148">
        <f t="shared" ref="I71:I76" si="29">IF(H71=0,0,AVERAGE(E71,G71))</f>
        <v>1</v>
      </c>
      <c r="J71" s="149">
        <f t="shared" ref="J71:J76" si="30">IF(H71=0,0,H71/I71)</f>
        <v>10</v>
      </c>
      <c r="K71" s="150"/>
      <c r="L71" s="128"/>
      <c r="T71" s="151">
        <f>C71</f>
        <v>45824</v>
      </c>
      <c r="U71" s="152">
        <f>H71</f>
        <v>10</v>
      </c>
      <c r="V71" s="153">
        <f>I71</f>
        <v>1</v>
      </c>
      <c r="W71" s="153">
        <f>J71</f>
        <v>10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45825</v>
      </c>
      <c r="D72" s="146">
        <v>5</v>
      </c>
      <c r="E72" s="146">
        <v>2</v>
      </c>
      <c r="F72" s="146">
        <v>0</v>
      </c>
      <c r="G72" s="146">
        <v>0</v>
      </c>
      <c r="H72" s="147">
        <f t="shared" si="28"/>
        <v>5</v>
      </c>
      <c r="I72" s="148">
        <f t="shared" si="29"/>
        <v>1</v>
      </c>
      <c r="J72" s="149">
        <f t="shared" si="30"/>
        <v>5</v>
      </c>
      <c r="K72" s="150"/>
      <c r="L72" s="128"/>
      <c r="T72" s="151">
        <f>C72</f>
        <v>45825</v>
      </c>
      <c r="U72" s="152">
        <f t="shared" ref="U72:W75" si="32">H72</f>
        <v>5</v>
      </c>
      <c r="V72" s="153">
        <f t="shared" si="32"/>
        <v>1</v>
      </c>
      <c r="W72" s="153">
        <f t="shared" si="32"/>
        <v>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45826</v>
      </c>
      <c r="D73" s="146">
        <v>10</v>
      </c>
      <c r="E73" s="146">
        <v>2</v>
      </c>
      <c r="F73" s="146">
        <v>4</v>
      </c>
      <c r="G73" s="146">
        <v>2</v>
      </c>
      <c r="H73" s="147">
        <f t="shared" si="28"/>
        <v>14</v>
      </c>
      <c r="I73" s="148">
        <f t="shared" si="29"/>
        <v>2</v>
      </c>
      <c r="J73" s="149">
        <f t="shared" si="30"/>
        <v>7</v>
      </c>
      <c r="K73" s="150"/>
      <c r="L73" s="128"/>
      <c r="T73" s="151">
        <f>C73</f>
        <v>45826</v>
      </c>
      <c r="U73" s="152">
        <f t="shared" si="32"/>
        <v>14</v>
      </c>
      <c r="V73" s="153">
        <f t="shared" si="32"/>
        <v>2</v>
      </c>
      <c r="W73" s="153">
        <f t="shared" si="32"/>
        <v>7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45827</v>
      </c>
      <c r="D74" s="146"/>
      <c r="E74" s="146"/>
      <c r="F74" s="146"/>
      <c r="G74" s="146"/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45827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45828</v>
      </c>
      <c r="D75" s="146">
        <v>18</v>
      </c>
      <c r="E75" s="146">
        <v>4</v>
      </c>
      <c r="F75" s="146">
        <v>5</v>
      </c>
      <c r="G75" s="146">
        <v>2</v>
      </c>
      <c r="H75" s="147">
        <f t="shared" si="28"/>
        <v>23</v>
      </c>
      <c r="I75" s="148">
        <f t="shared" si="29"/>
        <v>3</v>
      </c>
      <c r="J75" s="149">
        <f t="shared" si="30"/>
        <v>7.666666666666667</v>
      </c>
      <c r="K75" s="150"/>
      <c r="L75" s="128"/>
      <c r="T75" s="151">
        <f>C75</f>
        <v>45828</v>
      </c>
      <c r="U75" s="152">
        <f t="shared" si="32"/>
        <v>23</v>
      </c>
      <c r="V75" s="153">
        <f t="shared" si="32"/>
        <v>3</v>
      </c>
      <c r="W75" s="153">
        <f t="shared" si="32"/>
        <v>7.666666666666667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45829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38</v>
      </c>
      <c r="E77" s="157">
        <f>IF(SUM(E71:E76)=0,0,AVERAGE(E71:E76))</f>
        <v>2.25</v>
      </c>
      <c r="F77" s="157">
        <f>SUM(F71:F76)</f>
        <v>14</v>
      </c>
      <c r="G77" s="158">
        <f>IF(SUM(G71:G76)=0,0,AVERAGE(G71:G76))</f>
        <v>1.25</v>
      </c>
      <c r="H77" s="157">
        <f t="shared" si="28"/>
        <v>52</v>
      </c>
      <c r="I77" s="159">
        <f>AVERAGE(E77,G77)</f>
        <v>1.75</v>
      </c>
      <c r="J77" s="160">
        <f>IF(I77=0,0,H77/I77)</f>
        <v>29.714285714285715</v>
      </c>
      <c r="K77" s="60"/>
      <c r="L77" s="142"/>
      <c r="U77" s="25">
        <f>D77+F77</f>
        <v>52</v>
      </c>
      <c r="V77" s="33">
        <f>SUM(V71:V75)</f>
        <v>7</v>
      </c>
      <c r="W77" s="34">
        <f>SUM(W71:W75)</f>
        <v>29.666666666666668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7.416666666666667</v>
      </c>
      <c r="X78" s="37">
        <f>IF(W77=0,0,W78)</f>
        <v>7.416666666666667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45824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45825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45826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45827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45828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45829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86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85" priority="11" operator="equal">
      <formula>$R$2</formula>
    </cfRule>
  </conditionalFormatting>
  <conditionalFormatting sqref="C59:C64">
    <cfRule type="cellIs" dxfId="84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26.333333333333332</v>
      </c>
      <c r="C7" s="306"/>
      <c r="D7" s="382" t="s">
        <v>1</v>
      </c>
      <c r="E7" s="383"/>
      <c r="F7" s="383" t="s">
        <v>2</v>
      </c>
      <c r="G7" s="384"/>
      <c r="H7" s="385">
        <f>C10</f>
        <v>45831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'16jun'!C15+2</f>
        <v>45831</v>
      </c>
      <c r="D10" s="20">
        <v>54</v>
      </c>
      <c r="E10" s="20">
        <v>6</v>
      </c>
      <c r="F10" s="20">
        <v>65</v>
      </c>
      <c r="G10" s="20">
        <v>6</v>
      </c>
      <c r="H10" s="179">
        <f t="shared" ref="H10:H16" si="0">D10+F10</f>
        <v>119</v>
      </c>
      <c r="I10" s="180">
        <f t="shared" ref="I10:I15" si="1">IF(H10=0,0,AVERAGE(E10,G10))</f>
        <v>6</v>
      </c>
      <c r="J10" s="181">
        <f t="shared" ref="J10:J15" si="2">IF(H10=0,0,H10/I10)</f>
        <v>19.833333333333332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45831</v>
      </c>
      <c r="U10" s="17">
        <f>H10</f>
        <v>119</v>
      </c>
      <c r="V10" s="19">
        <f>I10</f>
        <v>6</v>
      </c>
      <c r="W10" s="24">
        <f>J10</f>
        <v>19.833333333333332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45832</v>
      </c>
      <c r="D11" s="20">
        <v>79</v>
      </c>
      <c r="E11" s="20">
        <v>6</v>
      </c>
      <c r="F11" s="20">
        <v>77</v>
      </c>
      <c r="G11" s="20">
        <v>6</v>
      </c>
      <c r="H11" s="179">
        <f t="shared" si="0"/>
        <v>156</v>
      </c>
      <c r="I11" s="180">
        <f t="shared" si="1"/>
        <v>6</v>
      </c>
      <c r="J11" s="181">
        <f t="shared" si="2"/>
        <v>26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45832</v>
      </c>
      <c r="U11" s="17">
        <f t="shared" ref="U11:W14" si="3">H11</f>
        <v>156</v>
      </c>
      <c r="V11" s="19">
        <f t="shared" si="3"/>
        <v>6</v>
      </c>
      <c r="W11" s="24">
        <f t="shared" si="3"/>
        <v>26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45833</v>
      </c>
      <c r="D12" s="20">
        <v>0</v>
      </c>
      <c r="E12" s="20">
        <v>0</v>
      </c>
      <c r="F12" s="20">
        <v>108</v>
      </c>
      <c r="G12" s="20">
        <v>6</v>
      </c>
      <c r="H12" s="179">
        <f t="shared" si="0"/>
        <v>108</v>
      </c>
      <c r="I12" s="180">
        <f t="shared" si="1"/>
        <v>3</v>
      </c>
      <c r="J12" s="181">
        <f t="shared" si="2"/>
        <v>36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45833</v>
      </c>
      <c r="U12" s="17">
        <f t="shared" si="3"/>
        <v>108</v>
      </c>
      <c r="V12" s="19">
        <f t="shared" si="3"/>
        <v>3</v>
      </c>
      <c r="W12" s="24">
        <f t="shared" si="3"/>
        <v>36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45834</v>
      </c>
      <c r="D13" s="20">
        <v>52</v>
      </c>
      <c r="E13" s="20">
        <v>6</v>
      </c>
      <c r="F13" s="20">
        <v>73</v>
      </c>
      <c r="G13" s="20">
        <v>6</v>
      </c>
      <c r="H13" s="179">
        <f t="shared" si="0"/>
        <v>125</v>
      </c>
      <c r="I13" s="180">
        <f t="shared" si="1"/>
        <v>6</v>
      </c>
      <c r="J13" s="181">
        <f t="shared" si="2"/>
        <v>20.833333333333332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45834</v>
      </c>
      <c r="U13" s="17">
        <f t="shared" si="3"/>
        <v>125</v>
      </c>
      <c r="V13" s="19">
        <f t="shared" si="3"/>
        <v>6</v>
      </c>
      <c r="W13" s="24">
        <f t="shared" si="3"/>
        <v>20.833333333333332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45835</v>
      </c>
      <c r="D14" s="20">
        <v>60</v>
      </c>
      <c r="E14" s="20">
        <v>6</v>
      </c>
      <c r="F14" s="20">
        <v>114</v>
      </c>
      <c r="G14" s="20">
        <v>6</v>
      </c>
      <c r="H14" s="179">
        <f t="shared" si="0"/>
        <v>174</v>
      </c>
      <c r="I14" s="180">
        <f t="shared" si="1"/>
        <v>6</v>
      </c>
      <c r="J14" s="181">
        <f t="shared" si="2"/>
        <v>29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45835</v>
      </c>
      <c r="U14" s="17">
        <f t="shared" si="3"/>
        <v>174</v>
      </c>
      <c r="V14" s="19">
        <f t="shared" si="3"/>
        <v>6</v>
      </c>
      <c r="W14" s="24">
        <f t="shared" si="3"/>
        <v>29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45836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245</v>
      </c>
      <c r="E16" s="30">
        <f>IF(SUM(E10:E15)=0,0,AVERAGE(E10:E15))</f>
        <v>4.8</v>
      </c>
      <c r="F16" s="30">
        <f>SUM(F10:F15)</f>
        <v>437</v>
      </c>
      <c r="G16" s="30">
        <f>IF(SUM(G10:G15)=0,0,AVERAGE(G10:G15))</f>
        <v>6</v>
      </c>
      <c r="H16" s="30">
        <f t="shared" si="0"/>
        <v>682</v>
      </c>
      <c r="I16" s="31">
        <f>IF(H16=0,0,AVERAGE(E16,G16))</f>
        <v>5.4</v>
      </c>
      <c r="J16" s="32">
        <f>IF(H16=0,0,H16/I16)</f>
        <v>126.29629629629629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682</v>
      </c>
      <c r="V16" s="33">
        <f>SUM(V10:V14)</f>
        <v>27</v>
      </c>
      <c r="W16" s="34">
        <f>SUM(W10:W14)</f>
        <v>131.66666666666666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26.333333333333332</v>
      </c>
      <c r="X17" s="37">
        <f>IF(W16=0,0,W17)</f>
        <v>26.333333333333332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8.209502431724653</v>
      </c>
      <c r="C19" s="306"/>
      <c r="D19" s="368" t="s">
        <v>1</v>
      </c>
      <c r="E19" s="369"/>
      <c r="F19" s="369" t="s">
        <v>2</v>
      </c>
      <c r="G19" s="370"/>
      <c r="H19" s="371">
        <f>C22</f>
        <v>45831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45831</v>
      </c>
      <c r="D22" s="43">
        <v>5</v>
      </c>
      <c r="E22" s="43">
        <v>1.0249999999999999</v>
      </c>
      <c r="F22" s="43">
        <v>3</v>
      </c>
      <c r="G22" s="43">
        <v>1</v>
      </c>
      <c r="H22" s="44">
        <f t="shared" ref="H22:H28" si="5">D22+F22</f>
        <v>8</v>
      </c>
      <c r="I22" s="45">
        <f t="shared" ref="I22:I27" si="6">IF(H22=0,0,AVERAGE(E22,G22))</f>
        <v>1.0125</v>
      </c>
      <c r="J22" s="46">
        <f t="shared" ref="J22:J27" si="7">IF(H22=0,0,H22/I22)</f>
        <v>7.901234567901235</v>
      </c>
      <c r="K22" s="21" t="e">
        <f>IF(#REF!&lt;&gt;0,"Não","")</f>
        <v>#REF!</v>
      </c>
      <c r="L22" s="47"/>
      <c r="T22" s="48">
        <f>C22</f>
        <v>45831</v>
      </c>
      <c r="U22" s="39">
        <f>H22</f>
        <v>8</v>
      </c>
      <c r="V22" s="40">
        <f>I22</f>
        <v>1.0125</v>
      </c>
      <c r="W22" s="40">
        <f>J22</f>
        <v>7.901234567901235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45832</v>
      </c>
      <c r="D23" s="43">
        <v>9</v>
      </c>
      <c r="E23" s="43">
        <v>2</v>
      </c>
      <c r="F23" s="43">
        <v>3</v>
      </c>
      <c r="G23" s="43">
        <v>0.75</v>
      </c>
      <c r="H23" s="44">
        <f t="shared" si="5"/>
        <v>12</v>
      </c>
      <c r="I23" s="45">
        <f t="shared" si="6"/>
        <v>1.375</v>
      </c>
      <c r="J23" s="46">
        <f t="shared" si="7"/>
        <v>8.7272727272727266</v>
      </c>
      <c r="K23" s="21" t="e">
        <f>IF(#REF!&lt;&gt;0,"Não","")</f>
        <v>#REF!</v>
      </c>
      <c r="L23" s="47"/>
      <c r="T23" s="48">
        <f>C23</f>
        <v>45832</v>
      </c>
      <c r="U23" s="39">
        <f t="shared" ref="U23:W26" si="8">H23</f>
        <v>12</v>
      </c>
      <c r="V23" s="40">
        <f t="shared" si="8"/>
        <v>1.375</v>
      </c>
      <c r="W23" s="40">
        <f t="shared" si="8"/>
        <v>8.7272727272727266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45833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45833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45834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45834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45835</v>
      </c>
      <c r="D26" s="43">
        <v>2</v>
      </c>
      <c r="E26" s="43">
        <v>0.5</v>
      </c>
      <c r="F26" s="43">
        <v>0</v>
      </c>
      <c r="G26" s="43">
        <v>0</v>
      </c>
      <c r="H26" s="49">
        <f t="shared" si="5"/>
        <v>2</v>
      </c>
      <c r="I26" s="50">
        <f t="shared" si="6"/>
        <v>0.25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45835</v>
      </c>
      <c r="U26" s="39">
        <f t="shared" si="8"/>
        <v>2</v>
      </c>
      <c r="V26" s="40">
        <f t="shared" si="8"/>
        <v>0.25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45836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16</v>
      </c>
      <c r="E28" s="56">
        <f>IF(SUM(E22:E27)=0,0,AVERAGE(E22:E27))</f>
        <v>0.70499999999999996</v>
      </c>
      <c r="F28" s="56">
        <f>SUM(F22:F27)</f>
        <v>6</v>
      </c>
      <c r="G28" s="57">
        <f>IF(SUM(G22:G27)=0,0,AVERAGE(G22:G27))</f>
        <v>0.35</v>
      </c>
      <c r="H28" s="56">
        <f t="shared" si="5"/>
        <v>22</v>
      </c>
      <c r="I28" s="58">
        <f>AVERAGE(I22:I26)</f>
        <v>0.52750000000000008</v>
      </c>
      <c r="J28" s="59">
        <f>IF(H28=0,0,H28/I28)</f>
        <v>41.706161137440752</v>
      </c>
      <c r="K28" s="60"/>
      <c r="L28" s="61"/>
      <c r="U28" s="25">
        <f>D28+F28</f>
        <v>22</v>
      </c>
      <c r="V28" s="33">
        <f>SUM(V22:V26)</f>
        <v>2.6375000000000002</v>
      </c>
      <c r="W28" s="34">
        <f>SUM(W22:W26)</f>
        <v>24.628507295173961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8.209502431724653</v>
      </c>
      <c r="X29" s="37">
        <f>IF(W28=0,0,W29)</f>
        <v>8.209502431724653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27.6</v>
      </c>
      <c r="C31" s="306"/>
      <c r="D31" s="352" t="s">
        <v>1</v>
      </c>
      <c r="E31" s="353"/>
      <c r="F31" s="353" t="s">
        <v>2</v>
      </c>
      <c r="G31" s="354"/>
      <c r="H31" s="355">
        <f>C34</f>
        <v>45831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45831</v>
      </c>
      <c r="D34" s="43">
        <v>7</v>
      </c>
      <c r="E34" s="43">
        <v>1</v>
      </c>
      <c r="F34" s="43">
        <v>13</v>
      </c>
      <c r="G34" s="43">
        <v>1</v>
      </c>
      <c r="H34" s="67">
        <f t="shared" ref="H34:H40" si="11">D34+F34</f>
        <v>20</v>
      </c>
      <c r="I34" s="68">
        <f t="shared" ref="I34:I39" si="12">IF(H34=0,0,AVERAGE(E34,G34))</f>
        <v>1</v>
      </c>
      <c r="J34" s="69">
        <f t="shared" ref="J34:J39" si="13">IF(H34=0,0,H34/I34)</f>
        <v>20</v>
      </c>
      <c r="K34" s="21" t="e">
        <f>IF(#REF!&lt;&gt;0,"Não","")</f>
        <v>#REF!</v>
      </c>
      <c r="L34" s="47"/>
      <c r="T34" s="70">
        <f>C34</f>
        <v>45831</v>
      </c>
      <c r="U34" s="63">
        <f>H34</f>
        <v>20</v>
      </c>
      <c r="V34" s="64">
        <f>I34</f>
        <v>1</v>
      </c>
      <c r="W34" s="64">
        <f>J34</f>
        <v>20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45832</v>
      </c>
      <c r="D35" s="43">
        <v>20</v>
      </c>
      <c r="E35" s="43">
        <v>1</v>
      </c>
      <c r="F35" s="43">
        <v>15</v>
      </c>
      <c r="G35" s="43">
        <v>1</v>
      </c>
      <c r="H35" s="67">
        <f t="shared" si="11"/>
        <v>35</v>
      </c>
      <c r="I35" s="68">
        <f t="shared" si="12"/>
        <v>1</v>
      </c>
      <c r="J35" s="69">
        <f t="shared" si="13"/>
        <v>35</v>
      </c>
      <c r="K35" s="21" t="e">
        <f>IF(#REF!&lt;&gt;0,"Não","")</f>
        <v>#REF!</v>
      </c>
      <c r="L35" s="47"/>
      <c r="T35" s="70">
        <f>C35</f>
        <v>45832</v>
      </c>
      <c r="U35" s="63">
        <f t="shared" ref="U35:W38" si="14">H35</f>
        <v>35</v>
      </c>
      <c r="V35" s="64">
        <f t="shared" si="14"/>
        <v>1</v>
      </c>
      <c r="W35" s="64">
        <f t="shared" si="14"/>
        <v>35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45833</v>
      </c>
      <c r="D36" s="20">
        <v>0</v>
      </c>
      <c r="E36" s="43">
        <v>0</v>
      </c>
      <c r="F36" s="20">
        <v>9</v>
      </c>
      <c r="G36" s="43">
        <v>1</v>
      </c>
      <c r="H36" s="67">
        <f t="shared" si="11"/>
        <v>9</v>
      </c>
      <c r="I36" s="68">
        <f t="shared" si="12"/>
        <v>0.5</v>
      </c>
      <c r="J36" s="69">
        <f t="shared" si="13"/>
        <v>18</v>
      </c>
      <c r="K36" s="26" t="e">
        <f>IF(#REF!&lt;&gt;0,"Não","")</f>
        <v>#REF!</v>
      </c>
      <c r="L36" s="47"/>
      <c r="T36" s="70">
        <f>C36</f>
        <v>45833</v>
      </c>
      <c r="U36" s="63">
        <f t="shared" si="14"/>
        <v>9</v>
      </c>
      <c r="V36" s="64">
        <f t="shared" si="14"/>
        <v>0.5</v>
      </c>
      <c r="W36" s="64">
        <f t="shared" si="14"/>
        <v>18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45834</v>
      </c>
      <c r="D37" s="43">
        <v>22</v>
      </c>
      <c r="E37" s="43">
        <v>1</v>
      </c>
      <c r="F37" s="43">
        <v>11</v>
      </c>
      <c r="G37" s="43">
        <v>1</v>
      </c>
      <c r="H37" s="67">
        <f t="shared" si="11"/>
        <v>33</v>
      </c>
      <c r="I37" s="68">
        <f t="shared" si="12"/>
        <v>1</v>
      </c>
      <c r="J37" s="69">
        <f t="shared" si="13"/>
        <v>33</v>
      </c>
      <c r="K37" s="21" t="e">
        <f>IF(#REF!&lt;&gt;0,"Não","")</f>
        <v>#REF!</v>
      </c>
      <c r="L37" s="47"/>
      <c r="T37" s="70">
        <f>C37</f>
        <v>45834</v>
      </c>
      <c r="U37" s="63">
        <f t="shared" si="14"/>
        <v>33</v>
      </c>
      <c r="V37" s="64">
        <f t="shared" si="14"/>
        <v>1</v>
      </c>
      <c r="W37" s="64">
        <f t="shared" si="14"/>
        <v>33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45835</v>
      </c>
      <c r="D38" s="43">
        <v>14</v>
      </c>
      <c r="E38" s="43">
        <v>0.75</v>
      </c>
      <c r="F38" s="43">
        <v>10</v>
      </c>
      <c r="G38" s="43">
        <v>0.75</v>
      </c>
      <c r="H38" s="71">
        <f t="shared" si="11"/>
        <v>24</v>
      </c>
      <c r="I38" s="72">
        <f t="shared" si="12"/>
        <v>0.75</v>
      </c>
      <c r="J38" s="73">
        <f t="shared" si="13"/>
        <v>32</v>
      </c>
      <c r="K38" s="21" t="e">
        <f>IF(#REF!&lt;&gt;0,"Não","")</f>
        <v>#REF!</v>
      </c>
      <c r="L38" s="47"/>
      <c r="T38" s="70">
        <f>C38</f>
        <v>45835</v>
      </c>
      <c r="U38" s="63">
        <f t="shared" si="14"/>
        <v>24</v>
      </c>
      <c r="V38" s="64">
        <f t="shared" si="14"/>
        <v>0.75</v>
      </c>
      <c r="W38" s="64">
        <f t="shared" si="14"/>
        <v>32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45836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63</v>
      </c>
      <c r="E40" s="76">
        <f>IF(SUM(E34:E39)=0,0,AVERAGE(E34:E39))</f>
        <v>0.75</v>
      </c>
      <c r="F40" s="76">
        <f>SUM(F34:F39)</f>
        <v>58</v>
      </c>
      <c r="G40" s="77">
        <f>IF(SUM(G34:G39)=0,0,AVERAGE(G34:G39))</f>
        <v>0.95</v>
      </c>
      <c r="H40" s="78">
        <f t="shared" si="11"/>
        <v>121</v>
      </c>
      <c r="I40" s="79">
        <f>AVERAGE(I34:I38)</f>
        <v>0.85</v>
      </c>
      <c r="J40" s="80">
        <v>0</v>
      </c>
      <c r="K40" s="60"/>
      <c r="L40" s="81"/>
      <c r="U40" s="25">
        <f>D40+F40</f>
        <v>121</v>
      </c>
      <c r="V40" s="33">
        <f>SUM(V34:V38)</f>
        <v>4.25</v>
      </c>
      <c r="W40" s="34">
        <f>SUM(W34:W38)</f>
        <v>138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27.6</v>
      </c>
      <c r="X41" s="37">
        <f>IF(W40=0,0,W41)</f>
        <v>27.6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37.333333333333329</v>
      </c>
      <c r="C43" s="335"/>
      <c r="D43" s="338" t="s">
        <v>1</v>
      </c>
      <c r="E43" s="339"/>
      <c r="F43" s="339" t="s">
        <v>2</v>
      </c>
      <c r="G43" s="340"/>
      <c r="H43" s="341">
        <f>C46</f>
        <v>45831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45831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45831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45832</v>
      </c>
      <c r="D47" s="43">
        <v>13</v>
      </c>
      <c r="E47" s="43">
        <v>0.75</v>
      </c>
      <c r="F47" s="43">
        <v>9</v>
      </c>
      <c r="G47" s="52">
        <v>0.75</v>
      </c>
      <c r="H47" s="96">
        <f t="shared" si="18"/>
        <v>22</v>
      </c>
      <c r="I47" s="97">
        <f t="shared" si="19"/>
        <v>0.75</v>
      </c>
      <c r="J47" s="98">
        <f t="shared" si="20"/>
        <v>29.333333333333332</v>
      </c>
      <c r="K47" s="53" t="e">
        <f>IF(#REF!&lt;&gt;0,"Não","")</f>
        <v>#REF!</v>
      </c>
      <c r="L47" s="47"/>
      <c r="R47" s="85"/>
      <c r="S47" s="99"/>
      <c r="T47" s="100">
        <f>C47</f>
        <v>45832</v>
      </c>
      <c r="U47" s="101">
        <f t="shared" ref="U47:W50" si="21">H47</f>
        <v>22</v>
      </c>
      <c r="V47" s="102">
        <f t="shared" si="21"/>
        <v>0.75</v>
      </c>
      <c r="W47" s="102">
        <f t="shared" si="21"/>
        <v>29.333333333333332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45833</v>
      </c>
      <c r="D48" s="20">
        <v>0</v>
      </c>
      <c r="E48" s="43">
        <v>0</v>
      </c>
      <c r="F48" s="20">
        <v>20</v>
      </c>
      <c r="G48" s="52">
        <v>1</v>
      </c>
      <c r="H48" s="96">
        <f t="shared" si="18"/>
        <v>20</v>
      </c>
      <c r="I48" s="97">
        <f t="shared" si="19"/>
        <v>0.5</v>
      </c>
      <c r="J48" s="98">
        <f t="shared" si="20"/>
        <v>40</v>
      </c>
      <c r="K48" s="109" t="e">
        <f>IF(#REF!&lt;&gt;0,"Não","")</f>
        <v>#REF!</v>
      </c>
      <c r="L48" s="47"/>
      <c r="R48" s="110"/>
      <c r="S48" s="99"/>
      <c r="T48" s="100">
        <f>C48</f>
        <v>45833</v>
      </c>
      <c r="U48" s="101">
        <f t="shared" si="21"/>
        <v>20</v>
      </c>
      <c r="V48" s="102">
        <f t="shared" si="21"/>
        <v>0.5</v>
      </c>
      <c r="W48" s="102">
        <f t="shared" si="21"/>
        <v>40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45834</v>
      </c>
      <c r="D49" s="43">
        <v>8</v>
      </c>
      <c r="E49" s="43">
        <v>1</v>
      </c>
      <c r="F49" s="20">
        <v>33</v>
      </c>
      <c r="G49" s="52">
        <v>1.05</v>
      </c>
      <c r="H49" s="96">
        <f t="shared" si="18"/>
        <v>41</v>
      </c>
      <c r="I49" s="97">
        <f t="shared" si="19"/>
        <v>1.0249999999999999</v>
      </c>
      <c r="J49" s="98">
        <f t="shared" si="20"/>
        <v>40</v>
      </c>
      <c r="K49" s="53" t="e">
        <f>IF(#REF!&lt;&gt;0,"Não","")</f>
        <v>#REF!</v>
      </c>
      <c r="L49" s="47"/>
      <c r="R49" s="85"/>
      <c r="S49" s="99"/>
      <c r="T49" s="100">
        <f>C49</f>
        <v>45834</v>
      </c>
      <c r="U49" s="101">
        <f t="shared" si="21"/>
        <v>41</v>
      </c>
      <c r="V49" s="102">
        <f t="shared" si="21"/>
        <v>1.0249999999999999</v>
      </c>
      <c r="W49" s="102">
        <f t="shared" si="21"/>
        <v>40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45835</v>
      </c>
      <c r="D50" s="43">
        <v>14</v>
      </c>
      <c r="E50" s="43">
        <v>0.75</v>
      </c>
      <c r="F50" s="43">
        <v>16</v>
      </c>
      <c r="G50" s="52">
        <v>0.75</v>
      </c>
      <c r="H50" s="96">
        <f t="shared" si="18"/>
        <v>30</v>
      </c>
      <c r="I50" s="97">
        <f t="shared" si="19"/>
        <v>0.75</v>
      </c>
      <c r="J50" s="98">
        <f t="shared" si="20"/>
        <v>40</v>
      </c>
      <c r="K50" s="53" t="e">
        <f>IF(#REF!&lt;&gt;0,"Não","")</f>
        <v>#REF!</v>
      </c>
      <c r="L50" s="47"/>
      <c r="R50" s="85"/>
      <c r="S50" s="99"/>
      <c r="T50" s="100">
        <f>C50</f>
        <v>45835</v>
      </c>
      <c r="U50" s="101">
        <f t="shared" si="21"/>
        <v>30</v>
      </c>
      <c r="V50" s="102">
        <f t="shared" si="21"/>
        <v>0.75</v>
      </c>
      <c r="W50" s="102">
        <f t="shared" si="21"/>
        <v>40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45836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35</v>
      </c>
      <c r="E52" s="115">
        <f>IF(SUM(E46:E51)=0,0,AVERAGE(E46:E51))</f>
        <v>0.5</v>
      </c>
      <c r="F52" s="115">
        <f>SUM(F46:F51)</f>
        <v>78</v>
      </c>
      <c r="G52" s="116">
        <f>IF(SUM(G46:G51)=0,0,AVERAGE(G46:G51))</f>
        <v>0.71</v>
      </c>
      <c r="H52" s="115">
        <f t="shared" si="18"/>
        <v>113</v>
      </c>
      <c r="I52" s="117">
        <f>AVERAGE(E52,G52)</f>
        <v>0.60499999999999998</v>
      </c>
      <c r="J52" s="118">
        <f>IF(I52=0,0,H52/I52)</f>
        <v>186.77685950413223</v>
      </c>
      <c r="K52" s="60"/>
      <c r="L52" s="119"/>
      <c r="R52" s="85"/>
      <c r="S52" s="3"/>
      <c r="T52" s="104"/>
      <c r="U52" s="25">
        <f>D52+F52</f>
        <v>113</v>
      </c>
      <c r="V52" s="33">
        <f>SUM(V46:V50)</f>
        <v>3.0249999999999999</v>
      </c>
      <c r="W52" s="34">
        <f>SUM(W46:W50)</f>
        <v>149.33333333333331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37.333333333333329</v>
      </c>
      <c r="X53" s="37">
        <f>IF(W52=0,0,W53)</f>
        <v>37.333333333333329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45831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45831</v>
      </c>
      <c r="D59" s="43">
        <v>2</v>
      </c>
      <c r="E59" s="43">
        <v>0.5</v>
      </c>
      <c r="F59" s="43">
        <v>0</v>
      </c>
      <c r="G59" s="52">
        <v>0</v>
      </c>
      <c r="H59" s="125">
        <f>D59+F59</f>
        <v>2</v>
      </c>
      <c r="I59" s="126">
        <f>IF(H59=0,0,AVERAGE(E59,G59))</f>
        <v>0.25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45831</v>
      </c>
      <c r="U59" s="130">
        <f>H59</f>
        <v>2</v>
      </c>
      <c r="V59" s="131">
        <f>I59</f>
        <v>0.25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45832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45832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45833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45833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45834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45834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45835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45835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45836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2</v>
      </c>
      <c r="E65" s="135">
        <f>IF(SUM(E59:E64)=0,0,AVERAGE(E59:E64))</f>
        <v>0.1</v>
      </c>
      <c r="F65" s="135">
        <f>SUM(F59:F64)</f>
        <v>0</v>
      </c>
      <c r="G65" s="136">
        <f>IF(SUM(G59:G64)=0,0,AVERAGE(G59:G64))</f>
        <v>0</v>
      </c>
      <c r="H65" s="135">
        <f t="shared" si="26"/>
        <v>2</v>
      </c>
      <c r="I65" s="137">
        <f>AVERAGE(E65,G65)</f>
        <v>0.05</v>
      </c>
      <c r="J65" s="138">
        <f>IF(I65=0,0,H65/I65)</f>
        <v>40</v>
      </c>
      <c r="K65" s="60"/>
      <c r="L65" s="139"/>
      <c r="U65" s="25">
        <f>D65+F65</f>
        <v>2</v>
      </c>
      <c r="V65" s="33">
        <f>SUM(V59:V63)</f>
        <v>0.25</v>
      </c>
      <c r="W65" s="34">
        <f>SUM(W59:W63)</f>
        <v>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10.18</v>
      </c>
      <c r="C68" s="306"/>
      <c r="D68" s="309" t="s">
        <v>1</v>
      </c>
      <c r="E68" s="310"/>
      <c r="F68" s="311" t="s">
        <v>2</v>
      </c>
      <c r="G68" s="309"/>
      <c r="H68" s="312">
        <f>C71</f>
        <v>45831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45831</v>
      </c>
      <c r="D71" s="146">
        <v>4</v>
      </c>
      <c r="E71" s="146">
        <v>1</v>
      </c>
      <c r="F71" s="146">
        <v>5</v>
      </c>
      <c r="G71" s="146">
        <v>1</v>
      </c>
      <c r="H71" s="147">
        <f t="shared" ref="H71:H77" si="28">D71+F71</f>
        <v>9</v>
      </c>
      <c r="I71" s="148">
        <f t="shared" ref="I71:I76" si="29">IF(H71=0,0,AVERAGE(E71,G71))</f>
        <v>1</v>
      </c>
      <c r="J71" s="149">
        <f t="shared" ref="J71:J76" si="30">IF(H71=0,0,H71/I71)</f>
        <v>9</v>
      </c>
      <c r="K71" s="150"/>
      <c r="L71" s="128"/>
      <c r="T71" s="151">
        <f>C71</f>
        <v>45831</v>
      </c>
      <c r="U71" s="152">
        <f>H71</f>
        <v>9</v>
      </c>
      <c r="V71" s="153">
        <f>I71</f>
        <v>1</v>
      </c>
      <c r="W71" s="153">
        <f>J71</f>
        <v>9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45832</v>
      </c>
      <c r="D72" s="146">
        <v>7</v>
      </c>
      <c r="E72" s="146">
        <v>1.5</v>
      </c>
      <c r="F72" s="146">
        <v>6</v>
      </c>
      <c r="G72" s="146">
        <v>1</v>
      </c>
      <c r="H72" s="147">
        <f t="shared" si="28"/>
        <v>13</v>
      </c>
      <c r="I72" s="148">
        <f t="shared" si="29"/>
        <v>1.25</v>
      </c>
      <c r="J72" s="149">
        <f t="shared" si="30"/>
        <v>10.4</v>
      </c>
      <c r="K72" s="150"/>
      <c r="L72" s="128"/>
      <c r="T72" s="151">
        <f>C72</f>
        <v>45832</v>
      </c>
      <c r="U72" s="152">
        <f t="shared" ref="U72:W75" si="32">H72</f>
        <v>13</v>
      </c>
      <c r="V72" s="153">
        <f t="shared" si="32"/>
        <v>1.25</v>
      </c>
      <c r="W72" s="153">
        <f t="shared" si="32"/>
        <v>10.4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45833</v>
      </c>
      <c r="D73" s="146">
        <v>0</v>
      </c>
      <c r="E73" s="146">
        <v>0</v>
      </c>
      <c r="F73" s="146">
        <v>10</v>
      </c>
      <c r="G73" s="146">
        <v>1</v>
      </c>
      <c r="H73" s="147">
        <f t="shared" si="28"/>
        <v>10</v>
      </c>
      <c r="I73" s="148">
        <f t="shared" si="29"/>
        <v>0.5</v>
      </c>
      <c r="J73" s="149">
        <f t="shared" si="30"/>
        <v>20</v>
      </c>
      <c r="K73" s="150"/>
      <c r="L73" s="128"/>
      <c r="T73" s="151">
        <f>C73</f>
        <v>45833</v>
      </c>
      <c r="U73" s="152">
        <f t="shared" si="32"/>
        <v>10</v>
      </c>
      <c r="V73" s="153">
        <f t="shared" si="32"/>
        <v>0.5</v>
      </c>
      <c r="W73" s="153">
        <f t="shared" si="32"/>
        <v>20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45834</v>
      </c>
      <c r="D74" s="146">
        <v>0</v>
      </c>
      <c r="E74" s="146">
        <v>2</v>
      </c>
      <c r="F74" s="146">
        <v>2</v>
      </c>
      <c r="G74" s="146">
        <v>2</v>
      </c>
      <c r="H74" s="147">
        <f t="shared" si="28"/>
        <v>2</v>
      </c>
      <c r="I74" s="148">
        <f t="shared" si="29"/>
        <v>2</v>
      </c>
      <c r="J74" s="149">
        <f t="shared" si="30"/>
        <v>1</v>
      </c>
      <c r="K74" s="150"/>
      <c r="L74" s="128"/>
      <c r="T74" s="151">
        <f>C74</f>
        <v>45834</v>
      </c>
      <c r="U74" s="152">
        <f t="shared" si="32"/>
        <v>2</v>
      </c>
      <c r="V74" s="153">
        <f t="shared" si="32"/>
        <v>2</v>
      </c>
      <c r="W74" s="153">
        <f t="shared" si="32"/>
        <v>1</v>
      </c>
      <c r="X74" s="25">
        <f>IF(W74=0," ",IF(W74&gt;1,1,))</f>
        <v>0</v>
      </c>
    </row>
    <row r="75" spans="1:67" ht="21" customHeight="1">
      <c r="B75" s="144" t="str">
        <f t="shared" si="31"/>
        <v>Sex</v>
      </c>
      <c r="C75" s="145">
        <f t="shared" si="31"/>
        <v>45835</v>
      </c>
      <c r="D75" s="146">
        <v>6</v>
      </c>
      <c r="E75" s="146">
        <v>2</v>
      </c>
      <c r="F75" s="146">
        <v>15</v>
      </c>
      <c r="G75" s="146">
        <v>2</v>
      </c>
      <c r="H75" s="147">
        <f t="shared" si="28"/>
        <v>21</v>
      </c>
      <c r="I75" s="148">
        <f t="shared" si="29"/>
        <v>2</v>
      </c>
      <c r="J75" s="149">
        <f t="shared" si="30"/>
        <v>10.5</v>
      </c>
      <c r="K75" s="150"/>
      <c r="L75" s="128"/>
      <c r="T75" s="151">
        <f>C75</f>
        <v>45835</v>
      </c>
      <c r="U75" s="152">
        <f t="shared" si="32"/>
        <v>21</v>
      </c>
      <c r="V75" s="153">
        <f t="shared" si="32"/>
        <v>2</v>
      </c>
      <c r="W75" s="153">
        <f t="shared" si="32"/>
        <v>10.5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45836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17</v>
      </c>
      <c r="E77" s="157">
        <f>IF(SUM(E71:E76)=0,0,AVERAGE(E71:E76))</f>
        <v>1.3</v>
      </c>
      <c r="F77" s="157">
        <f>SUM(F71:F76)</f>
        <v>38</v>
      </c>
      <c r="G77" s="158">
        <f>IF(SUM(G71:G76)=0,0,AVERAGE(G71:G76))</f>
        <v>1.4</v>
      </c>
      <c r="H77" s="157">
        <f t="shared" si="28"/>
        <v>55</v>
      </c>
      <c r="I77" s="159">
        <f>AVERAGE(E77,G77)</f>
        <v>1.35</v>
      </c>
      <c r="J77" s="160">
        <f>IF(I77=0,0,H77/I77)</f>
        <v>40.74074074074074</v>
      </c>
      <c r="K77" s="60"/>
      <c r="L77" s="142"/>
      <c r="U77" s="25">
        <f>D77+F77</f>
        <v>55</v>
      </c>
      <c r="V77" s="33">
        <f>SUM(V71:V75)</f>
        <v>6.75</v>
      </c>
      <c r="W77" s="34">
        <f>SUM(W71:W75)</f>
        <v>50.9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10.18</v>
      </c>
      <c r="X78" s="37">
        <f>IF(W77=0,0,W78)</f>
        <v>10.18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45831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45832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45833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45834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45835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45836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83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82" priority="11" operator="equal">
      <formula>$R$2</formula>
    </cfRule>
  </conditionalFormatting>
  <conditionalFormatting sqref="C59:C64">
    <cfRule type="cellIs" dxfId="81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O127"/>
  <sheetViews>
    <sheetView workbookViewId="0">
      <selection activeCell="E11" sqref="E11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24.323419540229885</v>
      </c>
      <c r="C7" s="306"/>
      <c r="D7" s="382" t="s">
        <v>1</v>
      </c>
      <c r="E7" s="383"/>
      <c r="F7" s="383" t="s">
        <v>2</v>
      </c>
      <c r="G7" s="384"/>
      <c r="H7" s="385">
        <f>C10</f>
        <v>45838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'23jun'!C15+2</f>
        <v>45838</v>
      </c>
      <c r="D10" s="20">
        <v>93</v>
      </c>
      <c r="E10" s="20">
        <v>7.5</v>
      </c>
      <c r="F10" s="20">
        <v>76</v>
      </c>
      <c r="G10" s="20">
        <v>7</v>
      </c>
      <c r="H10" s="179">
        <f t="shared" ref="H10:H16" si="0">D10+F10</f>
        <v>169</v>
      </c>
      <c r="I10" s="180">
        <f t="shared" ref="I10:I15" si="1">IF(H10=0,0,AVERAGE(E10,G10))</f>
        <v>7.25</v>
      </c>
      <c r="J10" s="181">
        <f t="shared" ref="J10:J15" si="2">IF(H10=0,0,H10/I10)</f>
        <v>23.310344827586206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45838</v>
      </c>
      <c r="U10" s="17">
        <f>H10</f>
        <v>169</v>
      </c>
      <c r="V10" s="19">
        <f>I10</f>
        <v>7.25</v>
      </c>
      <c r="W10" s="24">
        <f>J10</f>
        <v>23.310344827586206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45839</v>
      </c>
      <c r="D11" s="20"/>
      <c r="E11" s="20"/>
      <c r="F11" s="20"/>
      <c r="G11" s="20"/>
      <c r="H11" s="179">
        <f t="shared" si="0"/>
        <v>0</v>
      </c>
      <c r="I11" s="180">
        <f t="shared" si="1"/>
        <v>0</v>
      </c>
      <c r="J11" s="181">
        <f t="shared" si="2"/>
        <v>0</v>
      </c>
      <c r="K11" s="21" t="e">
        <f>IF(#REF!&lt;&gt;0,"Não","")</f>
        <v>#REF!</v>
      </c>
      <c r="L11" s="22" t="s">
        <v>58</v>
      </c>
      <c r="M11" s="1"/>
      <c r="N11" s="1"/>
      <c r="O11" s="1"/>
      <c r="P11" s="1"/>
      <c r="Q11" s="1"/>
      <c r="R11" s="1"/>
      <c r="S11" s="1"/>
      <c r="T11" s="23">
        <f>C11</f>
        <v>45839</v>
      </c>
      <c r="U11" s="17">
        <f t="shared" ref="U11:W14" si="3">H11</f>
        <v>0</v>
      </c>
      <c r="V11" s="19">
        <f t="shared" si="3"/>
        <v>0</v>
      </c>
      <c r="W11" s="24">
        <f t="shared" si="3"/>
        <v>0</v>
      </c>
      <c r="X11" s="25" t="str">
        <f>IF(W11=0," ",IF(W11&gt;1,1,))</f>
        <v xml:space="preserve"> 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45840</v>
      </c>
      <c r="D12" s="20">
        <v>32</v>
      </c>
      <c r="E12" s="20">
        <v>7</v>
      </c>
      <c r="F12" s="20">
        <v>161</v>
      </c>
      <c r="G12" s="20">
        <v>8</v>
      </c>
      <c r="H12" s="179">
        <f t="shared" si="0"/>
        <v>193</v>
      </c>
      <c r="I12" s="180">
        <f t="shared" si="1"/>
        <v>7.5</v>
      </c>
      <c r="J12" s="181">
        <f t="shared" si="2"/>
        <v>25.733333333333334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45840</v>
      </c>
      <c r="U12" s="17">
        <f t="shared" si="3"/>
        <v>193</v>
      </c>
      <c r="V12" s="19">
        <f t="shared" si="3"/>
        <v>7.5</v>
      </c>
      <c r="W12" s="24">
        <f t="shared" si="3"/>
        <v>25.733333333333334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45841</v>
      </c>
      <c r="D13" s="20">
        <v>81</v>
      </c>
      <c r="E13" s="20">
        <v>8</v>
      </c>
      <c r="F13" s="20">
        <v>105</v>
      </c>
      <c r="G13" s="20">
        <v>8</v>
      </c>
      <c r="H13" s="179">
        <f t="shared" si="0"/>
        <v>186</v>
      </c>
      <c r="I13" s="180">
        <f t="shared" si="1"/>
        <v>8</v>
      </c>
      <c r="J13" s="181">
        <f t="shared" si="2"/>
        <v>23.25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45841</v>
      </c>
      <c r="U13" s="17">
        <f t="shared" si="3"/>
        <v>186</v>
      </c>
      <c r="V13" s="19">
        <f t="shared" si="3"/>
        <v>8</v>
      </c>
      <c r="W13" s="24">
        <f t="shared" si="3"/>
        <v>23.25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45842</v>
      </c>
      <c r="D14" s="20">
        <v>122</v>
      </c>
      <c r="E14" s="20">
        <v>8</v>
      </c>
      <c r="F14" s="20">
        <v>78</v>
      </c>
      <c r="G14" s="20">
        <v>8</v>
      </c>
      <c r="H14" s="179">
        <f t="shared" si="0"/>
        <v>200</v>
      </c>
      <c r="I14" s="180">
        <f t="shared" si="1"/>
        <v>8</v>
      </c>
      <c r="J14" s="181">
        <f t="shared" si="2"/>
        <v>25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45842</v>
      </c>
      <c r="U14" s="17">
        <f t="shared" si="3"/>
        <v>200</v>
      </c>
      <c r="V14" s="19">
        <f t="shared" si="3"/>
        <v>8</v>
      </c>
      <c r="W14" s="24">
        <f t="shared" si="3"/>
        <v>25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45843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328</v>
      </c>
      <c r="E16" s="30">
        <f>IF(SUM(E10:E15)=0,0,AVERAGE(E10:E15))</f>
        <v>7.625</v>
      </c>
      <c r="F16" s="30">
        <f>SUM(F10:F15)</f>
        <v>420</v>
      </c>
      <c r="G16" s="30">
        <f>IF(SUM(G10:G15)=0,0,AVERAGE(G10:G15))</f>
        <v>7.75</v>
      </c>
      <c r="H16" s="30">
        <f t="shared" si="0"/>
        <v>748</v>
      </c>
      <c r="I16" s="31">
        <f>IF(H16=0,0,AVERAGE(E16,G16))</f>
        <v>7.6875</v>
      </c>
      <c r="J16" s="32">
        <f>IF(H16=0,0,H16/I16)</f>
        <v>97.300813008130078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748</v>
      </c>
      <c r="V16" s="33">
        <f>SUM(V10:V14)</f>
        <v>30.75</v>
      </c>
      <c r="W16" s="34">
        <f>SUM(W10:W14)</f>
        <v>97.293678160919541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24.323419540229885</v>
      </c>
      <c r="X17" s="37">
        <f>IF(W16=0,0,W17)</f>
        <v>24.323419540229885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15.033333333333333</v>
      </c>
      <c r="C19" s="306"/>
      <c r="D19" s="368" t="s">
        <v>1</v>
      </c>
      <c r="E19" s="369"/>
      <c r="F19" s="369" t="s">
        <v>2</v>
      </c>
      <c r="G19" s="370"/>
      <c r="H19" s="371">
        <f>C22</f>
        <v>45838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45838</v>
      </c>
      <c r="D22" s="43">
        <v>3</v>
      </c>
      <c r="E22" s="43">
        <v>1</v>
      </c>
      <c r="F22" s="43">
        <v>0</v>
      </c>
      <c r="G22" s="43">
        <v>0</v>
      </c>
      <c r="H22" s="44">
        <f t="shared" ref="H22:H28" si="5">D22+F22</f>
        <v>3</v>
      </c>
      <c r="I22" s="45">
        <f t="shared" ref="I22:I27" si="6">IF(H22=0,0,AVERAGE(E22,G22))</f>
        <v>0.5</v>
      </c>
      <c r="J22" s="46">
        <f t="shared" ref="J22:J27" si="7">IF(H22=0,0,H22/I22)</f>
        <v>6</v>
      </c>
      <c r="K22" s="21" t="e">
        <f>IF(#REF!&lt;&gt;0,"Não","")</f>
        <v>#REF!</v>
      </c>
      <c r="L22" s="47"/>
      <c r="T22" s="48">
        <f>C22</f>
        <v>45838</v>
      </c>
      <c r="U22" s="39">
        <f>H22</f>
        <v>3</v>
      </c>
      <c r="V22" s="40">
        <f>I22</f>
        <v>0.5</v>
      </c>
      <c r="W22" s="40">
        <f>J22</f>
        <v>6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45839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45839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45840</v>
      </c>
      <c r="D24" s="43">
        <v>8</v>
      </c>
      <c r="E24" s="43">
        <v>0.75</v>
      </c>
      <c r="F24" s="43">
        <v>10</v>
      </c>
      <c r="G24" s="43">
        <v>0.5</v>
      </c>
      <c r="H24" s="44">
        <f t="shared" si="5"/>
        <v>18</v>
      </c>
      <c r="I24" s="45">
        <f t="shared" si="6"/>
        <v>0.625</v>
      </c>
      <c r="J24" s="46">
        <f t="shared" si="7"/>
        <v>28.8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45840</v>
      </c>
      <c r="U24" s="39">
        <f t="shared" si="8"/>
        <v>18</v>
      </c>
      <c r="V24" s="40">
        <f t="shared" si="8"/>
        <v>0.625</v>
      </c>
      <c r="W24" s="40">
        <f t="shared" si="8"/>
        <v>28.8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45841</v>
      </c>
      <c r="D25" s="43">
        <v>2</v>
      </c>
      <c r="E25" s="43">
        <v>0.5</v>
      </c>
      <c r="F25" s="43">
        <v>5</v>
      </c>
      <c r="G25" s="43">
        <v>1</v>
      </c>
      <c r="H25" s="44">
        <f t="shared" si="5"/>
        <v>7</v>
      </c>
      <c r="I25" s="45">
        <f t="shared" si="6"/>
        <v>0.75</v>
      </c>
      <c r="J25" s="46">
        <f t="shared" si="7"/>
        <v>9.3333333333333339</v>
      </c>
      <c r="K25" s="21" t="e">
        <f>IF(#REF!&lt;&gt;0,"Não","")</f>
        <v>#REF!</v>
      </c>
      <c r="L25" s="47"/>
      <c r="T25" s="48">
        <f>C25</f>
        <v>45841</v>
      </c>
      <c r="U25" s="39">
        <f t="shared" si="8"/>
        <v>7</v>
      </c>
      <c r="V25" s="40">
        <f t="shared" si="8"/>
        <v>0.75</v>
      </c>
      <c r="W25" s="40">
        <f t="shared" si="8"/>
        <v>9.3333333333333339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45842</v>
      </c>
      <c r="D26" s="43">
        <v>0</v>
      </c>
      <c r="E26" s="43">
        <v>0</v>
      </c>
      <c r="F26" s="43">
        <v>8</v>
      </c>
      <c r="G26" s="43">
        <v>1</v>
      </c>
      <c r="H26" s="49">
        <f t="shared" si="5"/>
        <v>8</v>
      </c>
      <c r="I26" s="50">
        <f t="shared" si="6"/>
        <v>0.5</v>
      </c>
      <c r="J26" s="51">
        <f t="shared" si="7"/>
        <v>16</v>
      </c>
      <c r="K26" s="21" t="e">
        <f>IF(#REF!&lt;&gt;0,"Não","")</f>
        <v>#REF!</v>
      </c>
      <c r="L26" s="47"/>
      <c r="T26" s="48">
        <f>C26</f>
        <v>45842</v>
      </c>
      <c r="U26" s="39">
        <f t="shared" si="8"/>
        <v>8</v>
      </c>
      <c r="V26" s="40">
        <f t="shared" si="8"/>
        <v>0.5</v>
      </c>
      <c r="W26" s="40">
        <f t="shared" si="8"/>
        <v>16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45843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13</v>
      </c>
      <c r="E28" s="56">
        <f>IF(SUM(E22:E27)=0,0,AVERAGE(E22:E27))</f>
        <v>0.45</v>
      </c>
      <c r="F28" s="56">
        <f>SUM(F22:F27)</f>
        <v>23</v>
      </c>
      <c r="G28" s="57">
        <f>IF(SUM(G22:G27)=0,0,AVERAGE(G22:G27))</f>
        <v>0.5</v>
      </c>
      <c r="H28" s="56">
        <f t="shared" si="5"/>
        <v>36</v>
      </c>
      <c r="I28" s="58">
        <f>AVERAGE(I22:I26)</f>
        <v>0.47499999999999998</v>
      </c>
      <c r="J28" s="59">
        <f>IF(H28=0,0,H28/I28)</f>
        <v>75.789473684210535</v>
      </c>
      <c r="K28" s="60"/>
      <c r="L28" s="61"/>
      <c r="U28" s="25">
        <f>D28+F28</f>
        <v>36</v>
      </c>
      <c r="V28" s="33">
        <f>SUM(V22:V26)</f>
        <v>2.375</v>
      </c>
      <c r="W28" s="34">
        <f>SUM(W22:W26)</f>
        <v>60.133333333333333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15.033333333333333</v>
      </c>
      <c r="X29" s="37">
        <f>IF(W28=0,0,W29)</f>
        <v>15.033333333333333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30.933333333333337</v>
      </c>
      <c r="C31" s="306"/>
      <c r="D31" s="352" t="s">
        <v>1</v>
      </c>
      <c r="E31" s="353"/>
      <c r="F31" s="353" t="s">
        <v>2</v>
      </c>
      <c r="G31" s="354"/>
      <c r="H31" s="355">
        <f>C34</f>
        <v>45838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45838</v>
      </c>
      <c r="D34" s="43">
        <v>14</v>
      </c>
      <c r="E34" s="43">
        <v>1</v>
      </c>
      <c r="F34" s="43">
        <v>13</v>
      </c>
      <c r="G34" s="43">
        <v>1</v>
      </c>
      <c r="H34" s="67">
        <f t="shared" ref="H34:H40" si="11">D34+F34</f>
        <v>27</v>
      </c>
      <c r="I34" s="68">
        <f t="shared" ref="I34:I39" si="12">IF(H34=0,0,AVERAGE(E34,G34))</f>
        <v>1</v>
      </c>
      <c r="J34" s="69">
        <f t="shared" ref="J34:J39" si="13">IF(H34=0,0,H34/I34)</f>
        <v>27</v>
      </c>
      <c r="K34" s="21" t="e">
        <f>IF(#REF!&lt;&gt;0,"Não","")</f>
        <v>#REF!</v>
      </c>
      <c r="L34" s="47"/>
      <c r="T34" s="70">
        <f>C34</f>
        <v>45838</v>
      </c>
      <c r="U34" s="63">
        <f>H34</f>
        <v>27</v>
      </c>
      <c r="V34" s="64">
        <f>I34</f>
        <v>1</v>
      </c>
      <c r="W34" s="64">
        <f>J34</f>
        <v>27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45839</v>
      </c>
      <c r="D35" s="43">
        <v>11</v>
      </c>
      <c r="E35" s="43">
        <v>1</v>
      </c>
      <c r="F35" s="43">
        <v>3</v>
      </c>
      <c r="G35" s="43">
        <v>0.5</v>
      </c>
      <c r="H35" s="67">
        <f t="shared" si="11"/>
        <v>14</v>
      </c>
      <c r="I35" s="68">
        <f t="shared" si="12"/>
        <v>0.75</v>
      </c>
      <c r="J35" s="69">
        <f t="shared" si="13"/>
        <v>18.666666666666668</v>
      </c>
      <c r="K35" s="21" t="e">
        <f>IF(#REF!&lt;&gt;0,"Não","")</f>
        <v>#REF!</v>
      </c>
      <c r="L35" s="47"/>
      <c r="T35" s="70">
        <f>C35</f>
        <v>45839</v>
      </c>
      <c r="U35" s="63">
        <f t="shared" ref="U35:W38" si="14">H35</f>
        <v>14</v>
      </c>
      <c r="V35" s="64">
        <f t="shared" si="14"/>
        <v>0.75</v>
      </c>
      <c r="W35" s="64">
        <f t="shared" si="14"/>
        <v>18.666666666666668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45840</v>
      </c>
      <c r="D36" s="20">
        <v>11</v>
      </c>
      <c r="E36" s="43">
        <v>1</v>
      </c>
      <c r="F36" s="20">
        <v>10</v>
      </c>
      <c r="G36" s="43">
        <v>1</v>
      </c>
      <c r="H36" s="67">
        <f t="shared" si="11"/>
        <v>21</v>
      </c>
      <c r="I36" s="68">
        <f t="shared" si="12"/>
        <v>1</v>
      </c>
      <c r="J36" s="69">
        <f t="shared" si="13"/>
        <v>21</v>
      </c>
      <c r="K36" s="26" t="e">
        <f>IF(#REF!&lt;&gt;0,"Não","")</f>
        <v>#REF!</v>
      </c>
      <c r="L36" s="47"/>
      <c r="T36" s="70">
        <f>C36</f>
        <v>45840</v>
      </c>
      <c r="U36" s="63">
        <f t="shared" si="14"/>
        <v>21</v>
      </c>
      <c r="V36" s="64">
        <f t="shared" si="14"/>
        <v>1</v>
      </c>
      <c r="W36" s="64">
        <f t="shared" si="14"/>
        <v>21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45841</v>
      </c>
      <c r="D37" s="43">
        <v>17</v>
      </c>
      <c r="E37" s="43">
        <v>1</v>
      </c>
      <c r="F37" s="43">
        <v>31</v>
      </c>
      <c r="G37" s="43">
        <v>1</v>
      </c>
      <c r="H37" s="67">
        <f t="shared" si="11"/>
        <v>48</v>
      </c>
      <c r="I37" s="68">
        <f t="shared" si="12"/>
        <v>1</v>
      </c>
      <c r="J37" s="69">
        <f t="shared" si="13"/>
        <v>48</v>
      </c>
      <c r="K37" s="21" t="e">
        <f>IF(#REF!&lt;&gt;0,"Não","")</f>
        <v>#REF!</v>
      </c>
      <c r="L37" s="47"/>
      <c r="T37" s="70">
        <f>C37</f>
        <v>45841</v>
      </c>
      <c r="U37" s="63">
        <f t="shared" si="14"/>
        <v>48</v>
      </c>
      <c r="V37" s="64">
        <f t="shared" si="14"/>
        <v>1</v>
      </c>
      <c r="W37" s="64">
        <f t="shared" si="14"/>
        <v>48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45842</v>
      </c>
      <c r="D38" s="43">
        <v>20</v>
      </c>
      <c r="E38" s="43">
        <v>1</v>
      </c>
      <c r="F38" s="43">
        <v>0</v>
      </c>
      <c r="G38" s="43">
        <v>0</v>
      </c>
      <c r="H38" s="71">
        <f t="shared" si="11"/>
        <v>20</v>
      </c>
      <c r="I38" s="72">
        <f t="shared" si="12"/>
        <v>0.5</v>
      </c>
      <c r="J38" s="73">
        <f t="shared" si="13"/>
        <v>40</v>
      </c>
      <c r="K38" s="21" t="e">
        <f>IF(#REF!&lt;&gt;0,"Não","")</f>
        <v>#REF!</v>
      </c>
      <c r="L38" s="47"/>
      <c r="T38" s="70">
        <f>C38</f>
        <v>45842</v>
      </c>
      <c r="U38" s="63">
        <f t="shared" si="14"/>
        <v>20</v>
      </c>
      <c r="V38" s="64">
        <f t="shared" si="14"/>
        <v>0.5</v>
      </c>
      <c r="W38" s="64">
        <f t="shared" si="14"/>
        <v>40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45843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73</v>
      </c>
      <c r="E40" s="76">
        <f>IF(SUM(E34:E39)=0,0,AVERAGE(E34:E39))</f>
        <v>1</v>
      </c>
      <c r="F40" s="76">
        <f>SUM(F34:F39)</f>
        <v>57</v>
      </c>
      <c r="G40" s="77">
        <f>IF(SUM(G34:G39)=0,0,AVERAGE(G34:G39))</f>
        <v>0.7</v>
      </c>
      <c r="H40" s="78">
        <f t="shared" si="11"/>
        <v>130</v>
      </c>
      <c r="I40" s="79">
        <f>AVERAGE(I34:I38)</f>
        <v>0.85</v>
      </c>
      <c r="J40" s="80">
        <v>0</v>
      </c>
      <c r="K40" s="60"/>
      <c r="L40" s="81"/>
      <c r="U40" s="25">
        <f>D40+F40</f>
        <v>130</v>
      </c>
      <c r="V40" s="33">
        <f>SUM(V34:V38)</f>
        <v>4.25</v>
      </c>
      <c r="W40" s="34">
        <f>SUM(W34:W38)</f>
        <v>154.66666666666669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30.933333333333337</v>
      </c>
      <c r="X41" s="37">
        <f>IF(W40=0,0,W41)</f>
        <v>30.933333333333337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53.166666666666671</v>
      </c>
      <c r="C43" s="335"/>
      <c r="D43" s="338" t="s">
        <v>1</v>
      </c>
      <c r="E43" s="339"/>
      <c r="F43" s="339" t="s">
        <v>2</v>
      </c>
      <c r="G43" s="340"/>
      <c r="H43" s="341">
        <f>C46</f>
        <v>45838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45838</v>
      </c>
      <c r="D46" s="43">
        <v>6</v>
      </c>
      <c r="E46" s="43">
        <v>0.25</v>
      </c>
      <c r="F46" s="43">
        <v>0</v>
      </c>
      <c r="G46" s="52">
        <v>0</v>
      </c>
      <c r="H46" s="96">
        <f t="shared" ref="H46:H52" si="18">D46+F46</f>
        <v>6</v>
      </c>
      <c r="I46" s="97">
        <f t="shared" ref="I46:I51" si="19">IF(H46=0,0,AVERAGE(E46,G46))</f>
        <v>0.125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45838</v>
      </c>
      <c r="U46" s="101">
        <f>H46</f>
        <v>6</v>
      </c>
      <c r="V46" s="102">
        <f>I46</f>
        <v>0.125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45839</v>
      </c>
      <c r="D47" s="43">
        <v>10</v>
      </c>
      <c r="E47" s="43">
        <v>0.75</v>
      </c>
      <c r="F47" s="43">
        <v>0</v>
      </c>
      <c r="G47" s="52">
        <v>0</v>
      </c>
      <c r="H47" s="96">
        <f t="shared" si="18"/>
        <v>10</v>
      </c>
      <c r="I47" s="97">
        <f t="shared" si="19"/>
        <v>0.375</v>
      </c>
      <c r="J47" s="98">
        <f t="shared" si="20"/>
        <v>26.666666666666668</v>
      </c>
      <c r="K47" s="53" t="e">
        <f>IF(#REF!&lt;&gt;0,"Não","")</f>
        <v>#REF!</v>
      </c>
      <c r="L47" s="47"/>
      <c r="R47" s="85"/>
      <c r="S47" s="99"/>
      <c r="T47" s="100">
        <f>C47</f>
        <v>45839</v>
      </c>
      <c r="U47" s="101">
        <f t="shared" ref="U47:W50" si="21">H47</f>
        <v>10</v>
      </c>
      <c r="V47" s="102">
        <f t="shared" si="21"/>
        <v>0.375</v>
      </c>
      <c r="W47" s="102">
        <f t="shared" si="21"/>
        <v>26.666666666666668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45840</v>
      </c>
      <c r="D48" s="20">
        <v>0</v>
      </c>
      <c r="E48" s="43">
        <v>0</v>
      </c>
      <c r="F48" s="20">
        <v>0</v>
      </c>
      <c r="G48" s="52">
        <v>0</v>
      </c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45840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45841</v>
      </c>
      <c r="D49" s="43">
        <v>0</v>
      </c>
      <c r="E49" s="43">
        <v>0</v>
      </c>
      <c r="F49" s="20">
        <v>18</v>
      </c>
      <c r="G49" s="52">
        <v>0.5</v>
      </c>
      <c r="H49" s="96">
        <f t="shared" si="18"/>
        <v>18</v>
      </c>
      <c r="I49" s="97">
        <f t="shared" si="19"/>
        <v>0.25</v>
      </c>
      <c r="J49" s="98">
        <f t="shared" si="20"/>
        <v>72</v>
      </c>
      <c r="K49" s="53" t="e">
        <f>IF(#REF!&lt;&gt;0,"Não","")</f>
        <v>#REF!</v>
      </c>
      <c r="L49" s="47"/>
      <c r="R49" s="85"/>
      <c r="S49" s="99"/>
      <c r="T49" s="100">
        <f>C49</f>
        <v>45841</v>
      </c>
      <c r="U49" s="101">
        <f t="shared" si="21"/>
        <v>18</v>
      </c>
      <c r="V49" s="102">
        <f t="shared" si="21"/>
        <v>0.25</v>
      </c>
      <c r="W49" s="102">
        <f t="shared" si="21"/>
        <v>72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45842</v>
      </c>
      <c r="D50" s="43">
        <v>13</v>
      </c>
      <c r="E50" s="43">
        <v>0.5</v>
      </c>
      <c r="F50" s="43">
        <v>20</v>
      </c>
      <c r="G50" s="52">
        <v>0.5</v>
      </c>
      <c r="H50" s="96">
        <f t="shared" si="18"/>
        <v>33</v>
      </c>
      <c r="I50" s="97">
        <f t="shared" si="19"/>
        <v>0.5</v>
      </c>
      <c r="J50" s="98">
        <f t="shared" si="20"/>
        <v>66</v>
      </c>
      <c r="K50" s="53" t="e">
        <f>IF(#REF!&lt;&gt;0,"Não","")</f>
        <v>#REF!</v>
      </c>
      <c r="L50" s="47"/>
      <c r="R50" s="85"/>
      <c r="S50" s="99"/>
      <c r="T50" s="100">
        <f>C50</f>
        <v>45842</v>
      </c>
      <c r="U50" s="101">
        <f t="shared" si="21"/>
        <v>33</v>
      </c>
      <c r="V50" s="102">
        <f t="shared" si="21"/>
        <v>0.5</v>
      </c>
      <c r="W50" s="102">
        <f t="shared" si="21"/>
        <v>66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45843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29</v>
      </c>
      <c r="E52" s="115">
        <f>IF(SUM(E46:E51)=0,0,AVERAGE(E46:E51))</f>
        <v>0.3</v>
      </c>
      <c r="F52" s="115">
        <f>SUM(F46:F51)</f>
        <v>38</v>
      </c>
      <c r="G52" s="116">
        <f>IF(SUM(G46:G51)=0,0,AVERAGE(G46:G51))</f>
        <v>0.2</v>
      </c>
      <c r="H52" s="115">
        <f t="shared" si="18"/>
        <v>67</v>
      </c>
      <c r="I52" s="117">
        <f>AVERAGE(E52,G52)</f>
        <v>0.25</v>
      </c>
      <c r="J52" s="118">
        <f>IF(I52=0,0,H52/I52)</f>
        <v>268</v>
      </c>
      <c r="K52" s="60"/>
      <c r="L52" s="119"/>
      <c r="R52" s="85"/>
      <c r="S52" s="3"/>
      <c r="T52" s="104"/>
      <c r="U52" s="25">
        <f>D52+F52</f>
        <v>67</v>
      </c>
      <c r="V52" s="33">
        <f>SUM(V46:V50)</f>
        <v>1.25</v>
      </c>
      <c r="W52" s="34">
        <f>SUM(W46:W50)</f>
        <v>212.66666666666669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53.166666666666671</v>
      </c>
      <c r="X53" s="37">
        <f>IF(W52=0,0,W53)</f>
        <v>53.166666666666671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18.666666666666664</v>
      </c>
      <c r="C56" s="306"/>
      <c r="D56" s="317" t="s">
        <v>1</v>
      </c>
      <c r="E56" s="318"/>
      <c r="F56" s="318" t="s">
        <v>2</v>
      </c>
      <c r="G56" s="319"/>
      <c r="H56" s="320">
        <f>C59</f>
        <v>45838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45838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45838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45839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45839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45840</v>
      </c>
      <c r="D61" s="20">
        <v>1</v>
      </c>
      <c r="E61" s="43">
        <v>0.25</v>
      </c>
      <c r="F61" s="20">
        <v>10</v>
      </c>
      <c r="G61" s="52">
        <v>0.5</v>
      </c>
      <c r="H61" s="125">
        <f t="shared" ref="H61:H65" si="26">D61+F61</f>
        <v>11</v>
      </c>
      <c r="I61" s="126">
        <f t="shared" ref="I61:I64" si="27">IF(H61=0,0,AVERAGE(E61,G61))</f>
        <v>0.375</v>
      </c>
      <c r="J61" s="127">
        <f t="shared" si="23"/>
        <v>29.333333333333332</v>
      </c>
      <c r="K61" s="109" t="e">
        <f>IF(#REF!&lt;&gt;0,"Não","")</f>
        <v>#REF!</v>
      </c>
      <c r="L61" s="128"/>
      <c r="T61" s="129">
        <f>C61</f>
        <v>45840</v>
      </c>
      <c r="U61" s="130">
        <f t="shared" si="25"/>
        <v>11</v>
      </c>
      <c r="V61" s="131">
        <f t="shared" si="25"/>
        <v>0.375</v>
      </c>
      <c r="W61" s="131">
        <f t="shared" si="25"/>
        <v>29.333333333333332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45841</v>
      </c>
      <c r="D62" s="43">
        <v>2</v>
      </c>
      <c r="E62" s="43">
        <v>0.5</v>
      </c>
      <c r="F62" s="20">
        <v>0</v>
      </c>
      <c r="G62" s="52">
        <v>0</v>
      </c>
      <c r="H62" s="125">
        <f t="shared" si="26"/>
        <v>2</v>
      </c>
      <c r="I62" s="126">
        <f t="shared" si="27"/>
        <v>0.25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45841</v>
      </c>
      <c r="U62" s="130">
        <f t="shared" si="25"/>
        <v>2</v>
      </c>
      <c r="V62" s="131">
        <f t="shared" si="25"/>
        <v>0.25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45842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45842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45843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0.15</v>
      </c>
      <c r="F65" s="135">
        <f>SUM(F59:F64)</f>
        <v>10</v>
      </c>
      <c r="G65" s="136">
        <f>IF(SUM(G59:G64)=0,0,AVERAGE(G59:G64))</f>
        <v>0.1</v>
      </c>
      <c r="H65" s="135">
        <f t="shared" si="26"/>
        <v>13</v>
      </c>
      <c r="I65" s="137">
        <f>AVERAGE(E65,G65)</f>
        <v>0.125</v>
      </c>
      <c r="J65" s="138">
        <f>IF(I65=0,0,H65/I65)</f>
        <v>104</v>
      </c>
      <c r="K65" s="60"/>
      <c r="L65" s="139"/>
      <c r="U65" s="25">
        <f>D65+F65</f>
        <v>13</v>
      </c>
      <c r="V65" s="33">
        <f>SUM(V59:V63)</f>
        <v>0.625</v>
      </c>
      <c r="W65" s="34">
        <f>SUM(W59:W63)</f>
        <v>37.333333333333329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18.666666666666664</v>
      </c>
      <c r="X66" s="37">
        <f>IF(W65=0,0,W66)</f>
        <v>18.666666666666664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6.7027777777777775</v>
      </c>
      <c r="C68" s="306"/>
      <c r="D68" s="309" t="s">
        <v>1</v>
      </c>
      <c r="E68" s="310"/>
      <c r="F68" s="311" t="s">
        <v>2</v>
      </c>
      <c r="G68" s="309"/>
      <c r="H68" s="312">
        <f>C71</f>
        <v>45838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45838</v>
      </c>
      <c r="D71" s="146">
        <v>8</v>
      </c>
      <c r="E71" s="146">
        <v>2</v>
      </c>
      <c r="F71" s="146">
        <v>9</v>
      </c>
      <c r="G71" s="146">
        <v>2</v>
      </c>
      <c r="H71" s="147">
        <f t="shared" ref="H71:H77" si="28">D71+F71</f>
        <v>17</v>
      </c>
      <c r="I71" s="148">
        <f t="shared" ref="I71:I76" si="29">IF(H71=0,0,AVERAGE(E71,G71))</f>
        <v>2</v>
      </c>
      <c r="J71" s="149">
        <f t="shared" ref="J71:J76" si="30">IF(H71=0,0,H71/I71)</f>
        <v>8.5</v>
      </c>
      <c r="K71" s="150"/>
      <c r="L71" s="128"/>
      <c r="T71" s="151">
        <f>C71</f>
        <v>45838</v>
      </c>
      <c r="U71" s="152">
        <f>H71</f>
        <v>17</v>
      </c>
      <c r="V71" s="153">
        <f>I71</f>
        <v>2</v>
      </c>
      <c r="W71" s="153">
        <f>J71</f>
        <v>8.5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45839</v>
      </c>
      <c r="D72" s="146">
        <v>0</v>
      </c>
      <c r="E72" s="146">
        <v>0</v>
      </c>
      <c r="F72" s="146">
        <v>0</v>
      </c>
      <c r="G72" s="146">
        <v>0</v>
      </c>
      <c r="H72" s="147">
        <f t="shared" si="28"/>
        <v>0</v>
      </c>
      <c r="I72" s="148">
        <f t="shared" si="29"/>
        <v>0</v>
      </c>
      <c r="J72" s="149">
        <f t="shared" si="30"/>
        <v>0</v>
      </c>
      <c r="K72" s="150"/>
      <c r="L72" s="128"/>
      <c r="T72" s="151">
        <f>C72</f>
        <v>45839</v>
      </c>
      <c r="U72" s="152">
        <f t="shared" ref="U72:W75" si="32">H72</f>
        <v>0</v>
      </c>
      <c r="V72" s="153">
        <f t="shared" si="32"/>
        <v>0</v>
      </c>
      <c r="W72" s="153">
        <f t="shared" si="32"/>
        <v>0</v>
      </c>
      <c r="X72" s="25" t="str">
        <f>IF(W72=0," ",IF(W72&gt;1,1,))</f>
        <v xml:space="preserve"> </v>
      </c>
    </row>
    <row r="73" spans="1:67" ht="21" customHeight="1">
      <c r="B73" s="144" t="str">
        <f t="shared" si="31"/>
        <v>Qua</v>
      </c>
      <c r="C73" s="145">
        <f t="shared" si="31"/>
        <v>45840</v>
      </c>
      <c r="D73" s="146">
        <v>0</v>
      </c>
      <c r="E73" s="146">
        <v>2</v>
      </c>
      <c r="F73" s="146">
        <v>4</v>
      </c>
      <c r="G73" s="146">
        <v>2</v>
      </c>
      <c r="H73" s="147">
        <f t="shared" si="28"/>
        <v>4</v>
      </c>
      <c r="I73" s="148">
        <f t="shared" si="29"/>
        <v>2</v>
      </c>
      <c r="J73" s="149">
        <f t="shared" si="30"/>
        <v>2</v>
      </c>
      <c r="K73" s="150"/>
      <c r="L73" s="128"/>
      <c r="T73" s="151">
        <f>C73</f>
        <v>45840</v>
      </c>
      <c r="U73" s="152">
        <f t="shared" si="32"/>
        <v>4</v>
      </c>
      <c r="V73" s="153">
        <f t="shared" si="32"/>
        <v>2</v>
      </c>
      <c r="W73" s="153">
        <f t="shared" si="32"/>
        <v>2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45841</v>
      </c>
      <c r="D74" s="146">
        <v>10</v>
      </c>
      <c r="E74" s="146">
        <v>2</v>
      </c>
      <c r="F74" s="146">
        <v>13</v>
      </c>
      <c r="G74" s="146">
        <v>3</v>
      </c>
      <c r="H74" s="147">
        <f t="shared" si="28"/>
        <v>23</v>
      </c>
      <c r="I74" s="148">
        <f t="shared" si="29"/>
        <v>2.5</v>
      </c>
      <c r="J74" s="149">
        <f t="shared" si="30"/>
        <v>9.1999999999999993</v>
      </c>
      <c r="K74" s="150"/>
      <c r="L74" s="128"/>
      <c r="T74" s="151">
        <f>C74</f>
        <v>45841</v>
      </c>
      <c r="U74" s="152">
        <f t="shared" si="32"/>
        <v>23</v>
      </c>
      <c r="V74" s="153">
        <f t="shared" si="32"/>
        <v>2.5</v>
      </c>
      <c r="W74" s="153">
        <f t="shared" si="32"/>
        <v>9.1999999999999993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45842</v>
      </c>
      <c r="D75" s="146">
        <v>9</v>
      </c>
      <c r="E75" s="146">
        <v>2</v>
      </c>
      <c r="F75" s="146">
        <v>7</v>
      </c>
      <c r="G75" s="146">
        <v>2.5</v>
      </c>
      <c r="H75" s="147">
        <f t="shared" si="28"/>
        <v>16</v>
      </c>
      <c r="I75" s="148">
        <f t="shared" si="29"/>
        <v>2.25</v>
      </c>
      <c r="J75" s="149">
        <f t="shared" si="30"/>
        <v>7.1111111111111107</v>
      </c>
      <c r="K75" s="150"/>
      <c r="L75" s="128"/>
      <c r="T75" s="151">
        <f>C75</f>
        <v>45842</v>
      </c>
      <c r="U75" s="152">
        <f t="shared" si="32"/>
        <v>16</v>
      </c>
      <c r="V75" s="153">
        <f t="shared" si="32"/>
        <v>2.25</v>
      </c>
      <c r="W75" s="153">
        <f t="shared" si="32"/>
        <v>7.1111111111111107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45843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27</v>
      </c>
      <c r="E77" s="157">
        <f>IF(SUM(E71:E76)=0,0,AVERAGE(E71:E76))</f>
        <v>1.6</v>
      </c>
      <c r="F77" s="157">
        <f>SUM(F71:F76)</f>
        <v>33</v>
      </c>
      <c r="G77" s="158">
        <f>IF(SUM(G71:G76)=0,0,AVERAGE(G71:G76))</f>
        <v>1.9</v>
      </c>
      <c r="H77" s="157">
        <f t="shared" si="28"/>
        <v>60</v>
      </c>
      <c r="I77" s="159">
        <f>AVERAGE(E77,G77)</f>
        <v>1.75</v>
      </c>
      <c r="J77" s="160">
        <f>IF(I77=0,0,H77/I77)</f>
        <v>34.285714285714285</v>
      </c>
      <c r="K77" s="60"/>
      <c r="L77" s="142"/>
      <c r="U77" s="25">
        <f>D77+F77</f>
        <v>60</v>
      </c>
      <c r="V77" s="33">
        <f>SUM(V71:V75)</f>
        <v>8.75</v>
      </c>
      <c r="W77" s="34">
        <f>SUM(W71:W75)</f>
        <v>26.81111111111111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6.7027777777777775</v>
      </c>
      <c r="X78" s="37">
        <f>IF(W77=0,0,W78)</f>
        <v>6.7027777777777775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45838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45839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45840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45841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45842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45843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80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79" priority="11" operator="equal">
      <formula>$R$2</formula>
    </cfRule>
  </conditionalFormatting>
  <conditionalFormatting sqref="C59:C64">
    <cfRule type="cellIs" dxfId="78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O127"/>
  <sheetViews>
    <sheetView workbookViewId="0">
      <selection activeCell="G75" sqref="G7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28.393200549450551</v>
      </c>
      <c r="C7" s="306"/>
      <c r="D7" s="382" t="s">
        <v>1</v>
      </c>
      <c r="E7" s="383"/>
      <c r="F7" s="383" t="s">
        <v>2</v>
      </c>
      <c r="G7" s="384"/>
      <c r="H7" s="385">
        <f>C10</f>
        <v>45845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'30jun'!C15+2</f>
        <v>45845</v>
      </c>
      <c r="D10" s="20">
        <v>127</v>
      </c>
      <c r="E10" s="20">
        <v>8</v>
      </c>
      <c r="F10" s="20">
        <v>95</v>
      </c>
      <c r="G10" s="20">
        <v>8</v>
      </c>
      <c r="H10" s="179">
        <f t="shared" ref="H10:H16" si="0">D10+F10</f>
        <v>222</v>
      </c>
      <c r="I10" s="180">
        <f t="shared" ref="I10:I15" si="1">IF(H10=0,0,AVERAGE(E10,G10))</f>
        <v>8</v>
      </c>
      <c r="J10" s="181">
        <f t="shared" ref="J10:J15" si="2">IF(H10=0,0,H10/I10)</f>
        <v>27.75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45845</v>
      </c>
      <c r="U10" s="17">
        <f>H10</f>
        <v>222</v>
      </c>
      <c r="V10" s="19">
        <f>I10</f>
        <v>8</v>
      </c>
      <c r="W10" s="24">
        <f>J10</f>
        <v>27.75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45846</v>
      </c>
      <c r="D11" s="20">
        <v>113</v>
      </c>
      <c r="E11" s="20">
        <v>6</v>
      </c>
      <c r="F11" s="20">
        <v>87</v>
      </c>
      <c r="G11" s="20">
        <v>7</v>
      </c>
      <c r="H11" s="179">
        <f t="shared" si="0"/>
        <v>200</v>
      </c>
      <c r="I11" s="180">
        <f t="shared" si="1"/>
        <v>6.5</v>
      </c>
      <c r="J11" s="181">
        <f t="shared" si="2"/>
        <v>30.76923076923077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45846</v>
      </c>
      <c r="U11" s="17">
        <f t="shared" ref="U11:W14" si="3">H11</f>
        <v>200</v>
      </c>
      <c r="V11" s="19">
        <f t="shared" si="3"/>
        <v>6.5</v>
      </c>
      <c r="W11" s="24">
        <f t="shared" si="3"/>
        <v>30.76923076923077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45847</v>
      </c>
      <c r="D12" s="20"/>
      <c r="E12" s="20"/>
      <c r="F12" s="20"/>
      <c r="G12" s="20"/>
      <c r="H12" s="179">
        <f t="shared" si="0"/>
        <v>0</v>
      </c>
      <c r="I12" s="180">
        <f t="shared" si="1"/>
        <v>0</v>
      </c>
      <c r="J12" s="181">
        <f t="shared" si="2"/>
        <v>0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45847</v>
      </c>
      <c r="U12" s="17">
        <f t="shared" si="3"/>
        <v>0</v>
      </c>
      <c r="V12" s="19">
        <f t="shared" si="3"/>
        <v>0</v>
      </c>
      <c r="W12" s="24">
        <f t="shared" si="3"/>
        <v>0</v>
      </c>
      <c r="X12" s="25" t="str">
        <f>IF(W12=0," ",IF(W12&gt;1,1,))</f>
        <v xml:space="preserve"> 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45848</v>
      </c>
      <c r="D13" s="20">
        <v>117</v>
      </c>
      <c r="E13" s="20">
        <v>8</v>
      </c>
      <c r="F13" s="20">
        <v>128</v>
      </c>
      <c r="G13" s="20">
        <v>8</v>
      </c>
      <c r="H13" s="179">
        <f t="shared" si="0"/>
        <v>245</v>
      </c>
      <c r="I13" s="180">
        <f t="shared" si="1"/>
        <v>8</v>
      </c>
      <c r="J13" s="181">
        <f t="shared" si="2"/>
        <v>30.625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45848</v>
      </c>
      <c r="U13" s="17">
        <f t="shared" si="3"/>
        <v>245</v>
      </c>
      <c r="V13" s="19">
        <f t="shared" si="3"/>
        <v>8</v>
      </c>
      <c r="W13" s="24">
        <f t="shared" si="3"/>
        <v>30.625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45849</v>
      </c>
      <c r="D14" s="20">
        <v>72</v>
      </c>
      <c r="E14" s="20">
        <v>7</v>
      </c>
      <c r="F14" s="20">
        <v>99</v>
      </c>
      <c r="G14" s="20">
        <v>7</v>
      </c>
      <c r="H14" s="179">
        <f t="shared" si="0"/>
        <v>171</v>
      </c>
      <c r="I14" s="180">
        <f t="shared" si="1"/>
        <v>7</v>
      </c>
      <c r="J14" s="181">
        <f t="shared" si="2"/>
        <v>24.428571428571427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45849</v>
      </c>
      <c r="U14" s="17">
        <f t="shared" si="3"/>
        <v>171</v>
      </c>
      <c r="V14" s="19">
        <f t="shared" si="3"/>
        <v>7</v>
      </c>
      <c r="W14" s="24">
        <f t="shared" si="3"/>
        <v>24.428571428571427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45850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429</v>
      </c>
      <c r="E16" s="30">
        <f>IF(SUM(E10:E15)=0,0,AVERAGE(E10:E15))</f>
        <v>7.25</v>
      </c>
      <c r="F16" s="30">
        <f>SUM(F10:F15)</f>
        <v>409</v>
      </c>
      <c r="G16" s="30">
        <f>IF(SUM(G10:G15)=0,0,AVERAGE(G10:G15))</f>
        <v>7.5</v>
      </c>
      <c r="H16" s="30">
        <f t="shared" si="0"/>
        <v>838</v>
      </c>
      <c r="I16" s="31">
        <f>IF(H16=0,0,AVERAGE(E16,G16))</f>
        <v>7.375</v>
      </c>
      <c r="J16" s="32">
        <f>IF(H16=0,0,H16/I16)</f>
        <v>113.62711864406779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838</v>
      </c>
      <c r="V16" s="33">
        <f>SUM(V10:V14)</f>
        <v>29.5</v>
      </c>
      <c r="W16" s="34">
        <f>SUM(W10:W14)</f>
        <v>113.5728021978022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28.393200549450551</v>
      </c>
      <c r="X17" s="37">
        <f>IF(W16=0,0,W17)</f>
        <v>28.393200549450551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12.835772357723579</v>
      </c>
      <c r="C19" s="306"/>
      <c r="D19" s="368" t="s">
        <v>1</v>
      </c>
      <c r="E19" s="369"/>
      <c r="F19" s="369" t="s">
        <v>2</v>
      </c>
      <c r="G19" s="370"/>
      <c r="H19" s="371">
        <f>C22</f>
        <v>45845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45845</v>
      </c>
      <c r="D22" s="43">
        <v>8</v>
      </c>
      <c r="E22" s="43">
        <v>1</v>
      </c>
      <c r="F22" s="43">
        <v>6</v>
      </c>
      <c r="G22" s="43">
        <v>1</v>
      </c>
      <c r="H22" s="44">
        <f t="shared" ref="H22:H28" si="5">D22+F22</f>
        <v>14</v>
      </c>
      <c r="I22" s="45">
        <f t="shared" ref="I22:I27" si="6">IF(H22=0,0,AVERAGE(E22,G22))</f>
        <v>1</v>
      </c>
      <c r="J22" s="46">
        <f t="shared" ref="J22:J27" si="7">IF(H22=0,0,H22/I22)</f>
        <v>14</v>
      </c>
      <c r="K22" s="21" t="e">
        <f>IF(#REF!&lt;&gt;0,"Não","")</f>
        <v>#REF!</v>
      </c>
      <c r="L22" s="47"/>
      <c r="T22" s="48">
        <f>C22</f>
        <v>45845</v>
      </c>
      <c r="U22" s="39">
        <f>H22</f>
        <v>14</v>
      </c>
      <c r="V22" s="40">
        <f>I22</f>
        <v>1</v>
      </c>
      <c r="W22" s="40">
        <f>J22</f>
        <v>14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45846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45846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45847</v>
      </c>
      <c r="D24" s="43"/>
      <c r="E24" s="43"/>
      <c r="F24" s="43"/>
      <c r="G24" s="43"/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45847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45848</v>
      </c>
      <c r="D25" s="43">
        <v>5</v>
      </c>
      <c r="E25" s="43">
        <v>1.05</v>
      </c>
      <c r="F25" s="43">
        <v>7</v>
      </c>
      <c r="G25" s="43">
        <v>1</v>
      </c>
      <c r="H25" s="44">
        <f t="shared" si="5"/>
        <v>12</v>
      </c>
      <c r="I25" s="45">
        <f t="shared" si="6"/>
        <v>1.0249999999999999</v>
      </c>
      <c r="J25" s="46">
        <f t="shared" si="7"/>
        <v>11.707317073170733</v>
      </c>
      <c r="K25" s="21" t="e">
        <f>IF(#REF!&lt;&gt;0,"Não","")</f>
        <v>#REF!</v>
      </c>
      <c r="L25" s="47"/>
      <c r="T25" s="48">
        <f>C25</f>
        <v>45848</v>
      </c>
      <c r="U25" s="39">
        <f t="shared" si="8"/>
        <v>12</v>
      </c>
      <c r="V25" s="40">
        <f t="shared" si="8"/>
        <v>1.0249999999999999</v>
      </c>
      <c r="W25" s="40">
        <f t="shared" si="8"/>
        <v>11.707317073170733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45849</v>
      </c>
      <c r="D26" s="43">
        <v>6</v>
      </c>
      <c r="E26" s="43">
        <v>0.75</v>
      </c>
      <c r="F26" s="43">
        <v>2</v>
      </c>
      <c r="G26" s="43">
        <v>0.5</v>
      </c>
      <c r="H26" s="49">
        <f t="shared" si="5"/>
        <v>8</v>
      </c>
      <c r="I26" s="50">
        <f t="shared" si="6"/>
        <v>0.625</v>
      </c>
      <c r="J26" s="51">
        <f t="shared" si="7"/>
        <v>12.8</v>
      </c>
      <c r="K26" s="21" t="e">
        <f>IF(#REF!&lt;&gt;0,"Não","")</f>
        <v>#REF!</v>
      </c>
      <c r="L26" s="47"/>
      <c r="T26" s="48">
        <f>C26</f>
        <v>45849</v>
      </c>
      <c r="U26" s="39">
        <f t="shared" si="8"/>
        <v>8</v>
      </c>
      <c r="V26" s="40">
        <f t="shared" si="8"/>
        <v>0.625</v>
      </c>
      <c r="W26" s="40">
        <f t="shared" si="8"/>
        <v>12.8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45850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19</v>
      </c>
      <c r="E28" s="56">
        <f>IF(SUM(E22:E27)=0,0,AVERAGE(E22:E27))</f>
        <v>0.7</v>
      </c>
      <c r="F28" s="56">
        <f>SUM(F22:F27)</f>
        <v>15</v>
      </c>
      <c r="G28" s="57">
        <f>IF(SUM(G22:G27)=0,0,AVERAGE(G22:G27))</f>
        <v>0.625</v>
      </c>
      <c r="H28" s="56">
        <f t="shared" si="5"/>
        <v>34</v>
      </c>
      <c r="I28" s="58">
        <f>AVERAGE(I22:I26)</f>
        <v>0.53</v>
      </c>
      <c r="J28" s="59">
        <f>IF(H28=0,0,H28/I28)</f>
        <v>64.15094339622641</v>
      </c>
      <c r="K28" s="60"/>
      <c r="L28" s="61"/>
      <c r="U28" s="25">
        <f>D28+F28</f>
        <v>34</v>
      </c>
      <c r="V28" s="33">
        <f>SUM(V22:V26)</f>
        <v>2.65</v>
      </c>
      <c r="W28" s="34">
        <f>SUM(W22:W26)</f>
        <v>38.507317073170739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12.835772357723579</v>
      </c>
      <c r="X29" s="37">
        <f>IF(W28=0,0,W29)</f>
        <v>12.835772357723579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42.25</v>
      </c>
      <c r="C31" s="306"/>
      <c r="D31" s="352" t="s">
        <v>1</v>
      </c>
      <c r="E31" s="353"/>
      <c r="F31" s="353" t="s">
        <v>2</v>
      </c>
      <c r="G31" s="354"/>
      <c r="H31" s="355">
        <f>C34</f>
        <v>45845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45845</v>
      </c>
      <c r="D34" s="43">
        <v>20</v>
      </c>
      <c r="E34" s="43">
        <v>1</v>
      </c>
      <c r="F34" s="43">
        <v>18</v>
      </c>
      <c r="G34" s="43">
        <v>1</v>
      </c>
      <c r="H34" s="67">
        <f t="shared" ref="H34:H40" si="11">D34+F34</f>
        <v>38</v>
      </c>
      <c r="I34" s="68">
        <f t="shared" ref="I34:I39" si="12">IF(H34=0,0,AVERAGE(E34,G34))</f>
        <v>1</v>
      </c>
      <c r="J34" s="69">
        <f t="shared" ref="J34:J39" si="13">IF(H34=0,0,H34/I34)</f>
        <v>38</v>
      </c>
      <c r="K34" s="21" t="e">
        <f>IF(#REF!&lt;&gt;0,"Não","")</f>
        <v>#REF!</v>
      </c>
      <c r="L34" s="47"/>
      <c r="T34" s="70">
        <f>C34</f>
        <v>45845</v>
      </c>
      <c r="U34" s="63">
        <f>H34</f>
        <v>38</v>
      </c>
      <c r="V34" s="64">
        <f>I34</f>
        <v>1</v>
      </c>
      <c r="W34" s="64">
        <f>J34</f>
        <v>38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45846</v>
      </c>
      <c r="D35" s="43">
        <v>30</v>
      </c>
      <c r="E35" s="43">
        <v>1</v>
      </c>
      <c r="F35" s="43">
        <v>14</v>
      </c>
      <c r="G35" s="43">
        <v>1</v>
      </c>
      <c r="H35" s="67">
        <f t="shared" si="11"/>
        <v>44</v>
      </c>
      <c r="I35" s="68">
        <f t="shared" si="12"/>
        <v>1</v>
      </c>
      <c r="J35" s="69">
        <f t="shared" si="13"/>
        <v>44</v>
      </c>
      <c r="K35" s="21" t="e">
        <f>IF(#REF!&lt;&gt;0,"Não","")</f>
        <v>#REF!</v>
      </c>
      <c r="L35" s="47"/>
      <c r="T35" s="70">
        <f>C35</f>
        <v>45846</v>
      </c>
      <c r="U35" s="63">
        <f t="shared" ref="U35:W38" si="14">H35</f>
        <v>44</v>
      </c>
      <c r="V35" s="64">
        <f t="shared" si="14"/>
        <v>1</v>
      </c>
      <c r="W35" s="64">
        <f t="shared" si="14"/>
        <v>44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45847</v>
      </c>
      <c r="D36" s="20"/>
      <c r="E36" s="43"/>
      <c r="F36" s="20"/>
      <c r="G36" s="43"/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45847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45848</v>
      </c>
      <c r="D37" s="43">
        <v>17</v>
      </c>
      <c r="E37" s="43">
        <v>1</v>
      </c>
      <c r="F37" s="43">
        <v>18</v>
      </c>
      <c r="G37" s="43">
        <v>1</v>
      </c>
      <c r="H37" s="67">
        <f t="shared" si="11"/>
        <v>35</v>
      </c>
      <c r="I37" s="68">
        <f t="shared" si="12"/>
        <v>1</v>
      </c>
      <c r="J37" s="69">
        <f t="shared" si="13"/>
        <v>35</v>
      </c>
      <c r="K37" s="21" t="e">
        <f>IF(#REF!&lt;&gt;0,"Não","")</f>
        <v>#REF!</v>
      </c>
      <c r="L37" s="47"/>
      <c r="T37" s="70">
        <f>C37</f>
        <v>45848</v>
      </c>
      <c r="U37" s="63">
        <f t="shared" si="14"/>
        <v>35</v>
      </c>
      <c r="V37" s="64">
        <f t="shared" si="14"/>
        <v>1</v>
      </c>
      <c r="W37" s="64">
        <f t="shared" si="14"/>
        <v>35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45849</v>
      </c>
      <c r="D38" s="43">
        <v>20</v>
      </c>
      <c r="E38" s="43">
        <v>1</v>
      </c>
      <c r="F38" s="43">
        <v>32</v>
      </c>
      <c r="G38" s="43">
        <v>1</v>
      </c>
      <c r="H38" s="71">
        <f t="shared" si="11"/>
        <v>52</v>
      </c>
      <c r="I38" s="72">
        <f t="shared" si="12"/>
        <v>1</v>
      </c>
      <c r="J38" s="73">
        <f t="shared" si="13"/>
        <v>52</v>
      </c>
      <c r="K38" s="21" t="e">
        <f>IF(#REF!&lt;&gt;0,"Não","")</f>
        <v>#REF!</v>
      </c>
      <c r="L38" s="47"/>
      <c r="T38" s="70">
        <f>C38</f>
        <v>45849</v>
      </c>
      <c r="U38" s="63">
        <f t="shared" si="14"/>
        <v>52</v>
      </c>
      <c r="V38" s="64">
        <f t="shared" si="14"/>
        <v>1</v>
      </c>
      <c r="W38" s="64">
        <f t="shared" si="14"/>
        <v>52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45850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87</v>
      </c>
      <c r="E40" s="76">
        <f>IF(SUM(E34:E39)=0,0,AVERAGE(E34:E39))</f>
        <v>1</v>
      </c>
      <c r="F40" s="76">
        <f>SUM(F34:F39)</f>
        <v>82</v>
      </c>
      <c r="G40" s="77">
        <f>IF(SUM(G34:G39)=0,0,AVERAGE(G34:G39))</f>
        <v>1</v>
      </c>
      <c r="H40" s="78">
        <f t="shared" si="11"/>
        <v>169</v>
      </c>
      <c r="I40" s="79">
        <f>AVERAGE(I34:I38)</f>
        <v>0.8</v>
      </c>
      <c r="J40" s="80">
        <v>0</v>
      </c>
      <c r="K40" s="60"/>
      <c r="L40" s="81"/>
      <c r="U40" s="25">
        <f>D40+F40</f>
        <v>169</v>
      </c>
      <c r="V40" s="33">
        <f>SUM(V34:V38)</f>
        <v>4</v>
      </c>
      <c r="W40" s="34">
        <f>SUM(W34:W38)</f>
        <v>169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42.25</v>
      </c>
      <c r="X41" s="37">
        <f>IF(W40=0,0,W41)</f>
        <v>42.25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51.809523809523817</v>
      </c>
      <c r="C43" s="335"/>
      <c r="D43" s="338" t="s">
        <v>1</v>
      </c>
      <c r="E43" s="339"/>
      <c r="F43" s="339" t="s">
        <v>2</v>
      </c>
      <c r="G43" s="340"/>
      <c r="H43" s="341">
        <f>C46</f>
        <v>45845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45845</v>
      </c>
      <c r="D46" s="43">
        <v>10</v>
      </c>
      <c r="E46" s="43">
        <v>0.5</v>
      </c>
      <c r="F46" s="43">
        <v>8</v>
      </c>
      <c r="G46" s="52">
        <v>0.25</v>
      </c>
      <c r="H46" s="96">
        <f t="shared" ref="H46:H52" si="18">D46+F46</f>
        <v>18</v>
      </c>
      <c r="I46" s="97">
        <f t="shared" ref="I46:I51" si="19">IF(H46=0,0,AVERAGE(E46,G46))</f>
        <v>0.375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45845</v>
      </c>
      <c r="U46" s="101">
        <f>H46</f>
        <v>18</v>
      </c>
      <c r="V46" s="102">
        <f>I46</f>
        <v>0.375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45846</v>
      </c>
      <c r="D47" s="43">
        <v>0</v>
      </c>
      <c r="E47" s="43">
        <v>0</v>
      </c>
      <c r="F47" s="43">
        <v>16</v>
      </c>
      <c r="G47" s="52">
        <v>0.5</v>
      </c>
      <c r="H47" s="96">
        <f t="shared" si="18"/>
        <v>16</v>
      </c>
      <c r="I47" s="97">
        <f t="shared" si="19"/>
        <v>0.25</v>
      </c>
      <c r="J47" s="98">
        <f t="shared" si="20"/>
        <v>64</v>
      </c>
      <c r="K47" s="53" t="e">
        <f>IF(#REF!&lt;&gt;0,"Não","")</f>
        <v>#REF!</v>
      </c>
      <c r="L47" s="47"/>
      <c r="R47" s="85"/>
      <c r="S47" s="99"/>
      <c r="T47" s="100">
        <f>C47</f>
        <v>45846</v>
      </c>
      <c r="U47" s="101">
        <f t="shared" ref="U47:W50" si="21">H47</f>
        <v>16</v>
      </c>
      <c r="V47" s="102">
        <f t="shared" si="21"/>
        <v>0.25</v>
      </c>
      <c r="W47" s="102">
        <f t="shared" si="21"/>
        <v>64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45847</v>
      </c>
      <c r="D48" s="20"/>
      <c r="E48" s="43"/>
      <c r="F48" s="20"/>
      <c r="G48" s="52"/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45847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45848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45848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45849</v>
      </c>
      <c r="D50" s="43">
        <v>18</v>
      </c>
      <c r="E50" s="43">
        <v>0.75</v>
      </c>
      <c r="F50" s="43">
        <v>20</v>
      </c>
      <c r="G50" s="52">
        <v>1</v>
      </c>
      <c r="H50" s="96">
        <f t="shared" si="18"/>
        <v>38</v>
      </c>
      <c r="I50" s="97">
        <f t="shared" si="19"/>
        <v>0.875</v>
      </c>
      <c r="J50" s="98">
        <f t="shared" si="20"/>
        <v>43.428571428571431</v>
      </c>
      <c r="K50" s="53" t="e">
        <f>IF(#REF!&lt;&gt;0,"Não","")</f>
        <v>#REF!</v>
      </c>
      <c r="L50" s="47"/>
      <c r="R50" s="85"/>
      <c r="S50" s="99"/>
      <c r="T50" s="100">
        <f>C50</f>
        <v>45849</v>
      </c>
      <c r="U50" s="101">
        <f t="shared" si="21"/>
        <v>38</v>
      </c>
      <c r="V50" s="102">
        <f t="shared" si="21"/>
        <v>0.875</v>
      </c>
      <c r="W50" s="102">
        <f t="shared" si="21"/>
        <v>43.428571428571431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45850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28</v>
      </c>
      <c r="E52" s="115">
        <f>IF(SUM(E46:E51)=0,0,AVERAGE(E46:E51))</f>
        <v>0.3125</v>
      </c>
      <c r="F52" s="115">
        <f>SUM(F46:F51)</f>
        <v>44</v>
      </c>
      <c r="G52" s="116">
        <f>IF(SUM(G46:G51)=0,0,AVERAGE(G46:G51))</f>
        <v>0.4375</v>
      </c>
      <c r="H52" s="115">
        <f t="shared" si="18"/>
        <v>72</v>
      </c>
      <c r="I52" s="117">
        <f>AVERAGE(E52,G52)</f>
        <v>0.375</v>
      </c>
      <c r="J52" s="118">
        <f>IF(I52=0,0,H52/I52)</f>
        <v>192</v>
      </c>
      <c r="K52" s="60"/>
      <c r="L52" s="119"/>
      <c r="R52" s="85"/>
      <c r="S52" s="3"/>
      <c r="T52" s="104"/>
      <c r="U52" s="25">
        <f>D52+F52</f>
        <v>72</v>
      </c>
      <c r="V52" s="33">
        <f>SUM(V46:V50)</f>
        <v>1.5</v>
      </c>
      <c r="W52" s="34">
        <f>SUM(W46:W50)</f>
        <v>155.42857142857144</v>
      </c>
      <c r="X52" s="25">
        <f>COUNT(X46:X50)</f>
        <v>3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51.809523809523817</v>
      </c>
      <c r="X53" s="37">
        <f>IF(W52=0,0,W53)</f>
        <v>51.809523809523817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10.666666666666668</v>
      </c>
      <c r="C56" s="306"/>
      <c r="D56" s="317" t="s">
        <v>1</v>
      </c>
      <c r="E56" s="318"/>
      <c r="F56" s="318" t="s">
        <v>2</v>
      </c>
      <c r="G56" s="319"/>
      <c r="H56" s="320">
        <f>C59</f>
        <v>45845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45845</v>
      </c>
      <c r="D59" s="43">
        <v>2</v>
      </c>
      <c r="E59" s="43">
        <v>0.5</v>
      </c>
      <c r="F59" s="43">
        <v>0</v>
      </c>
      <c r="G59" s="52">
        <v>0</v>
      </c>
      <c r="H59" s="125">
        <f>D59+F59</f>
        <v>2</v>
      </c>
      <c r="I59" s="126">
        <f>IF(H59=0,0,AVERAGE(E59,G59))</f>
        <v>0.25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45845</v>
      </c>
      <c r="U59" s="130">
        <f>H59</f>
        <v>2</v>
      </c>
      <c r="V59" s="131">
        <f>I59</f>
        <v>0.25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45846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45846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45847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45847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45848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45848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45849</v>
      </c>
      <c r="D63" s="43">
        <v>1</v>
      </c>
      <c r="E63" s="43">
        <v>0.25</v>
      </c>
      <c r="F63" s="43">
        <v>4</v>
      </c>
      <c r="G63" s="52">
        <v>0.5</v>
      </c>
      <c r="H63" s="125">
        <f t="shared" si="26"/>
        <v>5</v>
      </c>
      <c r="I63" s="126">
        <f t="shared" si="27"/>
        <v>0.375</v>
      </c>
      <c r="J63" s="127">
        <f t="shared" si="23"/>
        <v>13.333333333333334</v>
      </c>
      <c r="K63" s="53" t="e">
        <f>IF(#REF!&lt;&gt;0,"Não","")</f>
        <v>#REF!</v>
      </c>
      <c r="L63" s="128"/>
      <c r="T63" s="129">
        <f>C63</f>
        <v>45849</v>
      </c>
      <c r="U63" s="130">
        <f t="shared" si="25"/>
        <v>5</v>
      </c>
      <c r="V63" s="131">
        <f t="shared" si="25"/>
        <v>0.375</v>
      </c>
      <c r="W63" s="131">
        <f t="shared" si="25"/>
        <v>13.333333333333334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45850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0.1875</v>
      </c>
      <c r="F65" s="135">
        <f>SUM(F59:F64)</f>
        <v>4</v>
      </c>
      <c r="G65" s="136">
        <f>IF(SUM(G59:G64)=0,0,AVERAGE(G59:G64))</f>
        <v>0.125</v>
      </c>
      <c r="H65" s="135">
        <f t="shared" si="26"/>
        <v>7</v>
      </c>
      <c r="I65" s="137">
        <f>AVERAGE(E65,G65)</f>
        <v>0.15625</v>
      </c>
      <c r="J65" s="138">
        <f>IF(I65=0,0,H65/I65)</f>
        <v>44.8</v>
      </c>
      <c r="K65" s="60"/>
      <c r="L65" s="139"/>
      <c r="U65" s="25">
        <f>D65+F65</f>
        <v>7</v>
      </c>
      <c r="V65" s="33">
        <f>SUM(V59:V63)</f>
        <v>0.625</v>
      </c>
      <c r="W65" s="34">
        <f>SUM(W59:W63)</f>
        <v>21.333333333333336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10.666666666666668</v>
      </c>
      <c r="X66" s="37">
        <f>IF(W65=0,0,W66)</f>
        <v>10.666666666666668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5.8333333333333339</v>
      </c>
      <c r="C68" s="306"/>
      <c r="D68" s="309" t="s">
        <v>1</v>
      </c>
      <c r="E68" s="310"/>
      <c r="F68" s="311" t="s">
        <v>2</v>
      </c>
      <c r="G68" s="309"/>
      <c r="H68" s="312">
        <f>C71</f>
        <v>45845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45845</v>
      </c>
      <c r="D71" s="146">
        <v>5</v>
      </c>
      <c r="E71" s="146">
        <v>3</v>
      </c>
      <c r="F71" s="146">
        <v>20</v>
      </c>
      <c r="G71" s="146">
        <v>3</v>
      </c>
      <c r="H71" s="147">
        <f t="shared" ref="H71:H77" si="28">D71+F71</f>
        <v>25</v>
      </c>
      <c r="I71" s="148">
        <f t="shared" ref="I71:I76" si="29">IF(H71=0,0,AVERAGE(E71,G71))</f>
        <v>3</v>
      </c>
      <c r="J71" s="149">
        <f t="shared" ref="J71:J76" si="30">IF(H71=0,0,H71/I71)</f>
        <v>8.3333333333333339</v>
      </c>
      <c r="K71" s="150"/>
      <c r="L71" s="128"/>
      <c r="T71" s="151">
        <f>C71</f>
        <v>45845</v>
      </c>
      <c r="U71" s="152">
        <f>H71</f>
        <v>25</v>
      </c>
      <c r="V71" s="153">
        <f>I71</f>
        <v>3</v>
      </c>
      <c r="W71" s="153">
        <f>J71</f>
        <v>8.3333333333333339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45846</v>
      </c>
      <c r="D72" s="146">
        <v>5</v>
      </c>
      <c r="E72" s="146">
        <v>2</v>
      </c>
      <c r="F72" s="146">
        <v>6</v>
      </c>
      <c r="G72" s="146">
        <v>2</v>
      </c>
      <c r="H72" s="147">
        <f t="shared" si="28"/>
        <v>11</v>
      </c>
      <c r="I72" s="148">
        <f t="shared" si="29"/>
        <v>2</v>
      </c>
      <c r="J72" s="149">
        <f t="shared" si="30"/>
        <v>5.5</v>
      </c>
      <c r="K72" s="150"/>
      <c r="L72" s="128"/>
      <c r="T72" s="151">
        <f>C72</f>
        <v>45846</v>
      </c>
      <c r="U72" s="152">
        <f t="shared" ref="U72:W75" si="32">H72</f>
        <v>11</v>
      </c>
      <c r="V72" s="153">
        <f t="shared" si="32"/>
        <v>2</v>
      </c>
      <c r="W72" s="153">
        <f t="shared" si="32"/>
        <v>5.5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45847</v>
      </c>
      <c r="D73" s="146"/>
      <c r="E73" s="146"/>
      <c r="F73" s="146"/>
      <c r="G73" s="146"/>
      <c r="H73" s="147">
        <f t="shared" si="28"/>
        <v>0</v>
      </c>
      <c r="I73" s="148">
        <f t="shared" si="29"/>
        <v>0</v>
      </c>
      <c r="J73" s="149">
        <f t="shared" si="30"/>
        <v>0</v>
      </c>
      <c r="K73" s="150"/>
      <c r="L73" s="128"/>
      <c r="T73" s="151">
        <f>C73</f>
        <v>45847</v>
      </c>
      <c r="U73" s="152">
        <f t="shared" si="32"/>
        <v>0</v>
      </c>
      <c r="V73" s="153">
        <f t="shared" si="32"/>
        <v>0</v>
      </c>
      <c r="W73" s="153">
        <f t="shared" si="32"/>
        <v>0</v>
      </c>
      <c r="X73" s="25" t="str">
        <f>IF(W73=0," ",IF(W73&gt;1,1,))</f>
        <v xml:space="preserve"> </v>
      </c>
    </row>
    <row r="74" spans="1:67" ht="21" customHeight="1">
      <c r="B74" s="144" t="str">
        <f t="shared" si="31"/>
        <v>Qui</v>
      </c>
      <c r="C74" s="145">
        <f t="shared" si="31"/>
        <v>45848</v>
      </c>
      <c r="D74" s="146">
        <v>11</v>
      </c>
      <c r="E74" s="146">
        <v>2</v>
      </c>
      <c r="F74" s="146">
        <v>0</v>
      </c>
      <c r="G74" s="146">
        <v>2</v>
      </c>
      <c r="H74" s="147">
        <f t="shared" si="28"/>
        <v>11</v>
      </c>
      <c r="I74" s="148">
        <f t="shared" si="29"/>
        <v>2</v>
      </c>
      <c r="J74" s="149">
        <f t="shared" si="30"/>
        <v>5.5</v>
      </c>
      <c r="K74" s="150"/>
      <c r="L74" s="128"/>
      <c r="T74" s="151">
        <f>C74</f>
        <v>45848</v>
      </c>
      <c r="U74" s="152">
        <f t="shared" si="32"/>
        <v>11</v>
      </c>
      <c r="V74" s="153">
        <f t="shared" si="32"/>
        <v>2</v>
      </c>
      <c r="W74" s="153">
        <f t="shared" si="32"/>
        <v>5.5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45849</v>
      </c>
      <c r="D75" s="146">
        <v>8</v>
      </c>
      <c r="E75" s="146">
        <v>3</v>
      </c>
      <c r="F75" s="146">
        <v>4</v>
      </c>
      <c r="G75" s="146"/>
      <c r="H75" s="147">
        <f t="shared" si="28"/>
        <v>12</v>
      </c>
      <c r="I75" s="148">
        <f t="shared" si="29"/>
        <v>3</v>
      </c>
      <c r="J75" s="149">
        <f t="shared" si="30"/>
        <v>4</v>
      </c>
      <c r="K75" s="150"/>
      <c r="L75" s="128"/>
      <c r="T75" s="151">
        <f>C75</f>
        <v>45849</v>
      </c>
      <c r="U75" s="152">
        <f t="shared" si="32"/>
        <v>12</v>
      </c>
      <c r="V75" s="153">
        <f t="shared" si="32"/>
        <v>3</v>
      </c>
      <c r="W75" s="153">
        <f t="shared" si="32"/>
        <v>4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45850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29</v>
      </c>
      <c r="E77" s="157">
        <f>IF(SUM(E71:E76)=0,0,AVERAGE(E71:E76))</f>
        <v>2.5</v>
      </c>
      <c r="F77" s="157">
        <f>SUM(F71:F76)</f>
        <v>30</v>
      </c>
      <c r="G77" s="158">
        <f>IF(SUM(G71:G76)=0,0,AVERAGE(G71:G76))</f>
        <v>2.3333333333333335</v>
      </c>
      <c r="H77" s="157">
        <f t="shared" si="28"/>
        <v>59</v>
      </c>
      <c r="I77" s="159">
        <f>AVERAGE(E77,G77)</f>
        <v>2.416666666666667</v>
      </c>
      <c r="J77" s="160">
        <f>IF(I77=0,0,H77/I77)</f>
        <v>24.413793103448274</v>
      </c>
      <c r="K77" s="60"/>
      <c r="L77" s="142"/>
      <c r="U77" s="25">
        <f>D77+F77</f>
        <v>59</v>
      </c>
      <c r="V77" s="33">
        <f>SUM(V71:V75)</f>
        <v>10</v>
      </c>
      <c r="W77" s="34">
        <f>SUM(W71:W75)</f>
        <v>23.333333333333336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5.8333333333333339</v>
      </c>
      <c r="X78" s="37">
        <f>IF(W77=0,0,W78)</f>
        <v>5.8333333333333339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45845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45846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45847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45848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45849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45850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77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76" priority="11" operator="equal">
      <formula>$R$2</formula>
    </cfRule>
  </conditionalFormatting>
  <conditionalFormatting sqref="C59:C64">
    <cfRule type="cellIs" dxfId="75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O127"/>
  <sheetViews>
    <sheetView workbookViewId="0">
      <selection activeCell="E13" sqref="E1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24.090989729225022</v>
      </c>
      <c r="C7" s="306"/>
      <c r="D7" s="382" t="s">
        <v>1</v>
      </c>
      <c r="E7" s="383"/>
      <c r="F7" s="383" t="s">
        <v>2</v>
      </c>
      <c r="G7" s="384"/>
      <c r="H7" s="385">
        <f>C10</f>
        <v>45852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'07jul'!C15+2</f>
        <v>45852</v>
      </c>
      <c r="D10" s="20">
        <v>96</v>
      </c>
      <c r="E10" s="20">
        <v>7</v>
      </c>
      <c r="F10" s="20">
        <v>94</v>
      </c>
      <c r="G10" s="20">
        <v>7</v>
      </c>
      <c r="H10" s="179">
        <f t="shared" ref="H10:H16" si="0">D10+F10</f>
        <v>190</v>
      </c>
      <c r="I10" s="180">
        <f t="shared" ref="I10:I15" si="1">IF(H10=0,0,AVERAGE(E10,G10))</f>
        <v>7</v>
      </c>
      <c r="J10" s="181">
        <f>IF(H10=0,0,H10/I10)</f>
        <v>27.142857142857142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45852</v>
      </c>
      <c r="U10" s="17">
        <f>H10</f>
        <v>190</v>
      </c>
      <c r="V10" s="19">
        <f>I10</f>
        <v>7</v>
      </c>
      <c r="W10" s="24">
        <f>J10</f>
        <v>27.142857142857142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45853</v>
      </c>
      <c r="D11" s="20">
        <v>55</v>
      </c>
      <c r="E11" s="20">
        <v>8</v>
      </c>
      <c r="F11" s="20">
        <v>99</v>
      </c>
      <c r="G11" s="20">
        <v>8</v>
      </c>
      <c r="H11" s="179">
        <f t="shared" si="0"/>
        <v>154</v>
      </c>
      <c r="I11" s="180">
        <f t="shared" si="1"/>
        <v>8</v>
      </c>
      <c r="J11" s="181">
        <f t="shared" ref="J11:J15" si="2">IF(H11=0,0,H11/I11)</f>
        <v>19.25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45853</v>
      </c>
      <c r="U11" s="17">
        <f t="shared" ref="U11:W14" si="3">H11</f>
        <v>154</v>
      </c>
      <c r="V11" s="19">
        <f t="shared" si="3"/>
        <v>8</v>
      </c>
      <c r="W11" s="24">
        <f t="shared" si="3"/>
        <v>19.25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45854</v>
      </c>
      <c r="D12" s="20">
        <v>81</v>
      </c>
      <c r="E12" s="20">
        <v>8</v>
      </c>
      <c r="F12" s="20">
        <v>83</v>
      </c>
      <c r="G12" s="20">
        <v>8</v>
      </c>
      <c r="H12" s="179">
        <f t="shared" si="0"/>
        <v>164</v>
      </c>
      <c r="I12" s="180">
        <f t="shared" si="1"/>
        <v>8</v>
      </c>
      <c r="J12" s="181">
        <f t="shared" si="2"/>
        <v>20.5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45854</v>
      </c>
      <c r="U12" s="17">
        <f t="shared" si="3"/>
        <v>164</v>
      </c>
      <c r="V12" s="19">
        <f t="shared" si="3"/>
        <v>8</v>
      </c>
      <c r="W12" s="24">
        <f t="shared" si="3"/>
        <v>20.5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45855</v>
      </c>
      <c r="D13" s="20">
        <v>126</v>
      </c>
      <c r="E13" s="20">
        <v>9</v>
      </c>
      <c r="F13" s="20">
        <v>130</v>
      </c>
      <c r="G13" s="20">
        <v>8</v>
      </c>
      <c r="H13" s="179">
        <f t="shared" si="0"/>
        <v>256</v>
      </c>
      <c r="I13" s="180">
        <f t="shared" si="1"/>
        <v>8.5</v>
      </c>
      <c r="J13" s="181">
        <f t="shared" si="2"/>
        <v>30.117647058823529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45855</v>
      </c>
      <c r="U13" s="17">
        <f t="shared" si="3"/>
        <v>256</v>
      </c>
      <c r="V13" s="19">
        <f t="shared" si="3"/>
        <v>8.5</v>
      </c>
      <c r="W13" s="24">
        <f t="shared" si="3"/>
        <v>30.117647058823529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45856</v>
      </c>
      <c r="D14" s="20">
        <v>123</v>
      </c>
      <c r="E14" s="20">
        <v>9</v>
      </c>
      <c r="F14" s="20">
        <v>88</v>
      </c>
      <c r="G14" s="20">
        <v>9</v>
      </c>
      <c r="H14" s="179">
        <f t="shared" si="0"/>
        <v>211</v>
      </c>
      <c r="I14" s="180">
        <f t="shared" si="1"/>
        <v>9</v>
      </c>
      <c r="J14" s="181">
        <f t="shared" si="2"/>
        <v>23.444444444444443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45856</v>
      </c>
      <c r="U14" s="17">
        <f t="shared" si="3"/>
        <v>211</v>
      </c>
      <c r="V14" s="19">
        <f t="shared" si="3"/>
        <v>9</v>
      </c>
      <c r="W14" s="24">
        <f t="shared" si="3"/>
        <v>23.444444444444443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45857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481</v>
      </c>
      <c r="E16" s="30">
        <f>IF(SUM(E10:E15)=0,0,AVERAGE(E10:E15))</f>
        <v>8.1999999999999993</v>
      </c>
      <c r="F16" s="30">
        <f>SUM(F10:F15)</f>
        <v>494</v>
      </c>
      <c r="G16" s="31" t="s">
        <v>52</v>
      </c>
      <c r="H16" s="30">
        <f t="shared" si="0"/>
        <v>975</v>
      </c>
      <c r="I16" s="31">
        <f>IF(H16=0,0,AVERAGE(E16,G16))</f>
        <v>8.1999999999999993</v>
      </c>
      <c r="J16" s="32">
        <f>IF(H16=0,0,H16/I16)</f>
        <v>118.90243902439025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975</v>
      </c>
      <c r="V16" s="33">
        <f>SUM(V10:V14)</f>
        <v>40.5</v>
      </c>
      <c r="W16" s="34">
        <f>SUM(W10:W14)</f>
        <v>120.45494864612512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24.090989729225022</v>
      </c>
      <c r="X17" s="37">
        <f>IF(W16=0,0,W17)</f>
        <v>24.090989729225022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45852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45852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45852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45853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45853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45854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45854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45855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45855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45856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45856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45857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38.267441860465112</v>
      </c>
      <c r="C31" s="306"/>
      <c r="D31" s="352" t="s">
        <v>1</v>
      </c>
      <c r="E31" s="353"/>
      <c r="F31" s="353" t="s">
        <v>2</v>
      </c>
      <c r="G31" s="354"/>
      <c r="H31" s="355">
        <f>C34</f>
        <v>45852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45852</v>
      </c>
      <c r="D34" s="43">
        <v>21</v>
      </c>
      <c r="E34" s="43">
        <v>1.075</v>
      </c>
      <c r="F34" s="43">
        <v>0</v>
      </c>
      <c r="G34" s="43">
        <v>0</v>
      </c>
      <c r="H34" s="67">
        <f t="shared" ref="H34:H40" si="11">D34+F34</f>
        <v>21</v>
      </c>
      <c r="I34" s="68">
        <f t="shared" ref="I34:I39" si="12">IF(H34=0,0,AVERAGE(E34,G34))</f>
        <v>0.53749999999999998</v>
      </c>
      <c r="J34" s="69">
        <f t="shared" ref="J34:J39" si="13">IF(H34=0,0,H34/I34)</f>
        <v>39.069767441860463</v>
      </c>
      <c r="K34" s="21" t="e">
        <f>IF(#REF!&lt;&gt;0,"Não","")</f>
        <v>#REF!</v>
      </c>
      <c r="L34" s="47"/>
      <c r="T34" s="70">
        <f>C34</f>
        <v>45852</v>
      </c>
      <c r="U34" s="63">
        <f>H34</f>
        <v>21</v>
      </c>
      <c r="V34" s="64">
        <f>I34</f>
        <v>0.53749999999999998</v>
      </c>
      <c r="W34" s="64">
        <f>J34</f>
        <v>39.069767441860463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45853</v>
      </c>
      <c r="D35" s="43">
        <v>16</v>
      </c>
      <c r="E35" s="43">
        <v>1</v>
      </c>
      <c r="F35" s="43">
        <v>13</v>
      </c>
      <c r="G35" s="43">
        <v>1</v>
      </c>
      <c r="H35" s="67">
        <f t="shared" si="11"/>
        <v>29</v>
      </c>
      <c r="I35" s="68">
        <f t="shared" si="12"/>
        <v>1</v>
      </c>
      <c r="J35" s="69">
        <f t="shared" si="13"/>
        <v>29</v>
      </c>
      <c r="K35" s="21" t="e">
        <f>IF(#REF!&lt;&gt;0,"Não","")</f>
        <v>#REF!</v>
      </c>
      <c r="L35" s="47"/>
      <c r="T35" s="70">
        <f>C35</f>
        <v>45853</v>
      </c>
      <c r="U35" s="63">
        <f t="shared" ref="U35:W38" si="14">H35</f>
        <v>29</v>
      </c>
      <c r="V35" s="64">
        <f t="shared" si="14"/>
        <v>1</v>
      </c>
      <c r="W35" s="64">
        <f t="shared" si="14"/>
        <v>29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45854</v>
      </c>
      <c r="D36" s="20">
        <v>28</v>
      </c>
      <c r="E36" s="43">
        <v>1</v>
      </c>
      <c r="F36" s="20">
        <v>23</v>
      </c>
      <c r="G36" s="43">
        <v>1</v>
      </c>
      <c r="H36" s="67">
        <f t="shared" si="11"/>
        <v>51</v>
      </c>
      <c r="I36" s="68">
        <f t="shared" si="12"/>
        <v>1</v>
      </c>
      <c r="J36" s="69">
        <f t="shared" si="13"/>
        <v>51</v>
      </c>
      <c r="K36" s="26" t="e">
        <f>IF(#REF!&lt;&gt;0,"Não","")</f>
        <v>#REF!</v>
      </c>
      <c r="L36" s="47"/>
      <c r="T36" s="70">
        <f>C36</f>
        <v>45854</v>
      </c>
      <c r="U36" s="63">
        <f t="shared" si="14"/>
        <v>51</v>
      </c>
      <c r="V36" s="64">
        <f t="shared" si="14"/>
        <v>1</v>
      </c>
      <c r="W36" s="64">
        <f t="shared" si="14"/>
        <v>51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45855</v>
      </c>
      <c r="D37" s="43">
        <v>0</v>
      </c>
      <c r="E37" s="43">
        <v>0</v>
      </c>
      <c r="F37" s="43">
        <v>0</v>
      </c>
      <c r="G37" s="43">
        <v>0</v>
      </c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45855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45856</v>
      </c>
      <c r="D38" s="43">
        <v>17</v>
      </c>
      <c r="E38" s="43">
        <v>1</v>
      </c>
      <c r="F38" s="43">
        <v>0</v>
      </c>
      <c r="G38" s="43">
        <v>0</v>
      </c>
      <c r="H38" s="71">
        <f t="shared" si="11"/>
        <v>17</v>
      </c>
      <c r="I38" s="72">
        <f t="shared" si="12"/>
        <v>0.5</v>
      </c>
      <c r="J38" s="73">
        <f t="shared" si="13"/>
        <v>34</v>
      </c>
      <c r="K38" s="21" t="e">
        <f>IF(#REF!&lt;&gt;0,"Não","")</f>
        <v>#REF!</v>
      </c>
      <c r="L38" s="47"/>
      <c r="T38" s="70">
        <f>C38</f>
        <v>45856</v>
      </c>
      <c r="U38" s="63">
        <f t="shared" si="14"/>
        <v>17</v>
      </c>
      <c r="V38" s="64">
        <f t="shared" si="14"/>
        <v>0.5</v>
      </c>
      <c r="W38" s="64">
        <f t="shared" si="14"/>
        <v>34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45857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82</v>
      </c>
      <c r="E40" s="76">
        <f>IF(SUM(E34:E39)=0,0,AVERAGE(E34:E39))</f>
        <v>0.81500000000000006</v>
      </c>
      <c r="F40" s="76">
        <f>SUM(F34:F39)</f>
        <v>36</v>
      </c>
      <c r="G40" s="77">
        <f>IF(SUM(G34:G39)=0,0,AVERAGE(G34:G39))</f>
        <v>0.4</v>
      </c>
      <c r="H40" s="78">
        <f t="shared" si="11"/>
        <v>118</v>
      </c>
      <c r="I40" s="79">
        <f>AVERAGE(I34:I38)</f>
        <v>0.60750000000000004</v>
      </c>
      <c r="J40" s="80">
        <v>0</v>
      </c>
      <c r="K40" s="60"/>
      <c r="L40" s="81"/>
      <c r="U40" s="25">
        <f>D40+F40</f>
        <v>118</v>
      </c>
      <c r="V40" s="33">
        <f>SUM(V34:V38)</f>
        <v>3.0375000000000001</v>
      </c>
      <c r="W40" s="34">
        <f>SUM(W34:W38)</f>
        <v>153.06976744186045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38.267441860465112</v>
      </c>
      <c r="X41" s="37">
        <f>IF(W40=0,0,W41)</f>
        <v>38.267441860465112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42.407511737089195</v>
      </c>
      <c r="C43" s="335"/>
      <c r="D43" s="338" t="s">
        <v>1</v>
      </c>
      <c r="E43" s="339"/>
      <c r="F43" s="339" t="s">
        <v>2</v>
      </c>
      <c r="G43" s="340"/>
      <c r="H43" s="341">
        <f>C46</f>
        <v>45852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45852</v>
      </c>
      <c r="D46" s="43">
        <v>0</v>
      </c>
      <c r="E46" s="43">
        <v>0</v>
      </c>
      <c r="F46" s="43">
        <v>8</v>
      </c>
      <c r="G46" s="52">
        <v>0.25</v>
      </c>
      <c r="H46" s="96">
        <f t="shared" ref="H46:H52" si="18">D46+F46</f>
        <v>8</v>
      </c>
      <c r="I46" s="97">
        <f t="shared" ref="I46:I51" si="19">IF(H46=0,0,AVERAGE(E46,G46))</f>
        <v>0.125</v>
      </c>
      <c r="J46" s="98">
        <f t="shared" ref="J46:J51" si="20">IF(H46=0,0,H46/I46)</f>
        <v>64</v>
      </c>
      <c r="K46" s="53" t="e">
        <f>IF(#REF!&lt;&gt;0,"Não","")</f>
        <v>#REF!</v>
      </c>
      <c r="L46" s="47"/>
      <c r="R46" s="85"/>
      <c r="S46" s="99"/>
      <c r="T46" s="100">
        <f>C46</f>
        <v>45852</v>
      </c>
      <c r="U46" s="101">
        <f>H46</f>
        <v>8</v>
      </c>
      <c r="V46" s="102">
        <f>I46</f>
        <v>0.125</v>
      </c>
      <c r="W46" s="102">
        <f>J46</f>
        <v>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45853</v>
      </c>
      <c r="D47" s="43">
        <v>20</v>
      </c>
      <c r="E47" s="43">
        <v>0.75</v>
      </c>
      <c r="F47" s="43">
        <v>25</v>
      </c>
      <c r="G47" s="52">
        <v>1.0249999999999999</v>
      </c>
      <c r="H47" s="96">
        <f t="shared" si="18"/>
        <v>45</v>
      </c>
      <c r="I47" s="97">
        <f t="shared" si="19"/>
        <v>0.88749999999999996</v>
      </c>
      <c r="J47" s="98">
        <f t="shared" si="20"/>
        <v>50.70422535211268</v>
      </c>
      <c r="K47" s="53" t="e">
        <f>IF(#REF!&lt;&gt;0,"Não","")</f>
        <v>#REF!</v>
      </c>
      <c r="L47" s="47"/>
      <c r="R47" s="85"/>
      <c r="S47" s="99"/>
      <c r="T47" s="100">
        <f>C47</f>
        <v>45853</v>
      </c>
      <c r="U47" s="101">
        <f t="shared" ref="U47:W50" si="21">H47</f>
        <v>45</v>
      </c>
      <c r="V47" s="102">
        <f t="shared" si="21"/>
        <v>0.88749999999999996</v>
      </c>
      <c r="W47" s="102">
        <f t="shared" si="21"/>
        <v>50.70422535211268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45854</v>
      </c>
      <c r="D48" s="20">
        <v>9</v>
      </c>
      <c r="E48" s="43">
        <v>0.75</v>
      </c>
      <c r="F48" s="20">
        <v>12</v>
      </c>
      <c r="G48" s="52">
        <v>0.75</v>
      </c>
      <c r="H48" s="96">
        <f t="shared" si="18"/>
        <v>21</v>
      </c>
      <c r="I48" s="97">
        <f t="shared" si="19"/>
        <v>0.75</v>
      </c>
      <c r="J48" s="98">
        <f t="shared" si="20"/>
        <v>28</v>
      </c>
      <c r="K48" s="109" t="e">
        <f>IF(#REF!&lt;&gt;0,"Não","")</f>
        <v>#REF!</v>
      </c>
      <c r="L48" s="47"/>
      <c r="R48" s="110"/>
      <c r="S48" s="99"/>
      <c r="T48" s="100">
        <f>C48</f>
        <v>45854</v>
      </c>
      <c r="U48" s="101">
        <f t="shared" si="21"/>
        <v>21</v>
      </c>
      <c r="V48" s="102">
        <f t="shared" si="21"/>
        <v>0.75</v>
      </c>
      <c r="W48" s="102">
        <f t="shared" si="21"/>
        <v>28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45855</v>
      </c>
      <c r="D49" s="43">
        <v>0</v>
      </c>
      <c r="E49" s="43">
        <v>0</v>
      </c>
      <c r="F49" s="20">
        <v>13</v>
      </c>
      <c r="G49" s="52">
        <v>0.75</v>
      </c>
      <c r="H49" s="96">
        <f t="shared" si="18"/>
        <v>13</v>
      </c>
      <c r="I49" s="97">
        <f t="shared" si="19"/>
        <v>0.375</v>
      </c>
      <c r="J49" s="98">
        <f t="shared" si="20"/>
        <v>34.666666666666664</v>
      </c>
      <c r="K49" s="53" t="e">
        <f>IF(#REF!&lt;&gt;0,"Não","")</f>
        <v>#REF!</v>
      </c>
      <c r="L49" s="47"/>
      <c r="R49" s="85"/>
      <c r="S49" s="99"/>
      <c r="T49" s="100">
        <f>C49</f>
        <v>45855</v>
      </c>
      <c r="U49" s="101">
        <f t="shared" si="21"/>
        <v>13</v>
      </c>
      <c r="V49" s="102">
        <f t="shared" si="21"/>
        <v>0.375</v>
      </c>
      <c r="W49" s="102">
        <f t="shared" si="21"/>
        <v>34.666666666666664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45856</v>
      </c>
      <c r="D50" s="43">
        <v>13</v>
      </c>
      <c r="E50" s="43">
        <v>0.75</v>
      </c>
      <c r="F50" s="43">
        <v>0</v>
      </c>
      <c r="G50" s="52">
        <v>0</v>
      </c>
      <c r="H50" s="96">
        <f t="shared" si="18"/>
        <v>13</v>
      </c>
      <c r="I50" s="97">
        <f t="shared" si="19"/>
        <v>0.375</v>
      </c>
      <c r="J50" s="98">
        <f t="shared" si="20"/>
        <v>34.666666666666664</v>
      </c>
      <c r="K50" s="53" t="e">
        <f>IF(#REF!&lt;&gt;0,"Não","")</f>
        <v>#REF!</v>
      </c>
      <c r="L50" s="47"/>
      <c r="R50" s="85"/>
      <c r="S50" s="99"/>
      <c r="T50" s="100">
        <f>C50</f>
        <v>45856</v>
      </c>
      <c r="U50" s="101">
        <f t="shared" si="21"/>
        <v>13</v>
      </c>
      <c r="V50" s="102">
        <f t="shared" si="21"/>
        <v>0.375</v>
      </c>
      <c r="W50" s="102">
        <f t="shared" si="21"/>
        <v>34.666666666666664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45857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42</v>
      </c>
      <c r="E52" s="115">
        <f>IF(SUM(E46:E51)=0,0,AVERAGE(E46:E51))</f>
        <v>0.45</v>
      </c>
      <c r="F52" s="115">
        <f>SUM(F46:F51)</f>
        <v>58</v>
      </c>
      <c r="G52" s="116">
        <f>IF(SUM(G46:G51)=0,0,AVERAGE(G46:G51))</f>
        <v>0.55499999999999994</v>
      </c>
      <c r="H52" s="115">
        <f t="shared" si="18"/>
        <v>100</v>
      </c>
      <c r="I52" s="117">
        <f>AVERAGE(E52,G52)</f>
        <v>0.50249999999999995</v>
      </c>
      <c r="J52" s="118">
        <f>IF(I52=0,0,H52/I52)</f>
        <v>199.00497512437812</v>
      </c>
      <c r="K52" s="60"/>
      <c r="L52" s="119"/>
      <c r="R52" s="85"/>
      <c r="S52" s="3"/>
      <c r="T52" s="104"/>
      <c r="U52" s="25">
        <f>D52+F52</f>
        <v>100</v>
      </c>
      <c r="V52" s="33">
        <f>SUM(V46:V50)</f>
        <v>2.5125000000000002</v>
      </c>
      <c r="W52" s="34">
        <f>SUM(W46:W50)</f>
        <v>212.03755868544599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42.407511737089195</v>
      </c>
      <c r="X53" s="37">
        <f>IF(W52=0,0,W53)</f>
        <v>42.407511737089195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45852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45852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45852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45853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45853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45854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45854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45855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45855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45856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45856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45857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6.5200000000000005</v>
      </c>
      <c r="C68" s="306"/>
      <c r="D68" s="309" t="s">
        <v>1</v>
      </c>
      <c r="E68" s="310"/>
      <c r="F68" s="311" t="s">
        <v>2</v>
      </c>
      <c r="G68" s="309"/>
      <c r="H68" s="312">
        <f>C71</f>
        <v>45852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45852</v>
      </c>
      <c r="D71" s="146">
        <v>6</v>
      </c>
      <c r="E71" s="146">
        <v>2</v>
      </c>
      <c r="F71" s="146">
        <v>8</v>
      </c>
      <c r="G71" s="146">
        <v>2</v>
      </c>
      <c r="H71" s="147">
        <f t="shared" ref="H71:H77" si="28">D71+F71</f>
        <v>14</v>
      </c>
      <c r="I71" s="148">
        <f t="shared" ref="I71:I76" si="29">IF(H71=0,0,AVERAGE(E71,G71))</f>
        <v>2</v>
      </c>
      <c r="J71" s="149">
        <f t="shared" ref="J71:J76" si="30">IF(H71=0,0,H71/I71)</f>
        <v>7</v>
      </c>
      <c r="K71" s="150"/>
      <c r="L71" s="128"/>
      <c r="T71" s="151">
        <f>C71</f>
        <v>45852</v>
      </c>
      <c r="U71" s="152">
        <f>H71</f>
        <v>14</v>
      </c>
      <c r="V71" s="153">
        <f>I71</f>
        <v>2</v>
      </c>
      <c r="W71" s="153">
        <f>J71</f>
        <v>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45853</v>
      </c>
      <c r="D72" s="146">
        <v>4</v>
      </c>
      <c r="E72" s="146">
        <v>2</v>
      </c>
      <c r="F72" s="146">
        <v>20</v>
      </c>
      <c r="G72" s="146">
        <v>3</v>
      </c>
      <c r="H72" s="147">
        <f t="shared" si="28"/>
        <v>24</v>
      </c>
      <c r="I72" s="148">
        <f t="shared" si="29"/>
        <v>2.5</v>
      </c>
      <c r="J72" s="149">
        <f t="shared" si="30"/>
        <v>9.6</v>
      </c>
      <c r="K72" s="150"/>
      <c r="L72" s="128"/>
      <c r="T72" s="151">
        <f>C72</f>
        <v>45853</v>
      </c>
      <c r="U72" s="152">
        <f t="shared" ref="U72:W75" si="32">H72</f>
        <v>24</v>
      </c>
      <c r="V72" s="153">
        <f t="shared" si="32"/>
        <v>2.5</v>
      </c>
      <c r="W72" s="153">
        <f t="shared" si="32"/>
        <v>9.6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45854</v>
      </c>
      <c r="D73" s="146">
        <v>10</v>
      </c>
      <c r="E73" s="146">
        <v>2</v>
      </c>
      <c r="F73" s="146">
        <v>0</v>
      </c>
      <c r="G73" s="146">
        <v>2</v>
      </c>
      <c r="H73" s="147">
        <f t="shared" si="28"/>
        <v>10</v>
      </c>
      <c r="I73" s="148">
        <f t="shared" si="29"/>
        <v>2</v>
      </c>
      <c r="J73" s="149">
        <f t="shared" si="30"/>
        <v>5</v>
      </c>
      <c r="K73" s="150"/>
      <c r="L73" s="128"/>
      <c r="T73" s="151">
        <f>C73</f>
        <v>45854</v>
      </c>
      <c r="U73" s="152">
        <f t="shared" si="32"/>
        <v>10</v>
      </c>
      <c r="V73" s="153">
        <f t="shared" si="32"/>
        <v>2</v>
      </c>
      <c r="W73" s="153">
        <f t="shared" si="32"/>
        <v>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45855</v>
      </c>
      <c r="D74" s="146">
        <v>1</v>
      </c>
      <c r="E74" s="146">
        <v>2</v>
      </c>
      <c r="F74" s="146">
        <v>11</v>
      </c>
      <c r="G74" s="146">
        <v>2</v>
      </c>
      <c r="H74" s="147">
        <f t="shared" si="28"/>
        <v>12</v>
      </c>
      <c r="I74" s="148">
        <f t="shared" si="29"/>
        <v>2</v>
      </c>
      <c r="J74" s="149">
        <f t="shared" si="30"/>
        <v>6</v>
      </c>
      <c r="K74" s="150"/>
      <c r="L74" s="128"/>
      <c r="T74" s="151">
        <f>C74</f>
        <v>45855</v>
      </c>
      <c r="U74" s="152">
        <f t="shared" si="32"/>
        <v>12</v>
      </c>
      <c r="V74" s="153">
        <f t="shared" si="32"/>
        <v>2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45856</v>
      </c>
      <c r="D75" s="146">
        <v>4</v>
      </c>
      <c r="E75" s="146">
        <v>2</v>
      </c>
      <c r="F75" s="146">
        <v>6</v>
      </c>
      <c r="G75" s="146">
        <v>2</v>
      </c>
      <c r="H75" s="147">
        <f t="shared" si="28"/>
        <v>10</v>
      </c>
      <c r="I75" s="148">
        <f t="shared" si="29"/>
        <v>2</v>
      </c>
      <c r="J75" s="149">
        <f t="shared" si="30"/>
        <v>5</v>
      </c>
      <c r="K75" s="150"/>
      <c r="L75" s="128"/>
      <c r="T75" s="151">
        <f>C75</f>
        <v>45856</v>
      </c>
      <c r="U75" s="152">
        <f t="shared" si="32"/>
        <v>10</v>
      </c>
      <c r="V75" s="153">
        <f t="shared" si="32"/>
        <v>2</v>
      </c>
      <c r="W75" s="153">
        <f t="shared" si="32"/>
        <v>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45857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25</v>
      </c>
      <c r="E77" s="157">
        <f>IF(SUM(E71:E76)=0,0,AVERAGE(E71:E76))</f>
        <v>2</v>
      </c>
      <c r="F77" s="157">
        <f>SUM(F71:F76)</f>
        <v>45</v>
      </c>
      <c r="G77" s="158">
        <f>IF(SUM(G71:G76)=0,0,AVERAGE(G71:G76))</f>
        <v>2.2000000000000002</v>
      </c>
      <c r="H77" s="157">
        <f t="shared" si="28"/>
        <v>70</v>
      </c>
      <c r="I77" s="159">
        <f>AVERAGE(E77,G77)</f>
        <v>2.1</v>
      </c>
      <c r="J77" s="160">
        <f>IF(I77=0,0,H77/I77)</f>
        <v>33.333333333333329</v>
      </c>
      <c r="K77" s="60"/>
      <c r="L77" s="142"/>
      <c r="U77" s="25">
        <f>D77+F77</f>
        <v>70</v>
      </c>
      <c r="V77" s="33">
        <f>SUM(V71:V75)</f>
        <v>10.5</v>
      </c>
      <c r="W77" s="34">
        <f>SUM(W71:W75)</f>
        <v>32.6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6.5200000000000005</v>
      </c>
      <c r="X78" s="37">
        <f>IF(W77=0,0,W78)</f>
        <v>6.5200000000000005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45852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45853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45854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45855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45856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45857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74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73" priority="11" operator="equal">
      <formula>$R$2</formula>
    </cfRule>
  </conditionalFormatting>
  <conditionalFormatting sqref="C59:C64">
    <cfRule type="cellIs" dxfId="72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23.176769374416434</v>
      </c>
      <c r="C7" s="306"/>
      <c r="D7" s="382" t="s">
        <v>1</v>
      </c>
      <c r="E7" s="383"/>
      <c r="F7" s="383" t="s">
        <v>2</v>
      </c>
      <c r="G7" s="384"/>
      <c r="H7" s="385">
        <f>C10</f>
        <v>45859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'14jul'!C15+2</f>
        <v>45859</v>
      </c>
      <c r="D10" s="20">
        <v>91</v>
      </c>
      <c r="E10" s="20">
        <v>9</v>
      </c>
      <c r="F10" s="20">
        <v>106</v>
      </c>
      <c r="G10" s="20">
        <v>9</v>
      </c>
      <c r="H10" s="179">
        <f t="shared" ref="H10:H16" si="0">D10+F10</f>
        <v>197</v>
      </c>
      <c r="I10" s="180">
        <f t="shared" ref="I10:I15" si="1">IF(H10=0,0,AVERAGE(E10,G10))</f>
        <v>9</v>
      </c>
      <c r="J10" s="181">
        <f t="shared" ref="J10:J15" si="2">IF(H10=0,0,H10/I10)</f>
        <v>21.888888888888889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45859</v>
      </c>
      <c r="U10" s="17">
        <f>H10</f>
        <v>197</v>
      </c>
      <c r="V10" s="19">
        <f>I10</f>
        <v>9</v>
      </c>
      <c r="W10" s="24">
        <f>J10</f>
        <v>21.888888888888889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45860</v>
      </c>
      <c r="D11" s="20">
        <v>96</v>
      </c>
      <c r="E11" s="20">
        <v>8.5</v>
      </c>
      <c r="F11" s="20">
        <v>98</v>
      </c>
      <c r="G11" s="20">
        <v>9</v>
      </c>
      <c r="H11" s="179">
        <f t="shared" si="0"/>
        <v>194</v>
      </c>
      <c r="I11" s="180">
        <f t="shared" si="1"/>
        <v>8.75</v>
      </c>
      <c r="J11" s="181">
        <f t="shared" si="2"/>
        <v>22.171428571428571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45860</v>
      </c>
      <c r="U11" s="17">
        <f t="shared" ref="U11:W14" si="3">H11</f>
        <v>194</v>
      </c>
      <c r="V11" s="19">
        <f t="shared" si="3"/>
        <v>8.75</v>
      </c>
      <c r="W11" s="24">
        <f t="shared" si="3"/>
        <v>22.171428571428571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45861</v>
      </c>
      <c r="D12" s="20">
        <v>129</v>
      </c>
      <c r="E12" s="20">
        <v>9</v>
      </c>
      <c r="F12" s="20">
        <v>71</v>
      </c>
      <c r="G12" s="20">
        <v>9</v>
      </c>
      <c r="H12" s="179">
        <f t="shared" si="0"/>
        <v>200</v>
      </c>
      <c r="I12" s="180">
        <f t="shared" si="1"/>
        <v>9</v>
      </c>
      <c r="J12" s="181">
        <f t="shared" si="2"/>
        <v>22.222222222222221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45861</v>
      </c>
      <c r="U12" s="17">
        <f t="shared" si="3"/>
        <v>200</v>
      </c>
      <c r="V12" s="19">
        <f t="shared" si="3"/>
        <v>9</v>
      </c>
      <c r="W12" s="24">
        <f t="shared" si="3"/>
        <v>22.222222222222221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45862</v>
      </c>
      <c r="D13" s="20">
        <v>125</v>
      </c>
      <c r="E13" s="20">
        <v>9</v>
      </c>
      <c r="F13" s="20">
        <v>80</v>
      </c>
      <c r="G13" s="20">
        <v>9</v>
      </c>
      <c r="H13" s="179">
        <f t="shared" si="0"/>
        <v>205</v>
      </c>
      <c r="I13" s="180">
        <f t="shared" si="1"/>
        <v>9</v>
      </c>
      <c r="J13" s="181">
        <f t="shared" si="2"/>
        <v>22.777777777777779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45862</v>
      </c>
      <c r="U13" s="17">
        <f t="shared" si="3"/>
        <v>205</v>
      </c>
      <c r="V13" s="19">
        <f t="shared" si="3"/>
        <v>9</v>
      </c>
      <c r="W13" s="24">
        <f t="shared" si="3"/>
        <v>22.777777777777779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45863</v>
      </c>
      <c r="D14" s="20">
        <v>82</v>
      </c>
      <c r="E14" s="20">
        <v>8</v>
      </c>
      <c r="F14" s="20">
        <v>146</v>
      </c>
      <c r="G14" s="20">
        <v>9</v>
      </c>
      <c r="H14" s="179">
        <f t="shared" si="0"/>
        <v>228</v>
      </c>
      <c r="I14" s="180">
        <f t="shared" si="1"/>
        <v>8.5</v>
      </c>
      <c r="J14" s="181">
        <f t="shared" si="2"/>
        <v>26.823529411764707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45863</v>
      </c>
      <c r="U14" s="17">
        <f t="shared" si="3"/>
        <v>228</v>
      </c>
      <c r="V14" s="19">
        <f t="shared" si="3"/>
        <v>8.5</v>
      </c>
      <c r="W14" s="24">
        <f t="shared" si="3"/>
        <v>26.823529411764707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45864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523</v>
      </c>
      <c r="E16" s="30">
        <f>IF(SUM(E10:E15)=0,0,AVERAGE(E10:E15))</f>
        <v>8.6999999999999993</v>
      </c>
      <c r="F16" s="30">
        <f>SUM(F10:F15)</f>
        <v>501</v>
      </c>
      <c r="G16" s="30">
        <f>IF(SUM(G10:G15)=0,0,AVERAGE(G10:G15))</f>
        <v>9</v>
      </c>
      <c r="H16" s="30">
        <f t="shared" si="0"/>
        <v>1024</v>
      </c>
      <c r="I16" s="31">
        <f>IF(H16=0,0,AVERAGE(E16,G16))</f>
        <v>8.85</v>
      </c>
      <c r="J16" s="32">
        <f>IF(H16=0,0,H16/I16)</f>
        <v>115.70621468926554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1024</v>
      </c>
      <c r="V16" s="33">
        <f>SUM(V10:V14)</f>
        <v>44.25</v>
      </c>
      <c r="W16" s="34">
        <f>SUM(W10:W14)</f>
        <v>115.88384687208217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23.176769374416434</v>
      </c>
      <c r="X17" s="37">
        <f>IF(W16=0,0,W17)</f>
        <v>23.176769374416434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</v>
      </c>
      <c r="C19" s="306"/>
      <c r="D19" s="368" t="s">
        <v>1</v>
      </c>
      <c r="E19" s="369"/>
      <c r="F19" s="369" t="s">
        <v>2</v>
      </c>
      <c r="G19" s="370"/>
      <c r="H19" s="371">
        <f>C22</f>
        <v>45859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45859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45859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45860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45860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45861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45861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45862</v>
      </c>
      <c r="D25" s="43">
        <v>3</v>
      </c>
      <c r="E25" s="43">
        <v>1</v>
      </c>
      <c r="F25" s="43">
        <v>5</v>
      </c>
      <c r="G25" s="43">
        <v>0.75</v>
      </c>
      <c r="H25" s="44">
        <f t="shared" si="5"/>
        <v>8</v>
      </c>
      <c r="I25" s="45">
        <f t="shared" si="6"/>
        <v>0.875</v>
      </c>
      <c r="J25" s="46">
        <f t="shared" si="7"/>
        <v>9.1428571428571423</v>
      </c>
      <c r="K25" s="21" t="e">
        <f>IF(#REF!&lt;&gt;0,"Não","")</f>
        <v>#REF!</v>
      </c>
      <c r="L25" s="47"/>
      <c r="T25" s="48">
        <f>C25</f>
        <v>45862</v>
      </c>
      <c r="U25" s="39">
        <f t="shared" si="8"/>
        <v>8</v>
      </c>
      <c r="V25" s="40">
        <f t="shared" si="8"/>
        <v>0.875</v>
      </c>
      <c r="W25" s="40">
        <f t="shared" si="8"/>
        <v>9.1428571428571423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45863</v>
      </c>
      <c r="D26" s="43">
        <v>3</v>
      </c>
      <c r="E26" s="43">
        <v>1</v>
      </c>
      <c r="F26" s="43">
        <v>3</v>
      </c>
      <c r="G26" s="43">
        <v>0.75</v>
      </c>
      <c r="H26" s="49">
        <f t="shared" si="5"/>
        <v>6</v>
      </c>
      <c r="I26" s="50">
        <f t="shared" si="6"/>
        <v>0.875</v>
      </c>
      <c r="J26" s="51">
        <f t="shared" si="7"/>
        <v>6.8571428571428568</v>
      </c>
      <c r="K26" s="21" t="e">
        <f>IF(#REF!&lt;&gt;0,"Não","")</f>
        <v>#REF!</v>
      </c>
      <c r="L26" s="47"/>
      <c r="T26" s="48">
        <f>C26</f>
        <v>45863</v>
      </c>
      <c r="U26" s="39">
        <f t="shared" si="8"/>
        <v>6</v>
      </c>
      <c r="V26" s="40">
        <f t="shared" si="8"/>
        <v>0.875</v>
      </c>
      <c r="W26" s="40">
        <f t="shared" si="8"/>
        <v>6.8571428571428568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45864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6</v>
      </c>
      <c r="E28" s="56">
        <f>IF(SUM(E22:E27)=0,0,AVERAGE(E22:E27))</f>
        <v>0.4</v>
      </c>
      <c r="F28" s="56">
        <f>SUM(F22:F27)</f>
        <v>8</v>
      </c>
      <c r="G28" s="57">
        <f>IF(SUM(G22:G27)=0,0,AVERAGE(G22:G27))</f>
        <v>0.3</v>
      </c>
      <c r="H28" s="56">
        <f t="shared" si="5"/>
        <v>14</v>
      </c>
      <c r="I28" s="58">
        <f>AVERAGE(I22:I26)</f>
        <v>0.35</v>
      </c>
      <c r="J28" s="59">
        <f>IF(H28=0,0,H28/I28)</f>
        <v>40</v>
      </c>
      <c r="K28" s="60"/>
      <c r="L28" s="61"/>
      <c r="U28" s="25">
        <f>D28+F28</f>
        <v>14</v>
      </c>
      <c r="V28" s="33">
        <f>SUM(V22:V26)</f>
        <v>1.75</v>
      </c>
      <c r="W28" s="34">
        <f>SUM(W22:W26)</f>
        <v>16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</v>
      </c>
      <c r="X29" s="37">
        <f>IF(W28=0,0,W29)</f>
        <v>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62.75</v>
      </c>
      <c r="C31" s="306"/>
      <c r="D31" s="352" t="s">
        <v>1</v>
      </c>
      <c r="E31" s="353"/>
      <c r="F31" s="353" t="s">
        <v>2</v>
      </c>
      <c r="G31" s="354"/>
      <c r="H31" s="355">
        <f>C34</f>
        <v>45859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45859</v>
      </c>
      <c r="D34" s="43">
        <v>0</v>
      </c>
      <c r="E34" s="43">
        <v>0</v>
      </c>
      <c r="F34" s="43">
        <v>0</v>
      </c>
      <c r="G34" s="43">
        <v>0</v>
      </c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/>
      <c r="T34" s="70">
        <f>C34</f>
        <v>45859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45860</v>
      </c>
      <c r="D35" s="43">
        <v>25</v>
      </c>
      <c r="E35" s="43">
        <v>1</v>
      </c>
      <c r="F35" s="43">
        <v>28</v>
      </c>
      <c r="G35" s="43">
        <v>1</v>
      </c>
      <c r="H35" s="67">
        <f t="shared" si="11"/>
        <v>53</v>
      </c>
      <c r="I35" s="68">
        <f t="shared" si="12"/>
        <v>1</v>
      </c>
      <c r="J35" s="69">
        <f t="shared" si="13"/>
        <v>53</v>
      </c>
      <c r="K35" s="21" t="e">
        <f>IF(#REF!&lt;&gt;0,"Não","")</f>
        <v>#REF!</v>
      </c>
      <c r="L35" s="47"/>
      <c r="T35" s="70">
        <f>C35</f>
        <v>45860</v>
      </c>
      <c r="U35" s="63">
        <f t="shared" ref="U35:W38" si="14">H35</f>
        <v>53</v>
      </c>
      <c r="V35" s="64">
        <f t="shared" si="14"/>
        <v>1</v>
      </c>
      <c r="W35" s="64">
        <f t="shared" si="14"/>
        <v>53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45861</v>
      </c>
      <c r="D36" s="20">
        <v>12</v>
      </c>
      <c r="E36" s="43">
        <v>0.5</v>
      </c>
      <c r="F36" s="20">
        <v>30</v>
      </c>
      <c r="G36" s="43">
        <v>0.75</v>
      </c>
      <c r="H36" s="67">
        <f t="shared" si="11"/>
        <v>42</v>
      </c>
      <c r="I36" s="68">
        <f t="shared" si="12"/>
        <v>0.625</v>
      </c>
      <c r="J36" s="69">
        <f t="shared" si="13"/>
        <v>67.2</v>
      </c>
      <c r="K36" s="26" t="e">
        <f>IF(#REF!&lt;&gt;0,"Não","")</f>
        <v>#REF!</v>
      </c>
      <c r="L36" s="47"/>
      <c r="T36" s="70">
        <f>C36</f>
        <v>45861</v>
      </c>
      <c r="U36" s="63">
        <f t="shared" si="14"/>
        <v>42</v>
      </c>
      <c r="V36" s="64">
        <f t="shared" si="14"/>
        <v>0.625</v>
      </c>
      <c r="W36" s="64">
        <f t="shared" si="14"/>
        <v>67.2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45862</v>
      </c>
      <c r="D37" s="43">
        <v>9</v>
      </c>
      <c r="E37" s="43">
        <v>0.25</v>
      </c>
      <c r="F37" s="43">
        <v>30</v>
      </c>
      <c r="G37" s="43">
        <v>0.75</v>
      </c>
      <c r="H37" s="67">
        <f t="shared" si="11"/>
        <v>39</v>
      </c>
      <c r="I37" s="68">
        <f t="shared" si="12"/>
        <v>0.5</v>
      </c>
      <c r="J37" s="69">
        <f t="shared" si="13"/>
        <v>78</v>
      </c>
      <c r="K37" s="21" t="e">
        <f>IF(#REF!&lt;&gt;0,"Não","")</f>
        <v>#REF!</v>
      </c>
      <c r="L37" s="47"/>
      <c r="T37" s="70">
        <f>C37</f>
        <v>45862</v>
      </c>
      <c r="U37" s="63">
        <f t="shared" si="14"/>
        <v>39</v>
      </c>
      <c r="V37" s="64">
        <f t="shared" si="14"/>
        <v>0.5</v>
      </c>
      <c r="W37" s="64">
        <f t="shared" si="14"/>
        <v>78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45863</v>
      </c>
      <c r="D38" s="43">
        <v>16</v>
      </c>
      <c r="E38" s="43">
        <v>0.5</v>
      </c>
      <c r="F38" s="43">
        <v>17</v>
      </c>
      <c r="G38" s="43">
        <v>0.75</v>
      </c>
      <c r="H38" s="71">
        <f t="shared" si="11"/>
        <v>33</v>
      </c>
      <c r="I38" s="72">
        <f t="shared" si="12"/>
        <v>0.625</v>
      </c>
      <c r="J38" s="73">
        <f t="shared" si="13"/>
        <v>52.8</v>
      </c>
      <c r="K38" s="21" t="e">
        <f>IF(#REF!&lt;&gt;0,"Não","")</f>
        <v>#REF!</v>
      </c>
      <c r="L38" s="47"/>
      <c r="T38" s="70">
        <f>C38</f>
        <v>45863</v>
      </c>
      <c r="U38" s="63">
        <f t="shared" si="14"/>
        <v>33</v>
      </c>
      <c r="V38" s="64">
        <f t="shared" si="14"/>
        <v>0.625</v>
      </c>
      <c r="W38" s="64">
        <f t="shared" si="14"/>
        <v>52.8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45864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62</v>
      </c>
      <c r="E40" s="76">
        <f>IF(SUM(E34:E39)=0,0,AVERAGE(E34:E39))</f>
        <v>0.45</v>
      </c>
      <c r="F40" s="76">
        <f>SUM(F34:F39)</f>
        <v>105</v>
      </c>
      <c r="G40" s="77">
        <f>IF(SUM(G34:G39)=0,0,AVERAGE(G34:G39))</f>
        <v>0.65</v>
      </c>
      <c r="H40" s="78">
        <f t="shared" si="11"/>
        <v>167</v>
      </c>
      <c r="I40" s="79">
        <f>AVERAGE(I34:I38)</f>
        <v>0.55000000000000004</v>
      </c>
      <c r="J40" s="80">
        <v>0</v>
      </c>
      <c r="K40" s="60"/>
      <c r="L40" s="81"/>
      <c r="U40" s="25">
        <f>D40+F40</f>
        <v>167</v>
      </c>
      <c r="V40" s="33">
        <f>SUM(V34:V38)</f>
        <v>2.75</v>
      </c>
      <c r="W40" s="34">
        <f>SUM(W34:W38)</f>
        <v>251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62.75</v>
      </c>
      <c r="X41" s="37">
        <f>IF(W40=0,0,W41)</f>
        <v>62.75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40</v>
      </c>
      <c r="C43" s="335"/>
      <c r="D43" s="338" t="s">
        <v>1</v>
      </c>
      <c r="E43" s="339"/>
      <c r="F43" s="339" t="s">
        <v>2</v>
      </c>
      <c r="G43" s="340"/>
      <c r="H43" s="341">
        <f>C46</f>
        <v>45859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45859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45859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45860</v>
      </c>
      <c r="D47" s="43">
        <v>18</v>
      </c>
      <c r="E47" s="43">
        <v>0.75</v>
      </c>
      <c r="F47" s="43">
        <v>13</v>
      </c>
      <c r="G47" s="52">
        <v>0.75</v>
      </c>
      <c r="H47" s="96">
        <f t="shared" si="18"/>
        <v>31</v>
      </c>
      <c r="I47" s="97">
        <f t="shared" si="19"/>
        <v>0.75</v>
      </c>
      <c r="J47" s="98">
        <f t="shared" si="20"/>
        <v>41.333333333333336</v>
      </c>
      <c r="K47" s="53" t="e">
        <f>IF(#REF!&lt;&gt;0,"Não","")</f>
        <v>#REF!</v>
      </c>
      <c r="L47" s="47"/>
      <c r="R47" s="85"/>
      <c r="S47" s="99"/>
      <c r="T47" s="100">
        <f>C47</f>
        <v>45860</v>
      </c>
      <c r="U47" s="101">
        <f t="shared" ref="U47:W50" si="21">H47</f>
        <v>31</v>
      </c>
      <c r="V47" s="102">
        <f t="shared" si="21"/>
        <v>0.75</v>
      </c>
      <c r="W47" s="102">
        <f t="shared" si="21"/>
        <v>41.333333333333336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45861</v>
      </c>
      <c r="D48" s="20">
        <v>10</v>
      </c>
      <c r="E48" s="43">
        <v>0.5</v>
      </c>
      <c r="F48" s="20">
        <v>19</v>
      </c>
      <c r="G48" s="52">
        <v>1</v>
      </c>
      <c r="H48" s="96">
        <f t="shared" si="18"/>
        <v>29</v>
      </c>
      <c r="I48" s="97">
        <f t="shared" si="19"/>
        <v>0.75</v>
      </c>
      <c r="J48" s="98">
        <f t="shared" si="20"/>
        <v>38.666666666666664</v>
      </c>
      <c r="K48" s="109" t="e">
        <f>IF(#REF!&lt;&gt;0,"Não","")</f>
        <v>#REF!</v>
      </c>
      <c r="L48" s="47"/>
      <c r="R48" s="110"/>
      <c r="S48" s="99"/>
      <c r="T48" s="100">
        <f>C48</f>
        <v>45861</v>
      </c>
      <c r="U48" s="101">
        <f t="shared" si="21"/>
        <v>29</v>
      </c>
      <c r="V48" s="102">
        <f t="shared" si="21"/>
        <v>0.75</v>
      </c>
      <c r="W48" s="102">
        <f t="shared" si="21"/>
        <v>38.666666666666664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45862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45862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45863</v>
      </c>
      <c r="D50" s="43">
        <v>13</v>
      </c>
      <c r="E50" s="43">
        <v>0.75</v>
      </c>
      <c r="F50" s="43">
        <v>12</v>
      </c>
      <c r="G50" s="52">
        <v>0.5</v>
      </c>
      <c r="H50" s="96">
        <f t="shared" si="18"/>
        <v>25</v>
      </c>
      <c r="I50" s="97">
        <f t="shared" si="19"/>
        <v>0.625</v>
      </c>
      <c r="J50" s="98">
        <f t="shared" si="20"/>
        <v>40</v>
      </c>
      <c r="K50" s="53" t="e">
        <f>IF(#REF!&lt;&gt;0,"Não","")</f>
        <v>#REF!</v>
      </c>
      <c r="L50" s="47"/>
      <c r="R50" s="85"/>
      <c r="S50" s="99"/>
      <c r="T50" s="100">
        <f>C50</f>
        <v>45863</v>
      </c>
      <c r="U50" s="101">
        <f t="shared" si="21"/>
        <v>25</v>
      </c>
      <c r="V50" s="102">
        <f t="shared" si="21"/>
        <v>0.625</v>
      </c>
      <c r="W50" s="102">
        <f t="shared" si="21"/>
        <v>40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45864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41</v>
      </c>
      <c r="E52" s="115">
        <f>IF(SUM(E46:E51)=0,0,AVERAGE(E46:E51))</f>
        <v>0.4</v>
      </c>
      <c r="F52" s="115">
        <f>SUM(F46:F51)</f>
        <v>44</v>
      </c>
      <c r="G52" s="116">
        <f>IF(SUM(G46:G51)=0,0,AVERAGE(G46:G51))</f>
        <v>0.45</v>
      </c>
      <c r="H52" s="115">
        <f t="shared" si="18"/>
        <v>85</v>
      </c>
      <c r="I52" s="117">
        <f>AVERAGE(E52,G52)</f>
        <v>0.42500000000000004</v>
      </c>
      <c r="J52" s="118">
        <f>IF(I52=0,0,H52/I52)</f>
        <v>199.99999999999997</v>
      </c>
      <c r="K52" s="60"/>
      <c r="L52" s="119"/>
      <c r="R52" s="85"/>
      <c r="S52" s="3"/>
      <c r="T52" s="104"/>
      <c r="U52" s="25">
        <f>D52+F52</f>
        <v>85</v>
      </c>
      <c r="V52" s="33">
        <f>SUM(V46:V50)</f>
        <v>2.125</v>
      </c>
      <c r="W52" s="34">
        <f>SUM(W46:W50)</f>
        <v>120</v>
      </c>
      <c r="X52" s="25">
        <f>COUNT(X46:X50)</f>
        <v>3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40</v>
      </c>
      <c r="X53" s="37">
        <f>IF(W52=0,0,W53)</f>
        <v>40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45859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45859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45859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45860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45860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45861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45861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45862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45862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45863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45863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45864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4.9000000000000004</v>
      </c>
      <c r="C68" s="306"/>
      <c r="D68" s="309" t="s">
        <v>1</v>
      </c>
      <c r="E68" s="310"/>
      <c r="F68" s="311" t="s">
        <v>2</v>
      </c>
      <c r="G68" s="309"/>
      <c r="H68" s="312">
        <f>C71</f>
        <v>45859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45859</v>
      </c>
      <c r="D71" s="146">
        <v>4</v>
      </c>
      <c r="E71" s="146">
        <v>2</v>
      </c>
      <c r="F71" s="146">
        <v>5</v>
      </c>
      <c r="G71" s="146">
        <v>2</v>
      </c>
      <c r="H71" s="147">
        <f t="shared" ref="H71:H77" si="28">D71+F71</f>
        <v>9</v>
      </c>
      <c r="I71" s="148">
        <f t="shared" ref="I71:I76" si="29">IF(H71=0,0,AVERAGE(E71,G71))</f>
        <v>2</v>
      </c>
      <c r="J71" s="149">
        <f t="shared" ref="J71:J76" si="30">IF(H71=0,0,H71/I71)</f>
        <v>4.5</v>
      </c>
      <c r="K71" s="150"/>
      <c r="L71" s="128"/>
      <c r="T71" s="151">
        <f>C71</f>
        <v>45859</v>
      </c>
      <c r="U71" s="152">
        <f>H71</f>
        <v>9</v>
      </c>
      <c r="V71" s="153">
        <f>I71</f>
        <v>2</v>
      </c>
      <c r="W71" s="153">
        <f>J71</f>
        <v>4.5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45860</v>
      </c>
      <c r="D72" s="146">
        <v>5</v>
      </c>
      <c r="E72" s="146">
        <v>2</v>
      </c>
      <c r="F72" s="146">
        <v>5</v>
      </c>
      <c r="G72" s="146">
        <v>2</v>
      </c>
      <c r="H72" s="147">
        <f t="shared" si="28"/>
        <v>10</v>
      </c>
      <c r="I72" s="148">
        <f t="shared" si="29"/>
        <v>2</v>
      </c>
      <c r="J72" s="149">
        <f t="shared" si="30"/>
        <v>5</v>
      </c>
      <c r="K72" s="150"/>
      <c r="L72" s="128"/>
      <c r="T72" s="151">
        <f>C72</f>
        <v>45860</v>
      </c>
      <c r="U72" s="152">
        <f t="shared" ref="U72:W75" si="32">H72</f>
        <v>10</v>
      </c>
      <c r="V72" s="153">
        <f t="shared" si="32"/>
        <v>2</v>
      </c>
      <c r="W72" s="153">
        <f t="shared" si="32"/>
        <v>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45861</v>
      </c>
      <c r="D73" s="146">
        <v>5</v>
      </c>
      <c r="E73" s="146">
        <v>2</v>
      </c>
      <c r="F73" s="146">
        <v>5</v>
      </c>
      <c r="G73" s="146">
        <v>2</v>
      </c>
      <c r="H73" s="147">
        <f t="shared" si="28"/>
        <v>10</v>
      </c>
      <c r="I73" s="148">
        <f t="shared" si="29"/>
        <v>2</v>
      </c>
      <c r="J73" s="149">
        <f t="shared" si="30"/>
        <v>5</v>
      </c>
      <c r="K73" s="150"/>
      <c r="L73" s="128"/>
      <c r="T73" s="151">
        <f>C73</f>
        <v>45861</v>
      </c>
      <c r="U73" s="152">
        <f t="shared" si="32"/>
        <v>10</v>
      </c>
      <c r="V73" s="153">
        <f t="shared" si="32"/>
        <v>2</v>
      </c>
      <c r="W73" s="153">
        <f t="shared" si="32"/>
        <v>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45862</v>
      </c>
      <c r="D74" s="146">
        <v>5</v>
      </c>
      <c r="E74" s="146">
        <v>2</v>
      </c>
      <c r="F74" s="146">
        <v>5</v>
      </c>
      <c r="G74" s="146">
        <v>2</v>
      </c>
      <c r="H74" s="147">
        <f t="shared" si="28"/>
        <v>10</v>
      </c>
      <c r="I74" s="148">
        <f t="shared" si="29"/>
        <v>2</v>
      </c>
      <c r="J74" s="149">
        <f t="shared" si="30"/>
        <v>5</v>
      </c>
      <c r="K74" s="150"/>
      <c r="L74" s="128"/>
      <c r="T74" s="151">
        <f>C74</f>
        <v>45862</v>
      </c>
      <c r="U74" s="152">
        <f t="shared" si="32"/>
        <v>10</v>
      </c>
      <c r="V74" s="153">
        <f t="shared" si="32"/>
        <v>2</v>
      </c>
      <c r="W74" s="153">
        <f t="shared" si="32"/>
        <v>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45863</v>
      </c>
      <c r="D75" s="146">
        <v>4</v>
      </c>
      <c r="E75" s="146">
        <v>2</v>
      </c>
      <c r="F75" s="146">
        <v>6</v>
      </c>
      <c r="G75" s="146">
        <v>2</v>
      </c>
      <c r="H75" s="147">
        <f t="shared" si="28"/>
        <v>10</v>
      </c>
      <c r="I75" s="148">
        <f t="shared" si="29"/>
        <v>2</v>
      </c>
      <c r="J75" s="149">
        <f t="shared" si="30"/>
        <v>5</v>
      </c>
      <c r="K75" s="150"/>
      <c r="L75" s="128"/>
      <c r="T75" s="151">
        <f>C75</f>
        <v>45863</v>
      </c>
      <c r="U75" s="152">
        <f t="shared" si="32"/>
        <v>10</v>
      </c>
      <c r="V75" s="153">
        <f t="shared" si="32"/>
        <v>2</v>
      </c>
      <c r="W75" s="153">
        <f t="shared" si="32"/>
        <v>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45864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23</v>
      </c>
      <c r="E77" s="157">
        <f>IF(SUM(E71:E76)=0,0,AVERAGE(E71:E76))</f>
        <v>2</v>
      </c>
      <c r="F77" s="157">
        <f>SUM(F71:F76)</f>
        <v>26</v>
      </c>
      <c r="G77" s="158">
        <f>IF(SUM(G71:G76)=0,0,AVERAGE(G71:G76))</f>
        <v>2</v>
      </c>
      <c r="H77" s="157">
        <f t="shared" si="28"/>
        <v>49</v>
      </c>
      <c r="I77" s="159">
        <f>AVERAGE(E77,G77)</f>
        <v>2</v>
      </c>
      <c r="J77" s="160">
        <f>IF(I77=0,0,H77/I77)</f>
        <v>24.5</v>
      </c>
      <c r="K77" s="60"/>
      <c r="L77" s="142"/>
      <c r="U77" s="25">
        <f>D77+F77</f>
        <v>49</v>
      </c>
      <c r="V77" s="33">
        <f>SUM(V71:V75)</f>
        <v>10</v>
      </c>
      <c r="W77" s="34">
        <f>SUM(W71:W75)</f>
        <v>24.5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4.9000000000000004</v>
      </c>
      <c r="X78" s="37">
        <f>IF(W77=0,0,W78)</f>
        <v>4.9000000000000004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45859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45860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45861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45862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45863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45864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7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70" priority="11" operator="equal">
      <formula>$R$2</formula>
    </cfRule>
  </conditionalFormatting>
  <conditionalFormatting sqref="C59:C64">
    <cfRule type="cellIs" dxfId="6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DO127"/>
  <sheetViews>
    <sheetView topLeftCell="A7" workbookViewId="0">
      <selection activeCell="D15" sqref="D1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20.990698924731184</v>
      </c>
      <c r="C7" s="306"/>
      <c r="D7" s="382" t="s">
        <v>1</v>
      </c>
      <c r="E7" s="383"/>
      <c r="F7" s="383" t="s">
        <v>2</v>
      </c>
      <c r="G7" s="384"/>
      <c r="H7" s="385">
        <f>C10</f>
        <v>45866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'21jul'!C15+2</f>
        <v>45866</v>
      </c>
      <c r="D10" s="20">
        <v>103</v>
      </c>
      <c r="E10" s="20">
        <v>7</v>
      </c>
      <c r="F10" s="20">
        <v>81</v>
      </c>
      <c r="G10" s="20">
        <v>8</v>
      </c>
      <c r="H10" s="179">
        <f t="shared" ref="H10:H16" si="0">D10+F10</f>
        <v>184</v>
      </c>
      <c r="I10" s="180">
        <f t="shared" ref="I10:I15" si="1">IF(H10=0,0,AVERAGE(E10,G10))</f>
        <v>7.5</v>
      </c>
      <c r="J10" s="181">
        <f t="shared" ref="J10:J15" si="2">IF(H10=0,0,H10/I10)</f>
        <v>24.533333333333335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45866</v>
      </c>
      <c r="U10" s="17">
        <f>H10</f>
        <v>184</v>
      </c>
      <c r="V10" s="19">
        <f>I10</f>
        <v>7.5</v>
      </c>
      <c r="W10" s="24">
        <f>J10</f>
        <v>24.533333333333335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45867</v>
      </c>
      <c r="D11" s="20">
        <v>72</v>
      </c>
      <c r="E11" s="20">
        <v>7</v>
      </c>
      <c r="F11" s="20">
        <v>116</v>
      </c>
      <c r="G11" s="20">
        <v>8</v>
      </c>
      <c r="H11" s="179">
        <f t="shared" si="0"/>
        <v>188</v>
      </c>
      <c r="I11" s="180">
        <f t="shared" si="1"/>
        <v>7.5</v>
      </c>
      <c r="J11" s="181">
        <f t="shared" si="2"/>
        <v>25.066666666666666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45867</v>
      </c>
      <c r="U11" s="17">
        <f t="shared" ref="U11:W14" si="3">H11</f>
        <v>188</v>
      </c>
      <c r="V11" s="19">
        <f t="shared" si="3"/>
        <v>7.5</v>
      </c>
      <c r="W11" s="24">
        <f t="shared" si="3"/>
        <v>25.066666666666666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45868</v>
      </c>
      <c r="D12" s="20">
        <v>81</v>
      </c>
      <c r="E12" s="20">
        <v>7.5</v>
      </c>
      <c r="F12" s="20">
        <v>79</v>
      </c>
      <c r="G12" s="20">
        <v>8</v>
      </c>
      <c r="H12" s="179">
        <f t="shared" si="0"/>
        <v>160</v>
      </c>
      <c r="I12" s="180">
        <f t="shared" si="1"/>
        <v>7.75</v>
      </c>
      <c r="J12" s="181">
        <f t="shared" si="2"/>
        <v>20.64516129032258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45868</v>
      </c>
      <c r="U12" s="17">
        <f t="shared" si="3"/>
        <v>160</v>
      </c>
      <c r="V12" s="19">
        <f t="shared" si="3"/>
        <v>7.75</v>
      </c>
      <c r="W12" s="24">
        <f t="shared" si="3"/>
        <v>20.64516129032258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45869</v>
      </c>
      <c r="D13" s="20">
        <v>110</v>
      </c>
      <c r="E13" s="20">
        <v>8</v>
      </c>
      <c r="F13" s="20">
        <v>45</v>
      </c>
      <c r="G13" s="20">
        <v>8</v>
      </c>
      <c r="H13" s="179">
        <f t="shared" si="0"/>
        <v>155</v>
      </c>
      <c r="I13" s="180">
        <f t="shared" si="1"/>
        <v>8</v>
      </c>
      <c r="J13" s="181">
        <f t="shared" si="2"/>
        <v>19.375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45869</v>
      </c>
      <c r="U13" s="17">
        <f t="shared" si="3"/>
        <v>155</v>
      </c>
      <c r="V13" s="19">
        <f t="shared" si="3"/>
        <v>8</v>
      </c>
      <c r="W13" s="24">
        <f t="shared" si="3"/>
        <v>19.375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45870</v>
      </c>
      <c r="D14" s="20">
        <v>65</v>
      </c>
      <c r="E14" s="20">
        <v>8</v>
      </c>
      <c r="F14" s="20">
        <v>50</v>
      </c>
      <c r="G14" s="20">
        <v>7</v>
      </c>
      <c r="H14" s="179">
        <f t="shared" si="0"/>
        <v>115</v>
      </c>
      <c r="I14" s="180">
        <f t="shared" si="1"/>
        <v>7.5</v>
      </c>
      <c r="J14" s="181">
        <f t="shared" si="2"/>
        <v>15.333333333333334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45870</v>
      </c>
      <c r="U14" s="17">
        <f t="shared" si="3"/>
        <v>115</v>
      </c>
      <c r="V14" s="19">
        <f t="shared" si="3"/>
        <v>7.5</v>
      </c>
      <c r="W14" s="24">
        <f t="shared" si="3"/>
        <v>15.333333333333334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45871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431</v>
      </c>
      <c r="E16" s="30">
        <f>IF(SUM(E10:E15)=0,0,AVERAGE(E10:E15))</f>
        <v>7.5</v>
      </c>
      <c r="F16" s="30">
        <f>SUM(F10:F15)</f>
        <v>371</v>
      </c>
      <c r="G16" s="30">
        <f>IF(SUM(G10:G15)=0,0,AVERAGE(G10:G15))</f>
        <v>7.8</v>
      </c>
      <c r="H16" s="30">
        <f t="shared" si="0"/>
        <v>802</v>
      </c>
      <c r="I16" s="31">
        <f>IF(H16=0,0,AVERAGE(E16,G16))</f>
        <v>7.65</v>
      </c>
      <c r="J16" s="32">
        <f>IF(H16=0,0,H16/I16)</f>
        <v>104.83660130718954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802</v>
      </c>
      <c r="V16" s="33">
        <f>SUM(V10:V14)</f>
        <v>38.25</v>
      </c>
      <c r="W16" s="34">
        <f>SUM(W10:W14)</f>
        <v>104.95349462365591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20.990698924731184</v>
      </c>
      <c r="X17" s="37">
        <f>IF(W16=0,0,W17)</f>
        <v>20.990698924731184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11.25</v>
      </c>
      <c r="C19" s="306"/>
      <c r="D19" s="368" t="s">
        <v>1</v>
      </c>
      <c r="E19" s="369"/>
      <c r="F19" s="369" t="s">
        <v>2</v>
      </c>
      <c r="G19" s="370"/>
      <c r="H19" s="371">
        <f>C22</f>
        <v>45866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45866</v>
      </c>
      <c r="D22" s="43">
        <v>3</v>
      </c>
      <c r="E22" s="43">
        <v>0.75</v>
      </c>
      <c r="F22" s="43">
        <v>4</v>
      </c>
      <c r="G22" s="43">
        <v>1</v>
      </c>
      <c r="H22" s="44">
        <f t="shared" ref="H22:H28" si="5">D22+F22</f>
        <v>7</v>
      </c>
      <c r="I22" s="45">
        <f t="shared" ref="I22:I27" si="6">IF(H22=0,0,AVERAGE(E22,G22))</f>
        <v>0.875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45866</v>
      </c>
      <c r="U22" s="39">
        <f>H22</f>
        <v>7</v>
      </c>
      <c r="V22" s="40">
        <f>I22</f>
        <v>0.875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45867</v>
      </c>
      <c r="D23" s="43">
        <v>5</v>
      </c>
      <c r="E23" s="43">
        <v>0.75</v>
      </c>
      <c r="F23" s="43">
        <v>4</v>
      </c>
      <c r="G23" s="43">
        <v>1</v>
      </c>
      <c r="H23" s="44">
        <f t="shared" si="5"/>
        <v>9</v>
      </c>
      <c r="I23" s="45">
        <f t="shared" si="6"/>
        <v>0.875</v>
      </c>
      <c r="J23" s="46">
        <f t="shared" si="7"/>
        <v>10.285714285714286</v>
      </c>
      <c r="K23" s="21" t="e">
        <f>IF(#REF!&lt;&gt;0,"Não","")</f>
        <v>#REF!</v>
      </c>
      <c r="L23" s="47"/>
      <c r="T23" s="48">
        <f>C23</f>
        <v>45867</v>
      </c>
      <c r="U23" s="39">
        <f t="shared" ref="U23:W26" si="8">H23</f>
        <v>9</v>
      </c>
      <c r="V23" s="40">
        <f t="shared" si="8"/>
        <v>0.875</v>
      </c>
      <c r="W23" s="40">
        <f t="shared" si="8"/>
        <v>10.285714285714286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45868</v>
      </c>
      <c r="D24" s="43">
        <v>4</v>
      </c>
      <c r="E24" s="43">
        <v>0.75</v>
      </c>
      <c r="F24" s="43">
        <v>8</v>
      </c>
      <c r="G24" s="43">
        <v>1</v>
      </c>
      <c r="H24" s="44">
        <f t="shared" si="5"/>
        <v>12</v>
      </c>
      <c r="I24" s="45">
        <f t="shared" si="6"/>
        <v>0.875</v>
      </c>
      <c r="J24" s="46">
        <f t="shared" si="7"/>
        <v>13.714285714285714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45868</v>
      </c>
      <c r="U24" s="39">
        <f t="shared" si="8"/>
        <v>12</v>
      </c>
      <c r="V24" s="40">
        <f t="shared" si="8"/>
        <v>0.875</v>
      </c>
      <c r="W24" s="40">
        <f t="shared" si="8"/>
        <v>13.714285714285714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45869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45869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45870</v>
      </c>
      <c r="D26" s="43">
        <v>7</v>
      </c>
      <c r="E26" s="43">
        <v>1</v>
      </c>
      <c r="F26" s="43">
        <v>6</v>
      </c>
      <c r="G26" s="43">
        <v>1</v>
      </c>
      <c r="H26" s="49">
        <f t="shared" si="5"/>
        <v>13</v>
      </c>
      <c r="I26" s="50">
        <f t="shared" si="6"/>
        <v>1</v>
      </c>
      <c r="J26" s="51">
        <f t="shared" si="7"/>
        <v>13</v>
      </c>
      <c r="K26" s="21" t="e">
        <f>IF(#REF!&lt;&gt;0,"Não","")</f>
        <v>#REF!</v>
      </c>
      <c r="L26" s="47"/>
      <c r="T26" s="48">
        <f>C26</f>
        <v>45870</v>
      </c>
      <c r="U26" s="39">
        <f t="shared" si="8"/>
        <v>13</v>
      </c>
      <c r="V26" s="40">
        <f t="shared" si="8"/>
        <v>1</v>
      </c>
      <c r="W26" s="40">
        <f t="shared" si="8"/>
        <v>13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45871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19</v>
      </c>
      <c r="E28" s="56">
        <f>IF(SUM(E22:E27)=0,0,AVERAGE(E22:E27))</f>
        <v>0.65</v>
      </c>
      <c r="F28" s="56">
        <f>SUM(F22:F27)</f>
        <v>22</v>
      </c>
      <c r="G28" s="57">
        <f>IF(SUM(G22:G27)=0,0,AVERAGE(G22:G27))</f>
        <v>0.8</v>
      </c>
      <c r="H28" s="56">
        <f t="shared" si="5"/>
        <v>41</v>
      </c>
      <c r="I28" s="58">
        <f>AVERAGE(I22:I26)</f>
        <v>0.72499999999999998</v>
      </c>
      <c r="J28" s="59">
        <f>IF(H28=0,0,H28/I28)</f>
        <v>56.551724137931039</v>
      </c>
      <c r="K28" s="60"/>
      <c r="L28" s="61"/>
      <c r="U28" s="25">
        <f>D28+F28</f>
        <v>41</v>
      </c>
      <c r="V28" s="33">
        <f>SUM(V22:V26)</f>
        <v>3.625</v>
      </c>
      <c r="W28" s="34">
        <f>SUM(W22:W26)</f>
        <v>45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11.25</v>
      </c>
      <c r="X29" s="37">
        <f>IF(W28=0,0,W29)</f>
        <v>11.25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46.706666666666663</v>
      </c>
      <c r="C31" s="306"/>
      <c r="D31" s="352" t="s">
        <v>1</v>
      </c>
      <c r="E31" s="353"/>
      <c r="F31" s="353" t="s">
        <v>2</v>
      </c>
      <c r="G31" s="354"/>
      <c r="H31" s="355">
        <f>C34</f>
        <v>45866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45866</v>
      </c>
      <c r="D34" s="43">
        <v>15</v>
      </c>
      <c r="E34" s="43">
        <v>0.75</v>
      </c>
      <c r="F34" s="43">
        <v>12</v>
      </c>
      <c r="G34" s="43">
        <v>0.5</v>
      </c>
      <c r="H34" s="67">
        <f t="shared" ref="H34:H40" si="11">D34+F34</f>
        <v>27</v>
      </c>
      <c r="I34" s="68">
        <f t="shared" ref="I34:I39" si="12">IF(H34=0,0,AVERAGE(E34,G34))</f>
        <v>0.625</v>
      </c>
      <c r="J34" s="69">
        <f t="shared" ref="J34:J39" si="13">IF(H34=0,0,H34/I34)</f>
        <v>43.2</v>
      </c>
      <c r="K34" s="21" t="e">
        <f>IF(#REF!&lt;&gt;0,"Não","")</f>
        <v>#REF!</v>
      </c>
      <c r="L34" s="47"/>
      <c r="T34" s="70">
        <f>C34</f>
        <v>45866</v>
      </c>
      <c r="U34" s="63">
        <f>H34</f>
        <v>27</v>
      </c>
      <c r="V34" s="64">
        <f>I34</f>
        <v>0.625</v>
      </c>
      <c r="W34" s="64">
        <f>J34</f>
        <v>43.2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45867</v>
      </c>
      <c r="D35" s="43">
        <v>20</v>
      </c>
      <c r="E35" s="43">
        <v>0.75</v>
      </c>
      <c r="F35" s="43">
        <v>0</v>
      </c>
      <c r="G35" s="43">
        <v>0</v>
      </c>
      <c r="H35" s="67">
        <f t="shared" si="11"/>
        <v>20</v>
      </c>
      <c r="I35" s="68">
        <f t="shared" si="12"/>
        <v>0.375</v>
      </c>
      <c r="J35" s="69">
        <f t="shared" si="13"/>
        <v>53.333333333333336</v>
      </c>
      <c r="K35" s="21" t="e">
        <f>IF(#REF!&lt;&gt;0,"Não","")</f>
        <v>#REF!</v>
      </c>
      <c r="L35" s="47"/>
      <c r="T35" s="70">
        <f>C35</f>
        <v>45867</v>
      </c>
      <c r="U35" s="63">
        <f t="shared" ref="U35:W38" si="14">H35</f>
        <v>20</v>
      </c>
      <c r="V35" s="64">
        <f t="shared" si="14"/>
        <v>0.375</v>
      </c>
      <c r="W35" s="64">
        <f t="shared" si="14"/>
        <v>53.333333333333336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45868</v>
      </c>
      <c r="D36" s="20">
        <v>25</v>
      </c>
      <c r="E36" s="43">
        <v>1</v>
      </c>
      <c r="F36" s="20">
        <v>0</v>
      </c>
      <c r="G36" s="43">
        <v>0</v>
      </c>
      <c r="H36" s="67">
        <f t="shared" si="11"/>
        <v>25</v>
      </c>
      <c r="I36" s="68">
        <f t="shared" si="12"/>
        <v>0.5</v>
      </c>
      <c r="J36" s="69">
        <f t="shared" si="13"/>
        <v>50</v>
      </c>
      <c r="K36" s="26" t="e">
        <f>IF(#REF!&lt;&gt;0,"Não","")</f>
        <v>#REF!</v>
      </c>
      <c r="L36" s="47"/>
      <c r="T36" s="70">
        <f>C36</f>
        <v>45868</v>
      </c>
      <c r="U36" s="63">
        <f t="shared" si="14"/>
        <v>25</v>
      </c>
      <c r="V36" s="64">
        <f t="shared" si="14"/>
        <v>0.5</v>
      </c>
      <c r="W36" s="64">
        <f t="shared" si="14"/>
        <v>50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45869</v>
      </c>
      <c r="D37" s="43">
        <v>20</v>
      </c>
      <c r="E37" s="43">
        <v>1</v>
      </c>
      <c r="F37" s="43">
        <v>23</v>
      </c>
      <c r="G37" s="43">
        <v>1</v>
      </c>
      <c r="H37" s="67">
        <f t="shared" si="11"/>
        <v>43</v>
      </c>
      <c r="I37" s="68">
        <f t="shared" si="12"/>
        <v>1</v>
      </c>
      <c r="J37" s="69">
        <f t="shared" si="13"/>
        <v>43</v>
      </c>
      <c r="K37" s="21" t="e">
        <f>IF(#REF!&lt;&gt;0,"Não","")</f>
        <v>#REF!</v>
      </c>
      <c r="L37" s="47"/>
      <c r="T37" s="70">
        <f>C37</f>
        <v>45869</v>
      </c>
      <c r="U37" s="63">
        <f t="shared" si="14"/>
        <v>43</v>
      </c>
      <c r="V37" s="64">
        <f t="shared" si="14"/>
        <v>1</v>
      </c>
      <c r="W37" s="64">
        <f t="shared" si="14"/>
        <v>43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45870</v>
      </c>
      <c r="D38" s="43">
        <v>8</v>
      </c>
      <c r="E38" s="43">
        <v>0.25</v>
      </c>
      <c r="F38" s="43">
        <v>3</v>
      </c>
      <c r="G38" s="43">
        <v>0.25</v>
      </c>
      <c r="H38" s="71">
        <f t="shared" si="11"/>
        <v>11</v>
      </c>
      <c r="I38" s="72">
        <f t="shared" si="12"/>
        <v>0.25</v>
      </c>
      <c r="J38" s="73">
        <f t="shared" si="13"/>
        <v>44</v>
      </c>
      <c r="K38" s="21" t="e">
        <f>IF(#REF!&lt;&gt;0,"Não","")</f>
        <v>#REF!</v>
      </c>
      <c r="L38" s="47"/>
      <c r="T38" s="70">
        <f>C38</f>
        <v>45870</v>
      </c>
      <c r="U38" s="63">
        <f t="shared" si="14"/>
        <v>11</v>
      </c>
      <c r="V38" s="64">
        <f t="shared" si="14"/>
        <v>0.25</v>
      </c>
      <c r="W38" s="64">
        <f t="shared" si="14"/>
        <v>44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45871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88</v>
      </c>
      <c r="E40" s="76">
        <f>IF(SUM(E34:E39)=0,0,AVERAGE(E34:E39))</f>
        <v>0.75</v>
      </c>
      <c r="F40" s="76">
        <f>SUM(F34:F39)</f>
        <v>38</v>
      </c>
      <c r="G40" s="77">
        <f>IF(SUM(G34:G39)=0,0,AVERAGE(G34:G39))</f>
        <v>0.35</v>
      </c>
      <c r="H40" s="78">
        <f t="shared" si="11"/>
        <v>126</v>
      </c>
      <c r="I40" s="79">
        <f>AVERAGE(I34:I38)</f>
        <v>0.55000000000000004</v>
      </c>
      <c r="J40" s="80">
        <v>0</v>
      </c>
      <c r="K40" s="60"/>
      <c r="L40" s="81"/>
      <c r="U40" s="25">
        <f>D40+F40</f>
        <v>126</v>
      </c>
      <c r="V40" s="33">
        <f>SUM(V34:V38)</f>
        <v>2.75</v>
      </c>
      <c r="W40" s="34">
        <f>SUM(W34:W38)</f>
        <v>233.53333333333333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46.706666666666663</v>
      </c>
      <c r="X41" s="37">
        <f>IF(W40=0,0,W41)</f>
        <v>46.706666666666663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39.288455284552846</v>
      </c>
      <c r="C43" s="335"/>
      <c r="D43" s="338" t="s">
        <v>1</v>
      </c>
      <c r="E43" s="339"/>
      <c r="F43" s="339" t="s">
        <v>2</v>
      </c>
      <c r="G43" s="340"/>
      <c r="H43" s="341">
        <f>C46</f>
        <v>45866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45866</v>
      </c>
      <c r="D46" s="43">
        <v>9</v>
      </c>
      <c r="E46" s="43">
        <v>0.25</v>
      </c>
      <c r="F46" s="43">
        <v>15</v>
      </c>
      <c r="G46" s="52">
        <v>0.75</v>
      </c>
      <c r="H46" s="96">
        <f t="shared" ref="H46:H52" si="18">D46+F46</f>
        <v>24</v>
      </c>
      <c r="I46" s="97">
        <f t="shared" ref="I46:I51" si="19">IF(H46=0,0,AVERAGE(E46,G46))</f>
        <v>0.5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45866</v>
      </c>
      <c r="U46" s="101">
        <f>H46</f>
        <v>24</v>
      </c>
      <c r="V46" s="102">
        <f>I46</f>
        <v>0.5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45867</v>
      </c>
      <c r="D47" s="43">
        <v>7</v>
      </c>
      <c r="E47" s="43">
        <v>0.5</v>
      </c>
      <c r="F47" s="43">
        <v>16</v>
      </c>
      <c r="G47" s="52">
        <v>0.75</v>
      </c>
      <c r="H47" s="96">
        <f t="shared" si="18"/>
        <v>23</v>
      </c>
      <c r="I47" s="97">
        <f t="shared" si="19"/>
        <v>0.625</v>
      </c>
      <c r="J47" s="98">
        <f t="shared" si="20"/>
        <v>36.799999999999997</v>
      </c>
      <c r="K47" s="53" t="e">
        <f>IF(#REF!&lt;&gt;0,"Não","")</f>
        <v>#REF!</v>
      </c>
      <c r="L47" s="47"/>
      <c r="R47" s="85"/>
      <c r="S47" s="99"/>
      <c r="T47" s="100">
        <f>C47</f>
        <v>45867</v>
      </c>
      <c r="U47" s="101">
        <f t="shared" ref="U47:W50" si="21">H47</f>
        <v>23</v>
      </c>
      <c r="V47" s="102">
        <f t="shared" si="21"/>
        <v>0.625</v>
      </c>
      <c r="W47" s="102">
        <f t="shared" si="21"/>
        <v>36.799999999999997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45868</v>
      </c>
      <c r="D48" s="20">
        <v>0</v>
      </c>
      <c r="E48" s="43">
        <v>0</v>
      </c>
      <c r="F48" s="20">
        <v>21</v>
      </c>
      <c r="G48" s="52">
        <v>1.0249999999999999</v>
      </c>
      <c r="H48" s="96">
        <f t="shared" si="18"/>
        <v>21</v>
      </c>
      <c r="I48" s="97">
        <f t="shared" si="19"/>
        <v>0.51249999999999996</v>
      </c>
      <c r="J48" s="98">
        <f t="shared" si="20"/>
        <v>40.975609756097562</v>
      </c>
      <c r="K48" s="109" t="e">
        <f>IF(#REF!&lt;&gt;0,"Não","")</f>
        <v>#REF!</v>
      </c>
      <c r="L48" s="47"/>
      <c r="R48" s="110"/>
      <c r="S48" s="99"/>
      <c r="T48" s="100">
        <f>C48</f>
        <v>45868</v>
      </c>
      <c r="U48" s="101">
        <f t="shared" si="21"/>
        <v>21</v>
      </c>
      <c r="V48" s="102">
        <f t="shared" si="21"/>
        <v>0.51249999999999996</v>
      </c>
      <c r="W48" s="102">
        <f t="shared" si="21"/>
        <v>40.975609756097562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45869</v>
      </c>
      <c r="D49" s="43">
        <v>5</v>
      </c>
      <c r="E49" s="43">
        <v>0.25</v>
      </c>
      <c r="F49" s="20">
        <v>8</v>
      </c>
      <c r="G49" s="52">
        <v>0.5</v>
      </c>
      <c r="H49" s="96">
        <f t="shared" si="18"/>
        <v>13</v>
      </c>
      <c r="I49" s="97">
        <f t="shared" si="19"/>
        <v>0.375</v>
      </c>
      <c r="J49" s="98">
        <f t="shared" si="20"/>
        <v>34.666666666666664</v>
      </c>
      <c r="K49" s="53" t="e">
        <f>IF(#REF!&lt;&gt;0,"Não","")</f>
        <v>#REF!</v>
      </c>
      <c r="L49" s="47"/>
      <c r="R49" s="85"/>
      <c r="S49" s="99"/>
      <c r="T49" s="100">
        <f>C49</f>
        <v>45869</v>
      </c>
      <c r="U49" s="101">
        <f t="shared" si="21"/>
        <v>13</v>
      </c>
      <c r="V49" s="102">
        <f t="shared" si="21"/>
        <v>0.375</v>
      </c>
      <c r="W49" s="102">
        <f t="shared" si="21"/>
        <v>34.666666666666664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45870</v>
      </c>
      <c r="D50" s="43">
        <v>0</v>
      </c>
      <c r="E50" s="43">
        <v>0</v>
      </c>
      <c r="F50" s="43">
        <v>18</v>
      </c>
      <c r="G50" s="52">
        <v>1</v>
      </c>
      <c r="H50" s="96">
        <f t="shared" si="18"/>
        <v>18</v>
      </c>
      <c r="I50" s="97">
        <f t="shared" si="19"/>
        <v>0.5</v>
      </c>
      <c r="J50" s="98">
        <f t="shared" si="20"/>
        <v>36</v>
      </c>
      <c r="K50" s="53" t="e">
        <f>IF(#REF!&lt;&gt;0,"Não","")</f>
        <v>#REF!</v>
      </c>
      <c r="L50" s="47"/>
      <c r="R50" s="85"/>
      <c r="S50" s="99"/>
      <c r="T50" s="100">
        <f>C50</f>
        <v>45870</v>
      </c>
      <c r="U50" s="101">
        <f t="shared" si="21"/>
        <v>18</v>
      </c>
      <c r="V50" s="102">
        <f t="shared" si="21"/>
        <v>0.5</v>
      </c>
      <c r="W50" s="102">
        <f t="shared" si="21"/>
        <v>36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45871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21</v>
      </c>
      <c r="E52" s="115">
        <f>IF(SUM(E46:E51)=0,0,AVERAGE(E46:E51))</f>
        <v>0.2</v>
      </c>
      <c r="F52" s="115">
        <f>SUM(F46:F51)</f>
        <v>78</v>
      </c>
      <c r="G52" s="116">
        <f>IF(SUM(G46:G51)=0,0,AVERAGE(G46:G51))</f>
        <v>0.80500000000000005</v>
      </c>
      <c r="H52" s="115">
        <f t="shared" si="18"/>
        <v>99</v>
      </c>
      <c r="I52" s="117">
        <f>AVERAGE(E52,G52)</f>
        <v>0.50250000000000006</v>
      </c>
      <c r="J52" s="118">
        <f>IF(I52=0,0,H52/I52)</f>
        <v>197.0149253731343</v>
      </c>
      <c r="K52" s="60"/>
      <c r="L52" s="119"/>
      <c r="R52" s="85"/>
      <c r="S52" s="3"/>
      <c r="T52" s="104"/>
      <c r="U52" s="25">
        <f>D52+F52</f>
        <v>99</v>
      </c>
      <c r="V52" s="33">
        <f>SUM(V46:V50)</f>
        <v>2.5125000000000002</v>
      </c>
      <c r="W52" s="34">
        <f>SUM(W46:W50)</f>
        <v>196.44227642276422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39.288455284552846</v>
      </c>
      <c r="X53" s="37">
        <f>IF(W52=0,0,W53)</f>
        <v>39.288455284552846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18</v>
      </c>
      <c r="C56" s="306"/>
      <c r="D56" s="317" t="s">
        <v>1</v>
      </c>
      <c r="E56" s="318"/>
      <c r="F56" s="318" t="s">
        <v>2</v>
      </c>
      <c r="G56" s="319"/>
      <c r="H56" s="320">
        <f>C59</f>
        <v>45866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45866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45866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45867</v>
      </c>
      <c r="D60" s="43">
        <v>1</v>
      </c>
      <c r="E60" s="43">
        <v>0.25</v>
      </c>
      <c r="F60" s="43">
        <v>0</v>
      </c>
      <c r="G60" s="52">
        <v>0</v>
      </c>
      <c r="H60" s="125">
        <f>D60+F60</f>
        <v>1</v>
      </c>
      <c r="I60" s="126">
        <f>IF(H60=0,0,AVERAGE(E60,G60))</f>
        <v>0.125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45867</v>
      </c>
      <c r="U60" s="130">
        <f t="shared" ref="U60:W63" si="25">H60</f>
        <v>1</v>
      </c>
      <c r="V60" s="131">
        <f t="shared" si="25"/>
        <v>0.125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45868</v>
      </c>
      <c r="D61" s="20">
        <v>0</v>
      </c>
      <c r="E61" s="43">
        <v>0</v>
      </c>
      <c r="F61" s="20">
        <v>7</v>
      </c>
      <c r="G61" s="52">
        <v>0.5</v>
      </c>
      <c r="H61" s="125">
        <f t="shared" ref="H61:H65" si="26">D61+F61</f>
        <v>7</v>
      </c>
      <c r="I61" s="126">
        <f t="shared" ref="I61:I64" si="27">IF(H61=0,0,AVERAGE(E61,G61))</f>
        <v>0.25</v>
      </c>
      <c r="J61" s="127">
        <f t="shared" si="23"/>
        <v>28</v>
      </c>
      <c r="K61" s="109" t="e">
        <f>IF(#REF!&lt;&gt;0,"Não","")</f>
        <v>#REF!</v>
      </c>
      <c r="L61" s="128"/>
      <c r="T61" s="129">
        <f>C61</f>
        <v>45868</v>
      </c>
      <c r="U61" s="130">
        <f t="shared" si="25"/>
        <v>7</v>
      </c>
      <c r="V61" s="131">
        <f t="shared" si="25"/>
        <v>0.25</v>
      </c>
      <c r="W61" s="131">
        <f t="shared" si="25"/>
        <v>28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45869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45869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45870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45870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45871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0.05</v>
      </c>
      <c r="F65" s="135">
        <f>SUM(F59:F64)</f>
        <v>7</v>
      </c>
      <c r="G65" s="136">
        <f>IF(SUM(G59:G64)=0,0,AVERAGE(G59:G64))</f>
        <v>0.1</v>
      </c>
      <c r="H65" s="135">
        <f t="shared" si="26"/>
        <v>8</v>
      </c>
      <c r="I65" s="137">
        <f>AVERAGE(E65,G65)</f>
        <v>7.5000000000000011E-2</v>
      </c>
      <c r="J65" s="138">
        <f>IF(I65=0,0,H65/I65)</f>
        <v>106.66666666666666</v>
      </c>
      <c r="K65" s="60"/>
      <c r="L65" s="139"/>
      <c r="U65" s="25">
        <f>D65+F65</f>
        <v>8</v>
      </c>
      <c r="V65" s="33">
        <f>SUM(V59:V63)</f>
        <v>0.375</v>
      </c>
      <c r="W65" s="34">
        <f>SUM(W59:W63)</f>
        <v>36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18</v>
      </c>
      <c r="X66" s="37">
        <f>IF(W65=0,0,W66)</f>
        <v>18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6.0488888888888885</v>
      </c>
      <c r="C68" s="306"/>
      <c r="D68" s="309" t="s">
        <v>1</v>
      </c>
      <c r="E68" s="310"/>
      <c r="F68" s="311" t="s">
        <v>2</v>
      </c>
      <c r="G68" s="309"/>
      <c r="H68" s="312">
        <f>C71</f>
        <v>45866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45866</v>
      </c>
      <c r="D71" s="146">
        <v>5</v>
      </c>
      <c r="E71" s="146">
        <v>2</v>
      </c>
      <c r="F71" s="146">
        <v>0</v>
      </c>
      <c r="G71" s="146">
        <v>1</v>
      </c>
      <c r="H71" s="147">
        <f t="shared" ref="H71:H77" si="28">D71+F71</f>
        <v>5</v>
      </c>
      <c r="I71" s="148">
        <f t="shared" ref="I71:I76" si="29">IF(H71=0,0,AVERAGE(E71,G71))</f>
        <v>1.5</v>
      </c>
      <c r="J71" s="149">
        <f t="shared" ref="J71:J76" si="30">IF(H71=0,0,H71/I71)</f>
        <v>3.3333333333333335</v>
      </c>
      <c r="K71" s="150"/>
      <c r="L71" s="128"/>
      <c r="T71" s="151">
        <f>C71</f>
        <v>45866</v>
      </c>
      <c r="U71" s="152">
        <f>H71</f>
        <v>5</v>
      </c>
      <c r="V71" s="153">
        <f>I71</f>
        <v>1.5</v>
      </c>
      <c r="W71" s="153">
        <f>J71</f>
        <v>3.3333333333333335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45867</v>
      </c>
      <c r="D72" s="146">
        <v>10</v>
      </c>
      <c r="E72" s="146">
        <v>2</v>
      </c>
      <c r="F72" s="146">
        <v>4</v>
      </c>
      <c r="G72" s="146">
        <v>2</v>
      </c>
      <c r="H72" s="147">
        <f t="shared" si="28"/>
        <v>14</v>
      </c>
      <c r="I72" s="148">
        <f t="shared" si="29"/>
        <v>2</v>
      </c>
      <c r="J72" s="149">
        <f t="shared" si="30"/>
        <v>7</v>
      </c>
      <c r="K72" s="150"/>
      <c r="L72" s="128"/>
      <c r="T72" s="151">
        <f>C72</f>
        <v>45867</v>
      </c>
      <c r="U72" s="152">
        <f t="shared" ref="U72:W75" si="32">H72</f>
        <v>14</v>
      </c>
      <c r="V72" s="153">
        <f t="shared" si="32"/>
        <v>2</v>
      </c>
      <c r="W72" s="153">
        <f t="shared" si="32"/>
        <v>7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45868</v>
      </c>
      <c r="D73" s="146">
        <v>4</v>
      </c>
      <c r="E73" s="146">
        <v>2</v>
      </c>
      <c r="F73" s="146">
        <v>15</v>
      </c>
      <c r="G73" s="146">
        <v>3</v>
      </c>
      <c r="H73" s="147">
        <f t="shared" si="28"/>
        <v>19</v>
      </c>
      <c r="I73" s="148">
        <f t="shared" si="29"/>
        <v>2.5</v>
      </c>
      <c r="J73" s="149">
        <f t="shared" si="30"/>
        <v>7.6</v>
      </c>
      <c r="K73" s="150"/>
      <c r="L73" s="128"/>
      <c r="T73" s="151">
        <f>C73</f>
        <v>45868</v>
      </c>
      <c r="U73" s="152">
        <f t="shared" si="32"/>
        <v>19</v>
      </c>
      <c r="V73" s="153">
        <f t="shared" si="32"/>
        <v>2.5</v>
      </c>
      <c r="W73" s="153">
        <f t="shared" si="32"/>
        <v>7.6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45869</v>
      </c>
      <c r="D74" s="146">
        <v>11</v>
      </c>
      <c r="E74" s="146">
        <v>2</v>
      </c>
      <c r="F74" s="146">
        <v>5</v>
      </c>
      <c r="G74" s="146">
        <v>2.5</v>
      </c>
      <c r="H74" s="147">
        <f t="shared" si="28"/>
        <v>16</v>
      </c>
      <c r="I74" s="148">
        <f t="shared" si="29"/>
        <v>2.25</v>
      </c>
      <c r="J74" s="149">
        <f t="shared" si="30"/>
        <v>7.1111111111111107</v>
      </c>
      <c r="K74" s="150"/>
      <c r="L74" s="128"/>
      <c r="T74" s="151">
        <f>C74</f>
        <v>45869</v>
      </c>
      <c r="U74" s="152">
        <f t="shared" si="32"/>
        <v>16</v>
      </c>
      <c r="V74" s="153">
        <f t="shared" si="32"/>
        <v>2.25</v>
      </c>
      <c r="W74" s="153">
        <f t="shared" si="32"/>
        <v>7.1111111111111107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45870</v>
      </c>
      <c r="D75" s="146">
        <v>10</v>
      </c>
      <c r="E75" s="146">
        <v>3</v>
      </c>
      <c r="F75" s="146">
        <v>3</v>
      </c>
      <c r="G75" s="146">
        <v>2</v>
      </c>
      <c r="H75" s="147">
        <f t="shared" si="28"/>
        <v>13</v>
      </c>
      <c r="I75" s="148">
        <f t="shared" si="29"/>
        <v>2.5</v>
      </c>
      <c r="J75" s="149">
        <f t="shared" si="30"/>
        <v>5.2</v>
      </c>
      <c r="K75" s="150"/>
      <c r="L75" s="128"/>
      <c r="T75" s="151">
        <f>C75</f>
        <v>45870</v>
      </c>
      <c r="U75" s="152">
        <f t="shared" si="32"/>
        <v>13</v>
      </c>
      <c r="V75" s="153">
        <f t="shared" si="32"/>
        <v>2.5</v>
      </c>
      <c r="W75" s="153">
        <f t="shared" si="32"/>
        <v>5.2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45871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40</v>
      </c>
      <c r="E77" s="157">
        <f>IF(SUM(E71:E76)=0,0,AVERAGE(E71:E76))</f>
        <v>2.2000000000000002</v>
      </c>
      <c r="F77" s="157">
        <f>SUM(F71:F76)</f>
        <v>27</v>
      </c>
      <c r="G77" s="158">
        <f>IF(SUM(G71:G76)=0,0,AVERAGE(G71:G76))</f>
        <v>2.1</v>
      </c>
      <c r="H77" s="157">
        <f t="shared" si="28"/>
        <v>67</v>
      </c>
      <c r="I77" s="159">
        <f>AVERAGE(E77,G77)</f>
        <v>2.1500000000000004</v>
      </c>
      <c r="J77" s="160">
        <f>IF(I77=0,0,H77/I77)</f>
        <v>31.162790697674414</v>
      </c>
      <c r="K77" s="60"/>
      <c r="L77" s="142"/>
      <c r="U77" s="25">
        <f>D77+F77</f>
        <v>67</v>
      </c>
      <c r="V77" s="33">
        <f>SUM(V71:V75)</f>
        <v>10.75</v>
      </c>
      <c r="W77" s="34">
        <f>SUM(W71:W75)</f>
        <v>30.244444444444444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6.0488888888888885</v>
      </c>
      <c r="X78" s="37">
        <f>IF(W77=0,0,W78)</f>
        <v>6.0488888888888885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45866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45867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45868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45869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45870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45871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6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67" priority="11" operator="equal">
      <formula>$R$2</formula>
    </cfRule>
  </conditionalFormatting>
  <conditionalFormatting sqref="C59:C64">
    <cfRule type="cellIs" dxfId="6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O127"/>
  <sheetViews>
    <sheetView workbookViewId="0">
      <selection activeCell="I14" sqref="I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24.03911513323278</v>
      </c>
      <c r="C7" s="306"/>
      <c r="D7" s="382" t="s">
        <v>1</v>
      </c>
      <c r="E7" s="383"/>
      <c r="F7" s="383" t="s">
        <v>2</v>
      </c>
      <c r="G7" s="384"/>
      <c r="H7" s="385">
        <f>C10</f>
        <v>45873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'28jul'!C15+2</f>
        <v>45873</v>
      </c>
      <c r="D10" s="20">
        <v>58</v>
      </c>
      <c r="E10" s="20">
        <v>6.5</v>
      </c>
      <c r="F10" s="20">
        <v>57</v>
      </c>
      <c r="G10" s="20">
        <v>6.5</v>
      </c>
      <c r="H10" s="179">
        <f t="shared" ref="H10:H16" si="0">D10+F10</f>
        <v>115</v>
      </c>
      <c r="I10" s="180">
        <f t="shared" ref="I10:I15" si="1">IF(H10=0,0,AVERAGE(E10,G10))</f>
        <v>6.5</v>
      </c>
      <c r="J10" s="181">
        <f t="shared" ref="J10:J15" si="2">IF(H10=0,0,H10/I10)</f>
        <v>17.692307692307693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45873</v>
      </c>
      <c r="U10" s="17">
        <f>H10</f>
        <v>115</v>
      </c>
      <c r="V10" s="19">
        <f>I10</f>
        <v>6.5</v>
      </c>
      <c r="W10" s="24">
        <f>J10</f>
        <v>17.692307692307693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45874</v>
      </c>
      <c r="D11" s="20">
        <v>107</v>
      </c>
      <c r="E11" s="20">
        <v>9</v>
      </c>
      <c r="F11" s="20">
        <v>121</v>
      </c>
      <c r="G11" s="20">
        <v>9</v>
      </c>
      <c r="H11" s="179">
        <f t="shared" si="0"/>
        <v>228</v>
      </c>
      <c r="I11" s="180">
        <f t="shared" si="1"/>
        <v>9</v>
      </c>
      <c r="J11" s="181">
        <f t="shared" si="2"/>
        <v>25.333333333333332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45874</v>
      </c>
      <c r="U11" s="17">
        <f t="shared" ref="U11:W14" si="3">H11</f>
        <v>228</v>
      </c>
      <c r="V11" s="19">
        <f t="shared" si="3"/>
        <v>9</v>
      </c>
      <c r="W11" s="24">
        <f t="shared" si="3"/>
        <v>25.333333333333332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45875</v>
      </c>
      <c r="D12" s="20">
        <v>95</v>
      </c>
      <c r="E12" s="20">
        <v>9</v>
      </c>
      <c r="F12" s="20">
        <v>130</v>
      </c>
      <c r="G12" s="20">
        <v>9</v>
      </c>
      <c r="H12" s="179">
        <f t="shared" si="0"/>
        <v>225</v>
      </c>
      <c r="I12" s="180">
        <f t="shared" si="1"/>
        <v>9</v>
      </c>
      <c r="J12" s="181">
        <f t="shared" si="2"/>
        <v>25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45875</v>
      </c>
      <c r="U12" s="17">
        <f t="shared" si="3"/>
        <v>225</v>
      </c>
      <c r="V12" s="19">
        <f t="shared" si="3"/>
        <v>9</v>
      </c>
      <c r="W12" s="24">
        <f t="shared" si="3"/>
        <v>25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45876</v>
      </c>
      <c r="D13" s="20">
        <v>94</v>
      </c>
      <c r="E13" s="20">
        <v>9</v>
      </c>
      <c r="F13" s="20">
        <v>132</v>
      </c>
      <c r="G13" s="20">
        <v>9</v>
      </c>
      <c r="H13" s="179">
        <f t="shared" si="0"/>
        <v>226</v>
      </c>
      <c r="I13" s="180">
        <f t="shared" si="1"/>
        <v>9</v>
      </c>
      <c r="J13" s="181">
        <f t="shared" si="2"/>
        <v>25.111111111111111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45876</v>
      </c>
      <c r="U13" s="17">
        <f t="shared" si="3"/>
        <v>226</v>
      </c>
      <c r="V13" s="19">
        <f t="shared" si="3"/>
        <v>9</v>
      </c>
      <c r="W13" s="24">
        <f t="shared" si="3"/>
        <v>25.111111111111111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45877</v>
      </c>
      <c r="D14" s="20">
        <v>99</v>
      </c>
      <c r="E14" s="20">
        <v>8</v>
      </c>
      <c r="F14" s="20">
        <v>131</v>
      </c>
      <c r="G14" s="20">
        <v>9</v>
      </c>
      <c r="H14" s="179">
        <f t="shared" si="0"/>
        <v>230</v>
      </c>
      <c r="I14" s="180">
        <f t="shared" si="1"/>
        <v>8.5</v>
      </c>
      <c r="J14" s="181">
        <f t="shared" si="2"/>
        <v>27.058823529411764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45877</v>
      </c>
      <c r="U14" s="17">
        <f t="shared" si="3"/>
        <v>230</v>
      </c>
      <c r="V14" s="19">
        <f t="shared" si="3"/>
        <v>8.5</v>
      </c>
      <c r="W14" s="24">
        <f t="shared" si="3"/>
        <v>27.058823529411764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45878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453</v>
      </c>
      <c r="E16" s="31">
        <f>IF(SUM(E10:E15)=0,0,AVERAGE(E10:E15))</f>
        <v>8.3000000000000007</v>
      </c>
      <c r="F16" s="30">
        <f>SUM(F10:F15)</f>
        <v>571</v>
      </c>
      <c r="G16" s="31">
        <f>IF(SUM(G10:G15)=0,0,AVERAGE(G10:G15))</f>
        <v>8.5</v>
      </c>
      <c r="H16" s="30">
        <f t="shared" si="0"/>
        <v>1024</v>
      </c>
      <c r="I16" s="31">
        <f>IF(H16=0,0,AVERAGE(E16,G16))</f>
        <v>8.4</v>
      </c>
      <c r="J16" s="32">
        <f>IF(H16=0,0,H16/I16)</f>
        <v>121.9047619047619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1024</v>
      </c>
      <c r="V16" s="33">
        <f>SUM(V10:V14)</f>
        <v>42</v>
      </c>
      <c r="W16" s="34">
        <f>SUM(W10:W14)</f>
        <v>120.1955756661639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24.03911513323278</v>
      </c>
      <c r="X17" s="37">
        <f>IF(W16=0,0,W17)</f>
        <v>24.03911513323278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12.152380952380954</v>
      </c>
      <c r="C19" s="306"/>
      <c r="D19" s="368" t="s">
        <v>1</v>
      </c>
      <c r="E19" s="369"/>
      <c r="F19" s="369" t="s">
        <v>2</v>
      </c>
      <c r="G19" s="370"/>
      <c r="H19" s="371">
        <f>C22</f>
        <v>45873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45873</v>
      </c>
      <c r="D22" s="43">
        <v>3</v>
      </c>
      <c r="E22" s="43">
        <v>0.75</v>
      </c>
      <c r="F22" s="43">
        <v>6</v>
      </c>
      <c r="G22" s="43">
        <v>0.75</v>
      </c>
      <c r="H22" s="44">
        <f t="shared" ref="H22:H28" si="5">D22+F22</f>
        <v>9</v>
      </c>
      <c r="I22" s="45">
        <f t="shared" ref="I22:I27" si="6">IF(H22=0,0,AVERAGE(E22,G22))</f>
        <v>0.75</v>
      </c>
      <c r="J22" s="46">
        <f t="shared" ref="J22:J27" si="7">IF(H22=0,0,H22/I22)</f>
        <v>12</v>
      </c>
      <c r="K22" s="21" t="e">
        <f>IF(#REF!&lt;&gt;0,"Não","")</f>
        <v>#REF!</v>
      </c>
      <c r="L22" s="47"/>
      <c r="T22" s="48">
        <f>C22</f>
        <v>45873</v>
      </c>
      <c r="U22" s="39">
        <f>H22</f>
        <v>9</v>
      </c>
      <c r="V22" s="40">
        <f>I22</f>
        <v>0.75</v>
      </c>
      <c r="W22" s="40">
        <f>J22</f>
        <v>12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45874</v>
      </c>
      <c r="D23" s="43">
        <v>1</v>
      </c>
      <c r="E23" s="43">
        <v>0.25</v>
      </c>
      <c r="F23" s="43">
        <v>6</v>
      </c>
      <c r="G23" s="43">
        <v>0.5</v>
      </c>
      <c r="H23" s="44">
        <f t="shared" si="5"/>
        <v>7</v>
      </c>
      <c r="I23" s="45">
        <f t="shared" si="6"/>
        <v>0.375</v>
      </c>
      <c r="J23" s="46">
        <f t="shared" si="7"/>
        <v>18.666666666666668</v>
      </c>
      <c r="K23" s="21" t="e">
        <f>IF(#REF!&lt;&gt;0,"Não","")</f>
        <v>#REF!</v>
      </c>
      <c r="L23" s="47"/>
      <c r="T23" s="48">
        <f>C23</f>
        <v>45874</v>
      </c>
      <c r="U23" s="39">
        <f t="shared" ref="U23:W26" si="8">H23</f>
        <v>7</v>
      </c>
      <c r="V23" s="40">
        <f t="shared" si="8"/>
        <v>0.375</v>
      </c>
      <c r="W23" s="40">
        <f t="shared" si="8"/>
        <v>18.666666666666668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45875</v>
      </c>
      <c r="D24" s="43">
        <v>2</v>
      </c>
      <c r="E24" s="43">
        <v>0.5</v>
      </c>
      <c r="F24" s="43">
        <v>1</v>
      </c>
      <c r="G24" s="43">
        <v>0.25</v>
      </c>
      <c r="H24" s="44">
        <f t="shared" si="5"/>
        <v>3</v>
      </c>
      <c r="I24" s="45">
        <f t="shared" si="6"/>
        <v>0.375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45875</v>
      </c>
      <c r="U24" s="39">
        <f t="shared" si="8"/>
        <v>3</v>
      </c>
      <c r="V24" s="40">
        <f t="shared" si="8"/>
        <v>0.375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45876</v>
      </c>
      <c r="D25" s="43">
        <v>7</v>
      </c>
      <c r="E25" s="43">
        <v>1</v>
      </c>
      <c r="F25" s="43">
        <v>3</v>
      </c>
      <c r="G25" s="43">
        <v>0.75</v>
      </c>
      <c r="H25" s="44">
        <f t="shared" si="5"/>
        <v>10</v>
      </c>
      <c r="I25" s="45">
        <f t="shared" si="6"/>
        <v>0.875</v>
      </c>
      <c r="J25" s="46">
        <f t="shared" si="7"/>
        <v>11.428571428571429</v>
      </c>
      <c r="K25" s="21" t="e">
        <f>IF(#REF!&lt;&gt;0,"Não","")</f>
        <v>#REF!</v>
      </c>
      <c r="L25" s="47"/>
      <c r="T25" s="48">
        <f>C25</f>
        <v>45876</v>
      </c>
      <c r="U25" s="39">
        <f t="shared" si="8"/>
        <v>10</v>
      </c>
      <c r="V25" s="40">
        <f t="shared" si="8"/>
        <v>0.875</v>
      </c>
      <c r="W25" s="40">
        <f t="shared" si="8"/>
        <v>11.428571428571429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45877</v>
      </c>
      <c r="D26" s="43">
        <v>3</v>
      </c>
      <c r="E26" s="43">
        <v>0.75</v>
      </c>
      <c r="F26" s="43">
        <v>5</v>
      </c>
      <c r="G26" s="43">
        <v>0.75</v>
      </c>
      <c r="H26" s="49">
        <f t="shared" si="5"/>
        <v>8</v>
      </c>
      <c r="I26" s="50">
        <f t="shared" si="6"/>
        <v>0.75</v>
      </c>
      <c r="J26" s="51">
        <f t="shared" si="7"/>
        <v>10.666666666666666</v>
      </c>
      <c r="K26" s="21" t="e">
        <f>IF(#REF!&lt;&gt;0,"Não","")</f>
        <v>#REF!</v>
      </c>
      <c r="L26" s="47"/>
      <c r="T26" s="48">
        <f>C26</f>
        <v>45877</v>
      </c>
      <c r="U26" s="39">
        <f t="shared" si="8"/>
        <v>8</v>
      </c>
      <c r="V26" s="40">
        <f t="shared" si="8"/>
        <v>0.75</v>
      </c>
      <c r="W26" s="40">
        <f t="shared" si="8"/>
        <v>10.666666666666666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45878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16</v>
      </c>
      <c r="E28" s="56">
        <f>IF(SUM(E22:E27)=0,0,AVERAGE(E22:E27))</f>
        <v>0.65</v>
      </c>
      <c r="F28" s="56">
        <f>SUM(F22:F27)</f>
        <v>21</v>
      </c>
      <c r="G28" s="57">
        <f>IF(SUM(G22:G27)=0,0,AVERAGE(G22:G27))</f>
        <v>0.6</v>
      </c>
      <c r="H28" s="56">
        <f t="shared" si="5"/>
        <v>37</v>
      </c>
      <c r="I28" s="58">
        <f>AVERAGE(I22:I26)</f>
        <v>0.625</v>
      </c>
      <c r="J28" s="59">
        <f>IF(H28=0,0,H28/I28)</f>
        <v>59.2</v>
      </c>
      <c r="K28" s="60"/>
      <c r="L28" s="61"/>
      <c r="U28" s="25">
        <f>D28+F28</f>
        <v>37</v>
      </c>
      <c r="V28" s="33">
        <f>SUM(V22:V26)</f>
        <v>3.125</v>
      </c>
      <c r="W28" s="34">
        <f>SUM(W22:W26)</f>
        <v>60.761904761904766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12.152380952380954</v>
      </c>
      <c r="X29" s="37">
        <f>IF(W28=0,0,W29)</f>
        <v>12.152380952380954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28.417142857142856</v>
      </c>
      <c r="C31" s="306"/>
      <c r="D31" s="352" t="s">
        <v>1</v>
      </c>
      <c r="E31" s="353"/>
      <c r="F31" s="353" t="s">
        <v>2</v>
      </c>
      <c r="G31" s="354"/>
      <c r="H31" s="355">
        <f>C34</f>
        <v>45873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45873</v>
      </c>
      <c r="D34" s="43">
        <v>17</v>
      </c>
      <c r="E34" s="43">
        <v>1</v>
      </c>
      <c r="F34" s="43">
        <v>25</v>
      </c>
      <c r="G34" s="43">
        <v>1</v>
      </c>
      <c r="H34" s="67">
        <f t="shared" ref="H34:H40" si="11">D34+F34</f>
        <v>42</v>
      </c>
      <c r="I34" s="68">
        <f t="shared" ref="I34:I39" si="12">IF(H34=0,0,AVERAGE(E34,G34))</f>
        <v>1</v>
      </c>
      <c r="J34" s="69">
        <f t="shared" ref="J34:J39" si="13">IF(H34=0,0,H34/I34)</f>
        <v>42</v>
      </c>
      <c r="K34" s="21" t="e">
        <f>IF(#REF!&lt;&gt;0,"Não","")</f>
        <v>#REF!</v>
      </c>
      <c r="L34" s="47"/>
      <c r="T34" s="70">
        <f>C34</f>
        <v>45873</v>
      </c>
      <c r="U34" s="63">
        <f>H34</f>
        <v>42</v>
      </c>
      <c r="V34" s="64">
        <f>I34</f>
        <v>1</v>
      </c>
      <c r="W34" s="64">
        <f>J34</f>
        <v>42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45874</v>
      </c>
      <c r="D35" s="43">
        <v>20</v>
      </c>
      <c r="E35" s="43">
        <v>1</v>
      </c>
      <c r="F35" s="43">
        <v>3</v>
      </c>
      <c r="G35" s="43">
        <v>0.25</v>
      </c>
      <c r="H35" s="67">
        <f t="shared" si="11"/>
        <v>23</v>
      </c>
      <c r="I35" s="68">
        <f t="shared" si="12"/>
        <v>0.625</v>
      </c>
      <c r="J35" s="69">
        <f t="shared" si="13"/>
        <v>36.799999999999997</v>
      </c>
      <c r="K35" s="21" t="e">
        <f>IF(#REF!&lt;&gt;0,"Não","")</f>
        <v>#REF!</v>
      </c>
      <c r="L35" s="47"/>
      <c r="T35" s="70">
        <f>C35</f>
        <v>45874</v>
      </c>
      <c r="U35" s="63">
        <f t="shared" ref="U35:W38" si="14">H35</f>
        <v>23</v>
      </c>
      <c r="V35" s="64">
        <f t="shared" si="14"/>
        <v>0.625</v>
      </c>
      <c r="W35" s="64">
        <f t="shared" si="14"/>
        <v>36.799999999999997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45875</v>
      </c>
      <c r="D36" s="20">
        <v>4</v>
      </c>
      <c r="E36" s="43">
        <v>0.75</v>
      </c>
      <c r="F36" s="20">
        <v>12</v>
      </c>
      <c r="G36" s="43">
        <v>1</v>
      </c>
      <c r="H36" s="67">
        <f t="shared" si="11"/>
        <v>16</v>
      </c>
      <c r="I36" s="68">
        <f t="shared" si="12"/>
        <v>0.875</v>
      </c>
      <c r="J36" s="69">
        <f t="shared" si="13"/>
        <v>18.285714285714285</v>
      </c>
      <c r="K36" s="26" t="e">
        <f>IF(#REF!&lt;&gt;0,"Não","")</f>
        <v>#REF!</v>
      </c>
      <c r="L36" s="47"/>
      <c r="T36" s="70">
        <f>C36</f>
        <v>45875</v>
      </c>
      <c r="U36" s="63">
        <f t="shared" si="14"/>
        <v>16</v>
      </c>
      <c r="V36" s="64">
        <f t="shared" si="14"/>
        <v>0.875</v>
      </c>
      <c r="W36" s="64">
        <f t="shared" si="14"/>
        <v>18.285714285714285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45876</v>
      </c>
      <c r="D37" s="43">
        <v>12</v>
      </c>
      <c r="E37" s="43">
        <v>1</v>
      </c>
      <c r="F37" s="43">
        <v>17</v>
      </c>
      <c r="G37" s="43">
        <v>1</v>
      </c>
      <c r="H37" s="67">
        <f t="shared" si="11"/>
        <v>29</v>
      </c>
      <c r="I37" s="68">
        <f t="shared" si="12"/>
        <v>1</v>
      </c>
      <c r="J37" s="69">
        <f t="shared" si="13"/>
        <v>29</v>
      </c>
      <c r="K37" s="21" t="e">
        <f>IF(#REF!&lt;&gt;0,"Não","")</f>
        <v>#REF!</v>
      </c>
      <c r="L37" s="47"/>
      <c r="T37" s="70">
        <f>C37</f>
        <v>45876</v>
      </c>
      <c r="U37" s="63">
        <f t="shared" si="14"/>
        <v>29</v>
      </c>
      <c r="V37" s="64">
        <f t="shared" si="14"/>
        <v>1</v>
      </c>
      <c r="W37" s="64">
        <f t="shared" si="14"/>
        <v>29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45877</v>
      </c>
      <c r="D38" s="43">
        <v>8</v>
      </c>
      <c r="E38" s="43">
        <v>1</v>
      </c>
      <c r="F38" s="43">
        <v>6</v>
      </c>
      <c r="G38" s="43">
        <v>0.75</v>
      </c>
      <c r="H38" s="71">
        <f t="shared" si="11"/>
        <v>14</v>
      </c>
      <c r="I38" s="72">
        <f t="shared" si="12"/>
        <v>0.875</v>
      </c>
      <c r="J38" s="73">
        <f t="shared" si="13"/>
        <v>16</v>
      </c>
      <c r="K38" s="21" t="e">
        <f>IF(#REF!&lt;&gt;0,"Não","")</f>
        <v>#REF!</v>
      </c>
      <c r="L38" s="47"/>
      <c r="T38" s="70">
        <f>C38</f>
        <v>45877</v>
      </c>
      <c r="U38" s="63">
        <f t="shared" si="14"/>
        <v>14</v>
      </c>
      <c r="V38" s="64">
        <f t="shared" si="14"/>
        <v>0.875</v>
      </c>
      <c r="W38" s="64">
        <f t="shared" si="14"/>
        <v>16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45878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61</v>
      </c>
      <c r="E40" s="76">
        <f>IF(SUM(E34:E39)=0,0,AVERAGE(E34:E39))</f>
        <v>0.95</v>
      </c>
      <c r="F40" s="76">
        <f>SUM(F34:F39)</f>
        <v>63</v>
      </c>
      <c r="G40" s="77">
        <f>IF(SUM(G34:G39)=0,0,AVERAGE(G34:G39))</f>
        <v>0.8</v>
      </c>
      <c r="H40" s="78">
        <f t="shared" si="11"/>
        <v>124</v>
      </c>
      <c r="I40" s="79">
        <f>AVERAGE(I34:I38)</f>
        <v>0.875</v>
      </c>
      <c r="J40" s="80">
        <v>0</v>
      </c>
      <c r="K40" s="60"/>
      <c r="L40" s="81"/>
      <c r="U40" s="25">
        <f>D40+F40</f>
        <v>124</v>
      </c>
      <c r="V40" s="33">
        <f>SUM(V34:V38)</f>
        <v>4.375</v>
      </c>
      <c r="W40" s="34">
        <f>SUM(W34:W38)</f>
        <v>142.08571428571429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28.417142857142856</v>
      </c>
      <c r="X41" s="37">
        <f>IF(W40=0,0,W41)</f>
        <v>28.417142857142856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34.104761904761901</v>
      </c>
      <c r="C43" s="335"/>
      <c r="D43" s="338" t="s">
        <v>1</v>
      </c>
      <c r="E43" s="339"/>
      <c r="F43" s="339" t="s">
        <v>2</v>
      </c>
      <c r="G43" s="340"/>
      <c r="H43" s="341">
        <f>C46</f>
        <v>45873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45873</v>
      </c>
      <c r="D46" s="43">
        <v>6</v>
      </c>
      <c r="E46" s="43">
        <v>0.5</v>
      </c>
      <c r="F46" s="43">
        <v>15</v>
      </c>
      <c r="G46" s="52">
        <v>1</v>
      </c>
      <c r="H46" s="96">
        <f t="shared" ref="H46:H52" si="18">D46+F46</f>
        <v>21</v>
      </c>
      <c r="I46" s="97">
        <f t="shared" ref="I46:I51" si="19">IF(H46=0,0,AVERAGE(E46,G46))</f>
        <v>0.75</v>
      </c>
      <c r="J46" s="98">
        <f t="shared" ref="J46:J51" si="20">IF(H46=0,0,H46/I46)</f>
        <v>28</v>
      </c>
      <c r="K46" s="53" t="e">
        <f>IF(#REF!&lt;&gt;0,"Não","")</f>
        <v>#REF!</v>
      </c>
      <c r="L46" s="47"/>
      <c r="R46" s="85"/>
      <c r="S46" s="99"/>
      <c r="T46" s="100">
        <f>C46</f>
        <v>45873</v>
      </c>
      <c r="U46" s="101">
        <f>H46</f>
        <v>21</v>
      </c>
      <c r="V46" s="102">
        <f>I46</f>
        <v>0.75</v>
      </c>
      <c r="W46" s="102">
        <f>J46</f>
        <v>28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45874</v>
      </c>
      <c r="D47" s="43">
        <v>16</v>
      </c>
      <c r="E47" s="43">
        <v>1</v>
      </c>
      <c r="F47" s="43">
        <v>21</v>
      </c>
      <c r="G47" s="52">
        <v>1</v>
      </c>
      <c r="H47" s="96">
        <f t="shared" si="18"/>
        <v>37</v>
      </c>
      <c r="I47" s="97">
        <f t="shared" si="19"/>
        <v>1</v>
      </c>
      <c r="J47" s="98">
        <f t="shared" si="20"/>
        <v>37</v>
      </c>
      <c r="K47" s="53" t="e">
        <f>IF(#REF!&lt;&gt;0,"Não","")</f>
        <v>#REF!</v>
      </c>
      <c r="L47" s="47"/>
      <c r="R47" s="85"/>
      <c r="S47" s="99"/>
      <c r="T47" s="100">
        <f>C47</f>
        <v>45874</v>
      </c>
      <c r="U47" s="101">
        <f t="shared" ref="U47:W50" si="21">H47</f>
        <v>37</v>
      </c>
      <c r="V47" s="102">
        <f t="shared" si="21"/>
        <v>1</v>
      </c>
      <c r="W47" s="102">
        <f t="shared" si="21"/>
        <v>37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45875</v>
      </c>
      <c r="D48" s="20">
        <v>8</v>
      </c>
      <c r="E48" s="43">
        <v>0.5</v>
      </c>
      <c r="F48" s="20">
        <v>21</v>
      </c>
      <c r="G48" s="52">
        <v>1</v>
      </c>
      <c r="H48" s="96">
        <f t="shared" si="18"/>
        <v>29</v>
      </c>
      <c r="I48" s="97">
        <f t="shared" si="19"/>
        <v>0.75</v>
      </c>
      <c r="J48" s="98">
        <f t="shared" si="20"/>
        <v>38.666666666666664</v>
      </c>
      <c r="K48" s="109" t="e">
        <f>IF(#REF!&lt;&gt;0,"Não","")</f>
        <v>#REF!</v>
      </c>
      <c r="L48" s="47"/>
      <c r="R48" s="110"/>
      <c r="S48" s="99"/>
      <c r="T48" s="100">
        <f>C48</f>
        <v>45875</v>
      </c>
      <c r="U48" s="101">
        <f t="shared" si="21"/>
        <v>29</v>
      </c>
      <c r="V48" s="102">
        <f t="shared" si="21"/>
        <v>0.75</v>
      </c>
      <c r="W48" s="102">
        <f t="shared" si="21"/>
        <v>38.666666666666664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45876</v>
      </c>
      <c r="D49" s="43">
        <v>0</v>
      </c>
      <c r="E49" s="43">
        <v>0</v>
      </c>
      <c r="F49" s="20">
        <v>14</v>
      </c>
      <c r="G49" s="52">
        <v>1</v>
      </c>
      <c r="H49" s="96">
        <f t="shared" si="18"/>
        <v>14</v>
      </c>
      <c r="I49" s="97">
        <f t="shared" si="19"/>
        <v>0.5</v>
      </c>
      <c r="J49" s="98">
        <f t="shared" si="20"/>
        <v>28</v>
      </c>
      <c r="K49" s="53" t="e">
        <f>IF(#REF!&lt;&gt;0,"Não","")</f>
        <v>#REF!</v>
      </c>
      <c r="L49" s="47"/>
      <c r="R49" s="85"/>
      <c r="S49" s="99"/>
      <c r="T49" s="100">
        <f>C49</f>
        <v>45876</v>
      </c>
      <c r="U49" s="101">
        <f t="shared" si="21"/>
        <v>14</v>
      </c>
      <c r="V49" s="102">
        <f t="shared" si="21"/>
        <v>0.5</v>
      </c>
      <c r="W49" s="102">
        <f t="shared" si="21"/>
        <v>28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45877</v>
      </c>
      <c r="D50" s="43">
        <v>16</v>
      </c>
      <c r="E50" s="43">
        <v>0.75</v>
      </c>
      <c r="F50" s="43">
        <v>18</v>
      </c>
      <c r="G50" s="52">
        <v>1</v>
      </c>
      <c r="H50" s="96">
        <f t="shared" si="18"/>
        <v>34</v>
      </c>
      <c r="I50" s="97">
        <f t="shared" si="19"/>
        <v>0.875</v>
      </c>
      <c r="J50" s="98">
        <f t="shared" si="20"/>
        <v>38.857142857142854</v>
      </c>
      <c r="K50" s="53" t="e">
        <f>IF(#REF!&lt;&gt;0,"Não","")</f>
        <v>#REF!</v>
      </c>
      <c r="L50" s="47"/>
      <c r="R50" s="85"/>
      <c r="S50" s="99"/>
      <c r="T50" s="100">
        <f>C50</f>
        <v>45877</v>
      </c>
      <c r="U50" s="101">
        <f t="shared" si="21"/>
        <v>34</v>
      </c>
      <c r="V50" s="102">
        <f t="shared" si="21"/>
        <v>0.875</v>
      </c>
      <c r="W50" s="102">
        <f t="shared" si="21"/>
        <v>38.857142857142854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45878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46</v>
      </c>
      <c r="E52" s="115">
        <f>IF(SUM(E46:E51)=0,0,AVERAGE(E46:E51))</f>
        <v>0.55000000000000004</v>
      </c>
      <c r="F52" s="115">
        <f>SUM(F46:F51)</f>
        <v>89</v>
      </c>
      <c r="G52" s="116">
        <f>IF(SUM(G46:G51)=0,0,AVERAGE(G46:G51))</f>
        <v>1</v>
      </c>
      <c r="H52" s="115">
        <f t="shared" si="18"/>
        <v>135</v>
      </c>
      <c r="I52" s="117">
        <f>AVERAGE(E52,G52)</f>
        <v>0.77500000000000002</v>
      </c>
      <c r="J52" s="118">
        <f>IF(I52=0,0,H52/I52)</f>
        <v>174.19354838709677</v>
      </c>
      <c r="K52" s="60"/>
      <c r="L52" s="119"/>
      <c r="R52" s="85"/>
      <c r="S52" s="3"/>
      <c r="T52" s="104"/>
      <c r="U52" s="25">
        <f>D52+F52</f>
        <v>135</v>
      </c>
      <c r="V52" s="33">
        <f>SUM(V46:V50)</f>
        <v>3.875</v>
      </c>
      <c r="W52" s="34">
        <f>SUM(W46:W50)</f>
        <v>170.52380952380952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34.104761904761901</v>
      </c>
      <c r="X53" s="37">
        <f>IF(W52=0,0,W53)</f>
        <v>34.104761904761901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11.2</v>
      </c>
      <c r="C56" s="306"/>
      <c r="D56" s="317" t="s">
        <v>1</v>
      </c>
      <c r="E56" s="318"/>
      <c r="F56" s="318" t="s">
        <v>2</v>
      </c>
      <c r="G56" s="319"/>
      <c r="H56" s="320">
        <f>C59</f>
        <v>45873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45873</v>
      </c>
      <c r="D59" s="43">
        <v>1</v>
      </c>
      <c r="E59" s="43">
        <v>0.25</v>
      </c>
      <c r="F59" s="43">
        <v>0</v>
      </c>
      <c r="G59" s="52">
        <v>0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45873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45874</v>
      </c>
      <c r="D60" s="43">
        <v>1</v>
      </c>
      <c r="E60" s="43">
        <v>0.25</v>
      </c>
      <c r="F60" s="43">
        <v>5</v>
      </c>
      <c r="G60" s="52">
        <v>0.5</v>
      </c>
      <c r="H60" s="125">
        <f>D60+F60</f>
        <v>6</v>
      </c>
      <c r="I60" s="126">
        <f>IF(H60=0,0,AVERAGE(E60,G60))</f>
        <v>0.375</v>
      </c>
      <c r="J60" s="127">
        <f t="shared" si="23"/>
        <v>16</v>
      </c>
      <c r="K60" s="53" t="e">
        <f>IF(#REF!&lt;&gt;0,"Não","")</f>
        <v>#REF!</v>
      </c>
      <c r="L60" s="128"/>
      <c r="T60" s="129">
        <f>C60</f>
        <v>45874</v>
      </c>
      <c r="U60" s="130">
        <f t="shared" ref="U60:W63" si="25">H60</f>
        <v>6</v>
      </c>
      <c r="V60" s="131">
        <f t="shared" si="25"/>
        <v>0.375</v>
      </c>
      <c r="W60" s="131">
        <f t="shared" si="25"/>
        <v>16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45875</v>
      </c>
      <c r="D61" s="20">
        <v>2</v>
      </c>
      <c r="E61" s="43">
        <v>0.5</v>
      </c>
      <c r="F61" s="20">
        <v>1</v>
      </c>
      <c r="G61" s="52">
        <v>0.25</v>
      </c>
      <c r="H61" s="125">
        <f t="shared" ref="H61:H65" si="26">D61+F61</f>
        <v>3</v>
      </c>
      <c r="I61" s="126">
        <f t="shared" ref="I61:I64" si="27">IF(H61=0,0,AVERAGE(E61,G61))</f>
        <v>0.375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45875</v>
      </c>
      <c r="U61" s="130">
        <f t="shared" si="25"/>
        <v>3</v>
      </c>
      <c r="V61" s="131">
        <f t="shared" si="25"/>
        <v>0.375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45876</v>
      </c>
      <c r="D62" s="43">
        <v>0</v>
      </c>
      <c r="E62" s="43">
        <v>0</v>
      </c>
      <c r="F62" s="20">
        <v>1</v>
      </c>
      <c r="G62" s="52">
        <v>0.25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45876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45877</v>
      </c>
      <c r="D63" s="43">
        <v>2</v>
      </c>
      <c r="E63" s="43">
        <v>0.25</v>
      </c>
      <c r="F63" s="43">
        <v>0</v>
      </c>
      <c r="G63" s="52">
        <v>0</v>
      </c>
      <c r="H63" s="125">
        <f t="shared" si="26"/>
        <v>2</v>
      </c>
      <c r="I63" s="126">
        <f t="shared" si="27"/>
        <v>0.125</v>
      </c>
      <c r="J63" s="127">
        <f t="shared" si="23"/>
        <v>16</v>
      </c>
      <c r="K63" s="53" t="e">
        <f>IF(#REF!&lt;&gt;0,"Não","")</f>
        <v>#REF!</v>
      </c>
      <c r="L63" s="128"/>
      <c r="T63" s="129">
        <f>C63</f>
        <v>45877</v>
      </c>
      <c r="U63" s="130">
        <f t="shared" si="25"/>
        <v>2</v>
      </c>
      <c r="V63" s="131">
        <f t="shared" si="25"/>
        <v>0.125</v>
      </c>
      <c r="W63" s="131">
        <f t="shared" si="25"/>
        <v>16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45878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6</v>
      </c>
      <c r="E65" s="135">
        <f>IF(SUM(E59:E64)=0,0,AVERAGE(E59:E64))</f>
        <v>0.25</v>
      </c>
      <c r="F65" s="135">
        <f>SUM(F59:F64)</f>
        <v>7</v>
      </c>
      <c r="G65" s="136">
        <f>IF(SUM(G59:G64)=0,0,AVERAGE(G59:G64))</f>
        <v>0.2</v>
      </c>
      <c r="H65" s="135">
        <f t="shared" si="26"/>
        <v>13</v>
      </c>
      <c r="I65" s="137">
        <f>AVERAGE(E65,G65)</f>
        <v>0.22500000000000001</v>
      </c>
      <c r="J65" s="138">
        <f>IF(I65=0,0,H65/I65)</f>
        <v>57.777777777777779</v>
      </c>
      <c r="K65" s="60"/>
      <c r="L65" s="139"/>
      <c r="U65" s="25">
        <f>D65+F65</f>
        <v>13</v>
      </c>
      <c r="V65" s="33">
        <f>SUM(V59:V63)</f>
        <v>1.125</v>
      </c>
      <c r="W65" s="34">
        <f>SUM(W59:W63)</f>
        <v>56</v>
      </c>
      <c r="X65" s="25">
        <f>COUNT(X59:X63)</f>
        <v>5</v>
      </c>
    </row>
    <row r="66" spans="1:67" s="1" customFormat="1" ht="92.25" customHeight="1">
      <c r="C66" s="140"/>
      <c r="V66" s="4"/>
      <c r="W66" s="36">
        <f>W65/X65</f>
        <v>11.2</v>
      </c>
      <c r="X66" s="37">
        <f>IF(W65=0,0,W66)</f>
        <v>11.2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5.5133333333333336</v>
      </c>
      <c r="C68" s="306"/>
      <c r="D68" s="309" t="s">
        <v>1</v>
      </c>
      <c r="E68" s="310"/>
      <c r="F68" s="311" t="s">
        <v>2</v>
      </c>
      <c r="G68" s="309"/>
      <c r="H68" s="312">
        <f>C71</f>
        <v>45873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45873</v>
      </c>
      <c r="D71" s="146">
        <v>1</v>
      </c>
      <c r="E71" s="146">
        <v>1</v>
      </c>
      <c r="F71" s="146">
        <v>0</v>
      </c>
      <c r="G71" s="146">
        <v>0</v>
      </c>
      <c r="H71" s="147">
        <f t="shared" ref="H71:H77" si="28">D71+F71</f>
        <v>1</v>
      </c>
      <c r="I71" s="148">
        <f t="shared" ref="I71:I76" si="29">IF(H71=0,0,AVERAGE(E71,G71))</f>
        <v>0.5</v>
      </c>
      <c r="J71" s="149">
        <f t="shared" ref="J71:J76" si="30">IF(H71=0,0,H71/I71)</f>
        <v>2</v>
      </c>
      <c r="K71" s="150"/>
      <c r="L71" s="128"/>
      <c r="T71" s="151">
        <f>C71</f>
        <v>45873</v>
      </c>
      <c r="U71" s="152">
        <f>H71</f>
        <v>1</v>
      </c>
      <c r="V71" s="153">
        <f>I71</f>
        <v>0.5</v>
      </c>
      <c r="W71" s="153">
        <f>J71</f>
        <v>2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45874</v>
      </c>
      <c r="D72" s="146">
        <v>11</v>
      </c>
      <c r="E72" s="146">
        <v>2</v>
      </c>
      <c r="F72" s="146">
        <v>5</v>
      </c>
      <c r="G72" s="146">
        <v>2</v>
      </c>
      <c r="H72" s="147">
        <f t="shared" si="28"/>
        <v>16</v>
      </c>
      <c r="I72" s="148">
        <f t="shared" si="29"/>
        <v>2</v>
      </c>
      <c r="J72" s="149">
        <f t="shared" si="30"/>
        <v>8</v>
      </c>
      <c r="K72" s="150"/>
      <c r="L72" s="128"/>
      <c r="T72" s="151">
        <f>C72</f>
        <v>45874</v>
      </c>
      <c r="U72" s="152">
        <f t="shared" ref="U72:W75" si="32">H72</f>
        <v>16</v>
      </c>
      <c r="V72" s="153">
        <f t="shared" si="32"/>
        <v>2</v>
      </c>
      <c r="W72" s="153">
        <f t="shared" si="32"/>
        <v>8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45875</v>
      </c>
      <c r="D73" s="146">
        <v>0</v>
      </c>
      <c r="E73" s="146">
        <v>2</v>
      </c>
      <c r="F73" s="146">
        <v>16</v>
      </c>
      <c r="G73" s="146">
        <v>3</v>
      </c>
      <c r="H73" s="147">
        <f t="shared" si="28"/>
        <v>16</v>
      </c>
      <c r="I73" s="148">
        <f t="shared" si="29"/>
        <v>2.5</v>
      </c>
      <c r="J73" s="149">
        <f t="shared" si="30"/>
        <v>6.4</v>
      </c>
      <c r="K73" s="150"/>
      <c r="L73" s="128"/>
      <c r="T73" s="151">
        <f>C73</f>
        <v>45875</v>
      </c>
      <c r="U73" s="152">
        <f t="shared" si="32"/>
        <v>16</v>
      </c>
      <c r="V73" s="153">
        <f t="shared" si="32"/>
        <v>2.5</v>
      </c>
      <c r="W73" s="153">
        <f t="shared" si="32"/>
        <v>6.4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45876</v>
      </c>
      <c r="D74" s="146">
        <v>7</v>
      </c>
      <c r="E74" s="146">
        <v>3</v>
      </c>
      <c r="F74" s="146">
        <v>13</v>
      </c>
      <c r="G74" s="146">
        <v>3</v>
      </c>
      <c r="H74" s="147">
        <f t="shared" si="28"/>
        <v>20</v>
      </c>
      <c r="I74" s="148">
        <f t="shared" si="29"/>
        <v>3</v>
      </c>
      <c r="J74" s="149">
        <f t="shared" si="30"/>
        <v>6.666666666666667</v>
      </c>
      <c r="K74" s="150"/>
      <c r="L74" s="128"/>
      <c r="T74" s="151">
        <f>C74</f>
        <v>45876</v>
      </c>
      <c r="U74" s="152">
        <f t="shared" si="32"/>
        <v>20</v>
      </c>
      <c r="V74" s="153">
        <f t="shared" si="32"/>
        <v>3</v>
      </c>
      <c r="W74" s="153">
        <f t="shared" si="32"/>
        <v>6.666666666666667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45877</v>
      </c>
      <c r="D75" s="146">
        <v>3</v>
      </c>
      <c r="E75" s="146">
        <v>2</v>
      </c>
      <c r="F75" s="146">
        <v>6</v>
      </c>
      <c r="G75" s="146">
        <v>2</v>
      </c>
      <c r="H75" s="147">
        <f t="shared" si="28"/>
        <v>9</v>
      </c>
      <c r="I75" s="148">
        <f t="shared" si="29"/>
        <v>2</v>
      </c>
      <c r="J75" s="149">
        <f t="shared" si="30"/>
        <v>4.5</v>
      </c>
      <c r="K75" s="150"/>
      <c r="L75" s="128"/>
      <c r="T75" s="151">
        <f>C75</f>
        <v>45877</v>
      </c>
      <c r="U75" s="152">
        <f t="shared" si="32"/>
        <v>9</v>
      </c>
      <c r="V75" s="153">
        <f t="shared" si="32"/>
        <v>2</v>
      </c>
      <c r="W75" s="153">
        <f t="shared" si="32"/>
        <v>4.5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45878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22</v>
      </c>
      <c r="E77" s="157">
        <f>IF(SUM(E71:E76)=0,0,AVERAGE(E71:E76))</f>
        <v>2</v>
      </c>
      <c r="F77" s="157">
        <f>SUM(F71:F76)</f>
        <v>40</v>
      </c>
      <c r="G77" s="158">
        <f>IF(SUM(G71:G76)=0,0,AVERAGE(G71:G76))</f>
        <v>2</v>
      </c>
      <c r="H77" s="157">
        <f t="shared" si="28"/>
        <v>62</v>
      </c>
      <c r="I77" s="159">
        <f>AVERAGE(E77,G77)</f>
        <v>2</v>
      </c>
      <c r="J77" s="160">
        <f>IF(I77=0,0,H77/I77)</f>
        <v>31</v>
      </c>
      <c r="K77" s="60"/>
      <c r="L77" s="142"/>
      <c r="U77" s="25">
        <f>D77+F77</f>
        <v>62</v>
      </c>
      <c r="V77" s="33">
        <f>SUM(V71:V75)</f>
        <v>10</v>
      </c>
      <c r="W77" s="34">
        <f>SUM(W71:W75)</f>
        <v>27.566666666666666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5.5133333333333336</v>
      </c>
      <c r="X78" s="37">
        <f>IF(W77=0,0,W78)</f>
        <v>5.5133333333333336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45873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45874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45875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45876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45877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45878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6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64" priority="11" operator="equal">
      <formula>$R$2</formula>
    </cfRule>
  </conditionalFormatting>
  <conditionalFormatting sqref="C59:C64">
    <cfRule type="cellIs" dxfId="6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24.521568627450979</v>
      </c>
      <c r="C7" s="306"/>
      <c r="D7" s="382" t="s">
        <v>1</v>
      </c>
      <c r="E7" s="383"/>
      <c r="F7" s="383" t="s">
        <v>2</v>
      </c>
      <c r="G7" s="384"/>
      <c r="H7" s="385">
        <f>C10</f>
        <v>45880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'04ago'!C15+2</f>
        <v>45880</v>
      </c>
      <c r="D10" s="20">
        <v>154</v>
      </c>
      <c r="E10" s="20">
        <v>9</v>
      </c>
      <c r="F10" s="20">
        <v>126</v>
      </c>
      <c r="G10" s="20">
        <v>8</v>
      </c>
      <c r="H10" s="179">
        <f t="shared" ref="H10:H16" si="0">D10+F10</f>
        <v>280</v>
      </c>
      <c r="I10" s="180">
        <f t="shared" ref="I10:I15" si="1">IF(H10=0,0,AVERAGE(E10,G10))</f>
        <v>8.5</v>
      </c>
      <c r="J10" s="181">
        <f t="shared" ref="J10:J15" si="2">IF(H10=0,0,H10/I10)</f>
        <v>32.941176470588232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45880</v>
      </c>
      <c r="U10" s="17">
        <f>H10</f>
        <v>280</v>
      </c>
      <c r="V10" s="19">
        <f>I10</f>
        <v>8.5</v>
      </c>
      <c r="W10" s="24">
        <f>J10</f>
        <v>32.941176470588232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45881</v>
      </c>
      <c r="D11" s="20">
        <v>87</v>
      </c>
      <c r="E11" s="20">
        <v>9</v>
      </c>
      <c r="F11" s="20">
        <v>140</v>
      </c>
      <c r="G11" s="20">
        <v>9</v>
      </c>
      <c r="H11" s="179">
        <f t="shared" si="0"/>
        <v>227</v>
      </c>
      <c r="I11" s="180">
        <f t="shared" si="1"/>
        <v>9</v>
      </c>
      <c r="J11" s="181">
        <f t="shared" si="2"/>
        <v>25.222222222222221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45881</v>
      </c>
      <c r="U11" s="17">
        <f t="shared" ref="U11:W14" si="3">H11</f>
        <v>227</v>
      </c>
      <c r="V11" s="19">
        <f t="shared" si="3"/>
        <v>9</v>
      </c>
      <c r="W11" s="24">
        <f t="shared" si="3"/>
        <v>25.222222222222221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45882</v>
      </c>
      <c r="D12" s="20">
        <v>91</v>
      </c>
      <c r="E12" s="20">
        <v>9</v>
      </c>
      <c r="F12" s="20">
        <v>83</v>
      </c>
      <c r="G12" s="20">
        <v>9</v>
      </c>
      <c r="H12" s="179">
        <f t="shared" si="0"/>
        <v>174</v>
      </c>
      <c r="I12" s="180">
        <f t="shared" si="1"/>
        <v>9</v>
      </c>
      <c r="J12" s="181">
        <f t="shared" si="2"/>
        <v>19.333333333333332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45882</v>
      </c>
      <c r="U12" s="17">
        <f t="shared" si="3"/>
        <v>174</v>
      </c>
      <c r="V12" s="19">
        <f t="shared" si="3"/>
        <v>9</v>
      </c>
      <c r="W12" s="24">
        <f t="shared" si="3"/>
        <v>19.333333333333332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45883</v>
      </c>
      <c r="D13" s="20">
        <v>130</v>
      </c>
      <c r="E13" s="20">
        <v>9</v>
      </c>
      <c r="F13" s="20">
        <v>94</v>
      </c>
      <c r="G13" s="20">
        <v>9</v>
      </c>
      <c r="H13" s="179">
        <f t="shared" si="0"/>
        <v>224</v>
      </c>
      <c r="I13" s="180">
        <f t="shared" si="1"/>
        <v>9</v>
      </c>
      <c r="J13" s="181">
        <f t="shared" si="2"/>
        <v>24.888888888888889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45883</v>
      </c>
      <c r="U13" s="17">
        <f t="shared" si="3"/>
        <v>224</v>
      </c>
      <c r="V13" s="19">
        <f t="shared" si="3"/>
        <v>9</v>
      </c>
      <c r="W13" s="24">
        <f t="shared" si="3"/>
        <v>24.888888888888889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45884</v>
      </c>
      <c r="D14" s="20">
        <v>86</v>
      </c>
      <c r="E14" s="20">
        <v>9</v>
      </c>
      <c r="F14" s="20">
        <v>96</v>
      </c>
      <c r="G14" s="20">
        <v>9</v>
      </c>
      <c r="H14" s="179">
        <f t="shared" si="0"/>
        <v>182</v>
      </c>
      <c r="I14" s="180">
        <f t="shared" si="1"/>
        <v>9</v>
      </c>
      <c r="J14" s="181">
        <f t="shared" si="2"/>
        <v>20.222222222222221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45884</v>
      </c>
      <c r="U14" s="17">
        <f t="shared" si="3"/>
        <v>182</v>
      </c>
      <c r="V14" s="19">
        <f t="shared" si="3"/>
        <v>9</v>
      </c>
      <c r="W14" s="24">
        <f t="shared" si="3"/>
        <v>20.222222222222221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45885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548</v>
      </c>
      <c r="E16" s="30">
        <f>IF(SUM(E10:E15)=0,0,AVERAGE(E10:E15))</f>
        <v>9</v>
      </c>
      <c r="F16" s="30">
        <f>SUM(F10:F15)</f>
        <v>539</v>
      </c>
      <c r="G16" s="30">
        <f>IF(SUM(G10:G15)=0,0,AVERAGE(G10:G15))</f>
        <v>8.8000000000000007</v>
      </c>
      <c r="H16" s="30">
        <f t="shared" si="0"/>
        <v>1087</v>
      </c>
      <c r="I16" s="31">
        <f>IF(H16=0,0,AVERAGE(E16,G16))</f>
        <v>8.9</v>
      </c>
      <c r="J16" s="32">
        <f>IF(H16=0,0,H16/I16)</f>
        <v>122.13483146067415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1087</v>
      </c>
      <c r="V16" s="33">
        <f>SUM(V10:V14)</f>
        <v>44.5</v>
      </c>
      <c r="W16" s="34">
        <f>SUM(W10:W14)</f>
        <v>122.60784313725489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24.521568627450979</v>
      </c>
      <c r="X17" s="37">
        <f>IF(W16=0,0,W17)</f>
        <v>24.521568627450979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10.766666666666666</v>
      </c>
      <c r="C19" s="306"/>
      <c r="D19" s="368" t="s">
        <v>1</v>
      </c>
      <c r="E19" s="369"/>
      <c r="F19" s="369" t="s">
        <v>2</v>
      </c>
      <c r="G19" s="370"/>
      <c r="H19" s="371">
        <f>C22</f>
        <v>45880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45880</v>
      </c>
      <c r="D22" s="43">
        <v>14</v>
      </c>
      <c r="E22" s="43">
        <v>2</v>
      </c>
      <c r="F22" s="43">
        <v>5</v>
      </c>
      <c r="G22" s="43">
        <v>1</v>
      </c>
      <c r="H22" s="44">
        <f t="shared" ref="H22:H28" si="5">D22+F22</f>
        <v>19</v>
      </c>
      <c r="I22" s="45">
        <f t="shared" ref="I22:I27" si="6">IF(H22=0,0,AVERAGE(E22,G22))</f>
        <v>1.5</v>
      </c>
      <c r="J22" s="46">
        <f t="shared" ref="J22:J27" si="7">IF(H22=0,0,H22/I22)</f>
        <v>12.666666666666666</v>
      </c>
      <c r="K22" s="21" t="e">
        <f>IF(#REF!&lt;&gt;0,"Não","")</f>
        <v>#REF!</v>
      </c>
      <c r="L22" s="47"/>
      <c r="T22" s="48">
        <f>C22</f>
        <v>45880</v>
      </c>
      <c r="U22" s="39">
        <f>H22</f>
        <v>19</v>
      </c>
      <c r="V22" s="40">
        <f>I22</f>
        <v>1.5</v>
      </c>
      <c r="W22" s="40">
        <f>J22</f>
        <v>12.666666666666666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45881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45881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45882</v>
      </c>
      <c r="D24" s="43">
        <v>1</v>
      </c>
      <c r="E24" s="43">
        <v>0.25</v>
      </c>
      <c r="F24" s="43">
        <v>3</v>
      </c>
      <c r="G24" s="43">
        <v>1</v>
      </c>
      <c r="H24" s="44">
        <f t="shared" si="5"/>
        <v>4</v>
      </c>
      <c r="I24" s="45">
        <f t="shared" si="6"/>
        <v>0.625</v>
      </c>
      <c r="J24" s="46">
        <f t="shared" si="7"/>
        <v>6.4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45882</v>
      </c>
      <c r="U24" s="39">
        <f t="shared" si="8"/>
        <v>4</v>
      </c>
      <c r="V24" s="40">
        <f t="shared" si="8"/>
        <v>0.625</v>
      </c>
      <c r="W24" s="40">
        <f t="shared" si="8"/>
        <v>6.4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45883</v>
      </c>
      <c r="D25" s="43">
        <v>3</v>
      </c>
      <c r="E25" s="43">
        <v>1</v>
      </c>
      <c r="F25" s="43">
        <v>9</v>
      </c>
      <c r="G25" s="43">
        <v>0.75</v>
      </c>
      <c r="H25" s="44">
        <f t="shared" si="5"/>
        <v>12</v>
      </c>
      <c r="I25" s="45">
        <f t="shared" si="6"/>
        <v>0.875</v>
      </c>
      <c r="J25" s="46">
        <f t="shared" si="7"/>
        <v>13.714285714285714</v>
      </c>
      <c r="K25" s="21" t="e">
        <f>IF(#REF!&lt;&gt;0,"Não","")</f>
        <v>#REF!</v>
      </c>
      <c r="L25" s="47"/>
      <c r="T25" s="48">
        <f>C25</f>
        <v>45883</v>
      </c>
      <c r="U25" s="39">
        <f t="shared" si="8"/>
        <v>12</v>
      </c>
      <c r="V25" s="40">
        <f t="shared" si="8"/>
        <v>0.875</v>
      </c>
      <c r="W25" s="40">
        <f t="shared" si="8"/>
        <v>13.714285714285714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45884</v>
      </c>
      <c r="D26" s="43">
        <v>2</v>
      </c>
      <c r="E26" s="43">
        <v>0.75</v>
      </c>
      <c r="F26" s="43">
        <v>7</v>
      </c>
      <c r="G26" s="43">
        <v>1</v>
      </c>
      <c r="H26" s="49">
        <f t="shared" si="5"/>
        <v>9</v>
      </c>
      <c r="I26" s="50">
        <f t="shared" si="6"/>
        <v>0.875</v>
      </c>
      <c r="J26" s="51">
        <f t="shared" si="7"/>
        <v>10.285714285714286</v>
      </c>
      <c r="K26" s="21" t="e">
        <f>IF(#REF!&lt;&gt;0,"Não","")</f>
        <v>#REF!</v>
      </c>
      <c r="L26" s="47"/>
      <c r="T26" s="48">
        <f>C26</f>
        <v>45884</v>
      </c>
      <c r="U26" s="39">
        <f t="shared" si="8"/>
        <v>9</v>
      </c>
      <c r="V26" s="40">
        <f t="shared" si="8"/>
        <v>0.875</v>
      </c>
      <c r="W26" s="40">
        <f t="shared" si="8"/>
        <v>10.285714285714286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45885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20</v>
      </c>
      <c r="E28" s="56">
        <f>IF(SUM(E22:E27)=0,0,AVERAGE(E22:E27))</f>
        <v>0.8</v>
      </c>
      <c r="F28" s="56">
        <f>SUM(F22:F27)</f>
        <v>24</v>
      </c>
      <c r="G28" s="57">
        <f>IF(SUM(G22:G27)=0,0,AVERAGE(G22:G27))</f>
        <v>0.75</v>
      </c>
      <c r="H28" s="56">
        <f t="shared" si="5"/>
        <v>44</v>
      </c>
      <c r="I28" s="58">
        <f>AVERAGE(I22:I26)</f>
        <v>0.77500000000000002</v>
      </c>
      <c r="J28" s="59">
        <f>IF(H28=0,0,H28/I28)</f>
        <v>56.774193548387096</v>
      </c>
      <c r="K28" s="60"/>
      <c r="L28" s="61"/>
      <c r="U28" s="25">
        <f>D28+F28</f>
        <v>44</v>
      </c>
      <c r="V28" s="33">
        <f>SUM(V22:V26)</f>
        <v>3.875</v>
      </c>
      <c r="W28" s="34">
        <f>SUM(W22:W26)</f>
        <v>43.066666666666663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10.766666666666666</v>
      </c>
      <c r="X29" s="37">
        <f>IF(W28=0,0,W29)</f>
        <v>10.766666666666666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27.38095238095238</v>
      </c>
      <c r="C31" s="306"/>
      <c r="D31" s="352" t="s">
        <v>1</v>
      </c>
      <c r="E31" s="353"/>
      <c r="F31" s="353" t="s">
        <v>2</v>
      </c>
      <c r="G31" s="354"/>
      <c r="H31" s="355">
        <f>C34</f>
        <v>45880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45880</v>
      </c>
      <c r="D34" s="43">
        <v>0</v>
      </c>
      <c r="E34" s="43">
        <v>0</v>
      </c>
      <c r="F34" s="43">
        <v>0</v>
      </c>
      <c r="G34" s="43">
        <v>0</v>
      </c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/>
      <c r="T34" s="70">
        <f>C34</f>
        <v>45880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45881</v>
      </c>
      <c r="D35" s="43">
        <v>0</v>
      </c>
      <c r="E35" s="43">
        <v>0</v>
      </c>
      <c r="F35" s="43">
        <v>0</v>
      </c>
      <c r="G35" s="43">
        <v>0</v>
      </c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45881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45882</v>
      </c>
      <c r="D36" s="20">
        <v>11</v>
      </c>
      <c r="E36" s="43">
        <v>1</v>
      </c>
      <c r="F36" s="20">
        <v>17</v>
      </c>
      <c r="G36" s="43">
        <v>1</v>
      </c>
      <c r="H36" s="67">
        <f t="shared" si="11"/>
        <v>28</v>
      </c>
      <c r="I36" s="68">
        <f t="shared" si="12"/>
        <v>1</v>
      </c>
      <c r="J36" s="69">
        <f t="shared" si="13"/>
        <v>28</v>
      </c>
      <c r="K36" s="26" t="e">
        <f>IF(#REF!&lt;&gt;0,"Não","")</f>
        <v>#REF!</v>
      </c>
      <c r="L36" s="47"/>
      <c r="T36" s="70">
        <f>C36</f>
        <v>45882</v>
      </c>
      <c r="U36" s="63">
        <f t="shared" si="14"/>
        <v>28</v>
      </c>
      <c r="V36" s="64">
        <f t="shared" si="14"/>
        <v>1</v>
      </c>
      <c r="W36" s="64">
        <f t="shared" si="14"/>
        <v>28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45883</v>
      </c>
      <c r="D37" s="43">
        <v>16</v>
      </c>
      <c r="E37" s="43">
        <v>1</v>
      </c>
      <c r="F37" s="43">
        <v>13</v>
      </c>
      <c r="G37" s="43">
        <v>1</v>
      </c>
      <c r="H37" s="67">
        <f t="shared" si="11"/>
        <v>29</v>
      </c>
      <c r="I37" s="68">
        <f t="shared" si="12"/>
        <v>1</v>
      </c>
      <c r="J37" s="69">
        <f t="shared" si="13"/>
        <v>29</v>
      </c>
      <c r="K37" s="21" t="e">
        <f>IF(#REF!&lt;&gt;0,"Não","")</f>
        <v>#REF!</v>
      </c>
      <c r="L37" s="47"/>
      <c r="T37" s="70">
        <f>C37</f>
        <v>45883</v>
      </c>
      <c r="U37" s="63">
        <f t="shared" si="14"/>
        <v>29</v>
      </c>
      <c r="V37" s="64">
        <f t="shared" si="14"/>
        <v>1</v>
      </c>
      <c r="W37" s="64">
        <f t="shared" si="14"/>
        <v>29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45884</v>
      </c>
      <c r="D38" s="43">
        <v>10</v>
      </c>
      <c r="E38" s="43">
        <v>0.75</v>
      </c>
      <c r="F38" s="43">
        <v>12</v>
      </c>
      <c r="G38" s="43">
        <v>1</v>
      </c>
      <c r="H38" s="71">
        <f t="shared" si="11"/>
        <v>22</v>
      </c>
      <c r="I38" s="72">
        <f t="shared" si="12"/>
        <v>0.875</v>
      </c>
      <c r="J38" s="73">
        <f t="shared" si="13"/>
        <v>25.142857142857142</v>
      </c>
      <c r="K38" s="21" t="e">
        <f>IF(#REF!&lt;&gt;0,"Não","")</f>
        <v>#REF!</v>
      </c>
      <c r="L38" s="47"/>
      <c r="T38" s="70">
        <f>C38</f>
        <v>45884</v>
      </c>
      <c r="U38" s="63">
        <f t="shared" si="14"/>
        <v>22</v>
      </c>
      <c r="V38" s="64">
        <f t="shared" si="14"/>
        <v>0.875</v>
      </c>
      <c r="W38" s="64">
        <f t="shared" si="14"/>
        <v>25.142857142857142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45885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37</v>
      </c>
      <c r="E40" s="76">
        <f>IF(SUM(E34:E39)=0,0,AVERAGE(E34:E39))</f>
        <v>0.55000000000000004</v>
      </c>
      <c r="F40" s="76">
        <f>SUM(F34:F39)</f>
        <v>42</v>
      </c>
      <c r="G40" s="77">
        <f>IF(SUM(G34:G39)=0,0,AVERAGE(G34:G39))</f>
        <v>0.6</v>
      </c>
      <c r="H40" s="78">
        <f t="shared" si="11"/>
        <v>79</v>
      </c>
      <c r="I40" s="79">
        <f>AVERAGE(I34:I38)</f>
        <v>0.57499999999999996</v>
      </c>
      <c r="J40" s="80">
        <v>0</v>
      </c>
      <c r="K40" s="60"/>
      <c r="L40" s="81"/>
      <c r="U40" s="25">
        <f>D40+F40</f>
        <v>79</v>
      </c>
      <c r="V40" s="33">
        <f>SUM(V34:V38)</f>
        <v>2.875</v>
      </c>
      <c r="W40" s="34">
        <f>SUM(W34:W38)</f>
        <v>82.142857142857139</v>
      </c>
      <c r="X40" s="25">
        <f>COUNT(X34:X38)</f>
        <v>3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27.38095238095238</v>
      </c>
      <c r="X41" s="37">
        <f>IF(W40=0,0,W41)</f>
        <v>27.38095238095238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26.11428571428571</v>
      </c>
      <c r="C43" s="335"/>
      <c r="D43" s="338" t="s">
        <v>1</v>
      </c>
      <c r="E43" s="339"/>
      <c r="F43" s="339" t="s">
        <v>2</v>
      </c>
      <c r="G43" s="340"/>
      <c r="H43" s="341">
        <f>C46</f>
        <v>45880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45880</v>
      </c>
      <c r="D46" s="43">
        <v>8</v>
      </c>
      <c r="E46" s="43">
        <v>0.75</v>
      </c>
      <c r="F46" s="43">
        <v>15</v>
      </c>
      <c r="G46" s="52">
        <v>1</v>
      </c>
      <c r="H46" s="96">
        <f t="shared" ref="H46:H52" si="18">D46+F46</f>
        <v>23</v>
      </c>
      <c r="I46" s="97">
        <f t="shared" ref="I46:I51" si="19">IF(H46=0,0,AVERAGE(E46,G46))</f>
        <v>0.875</v>
      </c>
      <c r="J46" s="98">
        <f t="shared" ref="J46:J51" si="20">IF(H46=0,0,H46/I46)</f>
        <v>26.285714285714285</v>
      </c>
      <c r="K46" s="53" t="e">
        <f>IF(#REF!&lt;&gt;0,"Não","")</f>
        <v>#REF!</v>
      </c>
      <c r="L46" s="47"/>
      <c r="R46" s="85"/>
      <c r="S46" s="99"/>
      <c r="T46" s="100">
        <f>C46</f>
        <v>45880</v>
      </c>
      <c r="U46" s="101">
        <f>H46</f>
        <v>23</v>
      </c>
      <c r="V46" s="102">
        <f>I46</f>
        <v>0.875</v>
      </c>
      <c r="W46" s="102">
        <f>J46</f>
        <v>26.285714285714285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45881</v>
      </c>
      <c r="D47" s="43">
        <v>18</v>
      </c>
      <c r="E47" s="43">
        <v>1</v>
      </c>
      <c r="F47" s="43">
        <v>15</v>
      </c>
      <c r="G47" s="52">
        <v>0.75</v>
      </c>
      <c r="H47" s="96">
        <f t="shared" si="18"/>
        <v>33</v>
      </c>
      <c r="I47" s="97">
        <f t="shared" si="19"/>
        <v>0.875</v>
      </c>
      <c r="J47" s="98">
        <f t="shared" si="20"/>
        <v>37.714285714285715</v>
      </c>
      <c r="K47" s="53" t="e">
        <f>IF(#REF!&lt;&gt;0,"Não","")</f>
        <v>#REF!</v>
      </c>
      <c r="L47" s="47"/>
      <c r="R47" s="85"/>
      <c r="S47" s="99"/>
      <c r="T47" s="100">
        <f>C47</f>
        <v>45881</v>
      </c>
      <c r="U47" s="101">
        <f t="shared" ref="U47:W50" si="21">H47</f>
        <v>33</v>
      </c>
      <c r="V47" s="102">
        <f t="shared" si="21"/>
        <v>0.875</v>
      </c>
      <c r="W47" s="102">
        <f t="shared" si="21"/>
        <v>37.714285714285715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45882</v>
      </c>
      <c r="D48" s="20">
        <v>10</v>
      </c>
      <c r="E48" s="43">
        <v>1</v>
      </c>
      <c r="F48" s="20">
        <v>8</v>
      </c>
      <c r="G48" s="52">
        <v>0.75</v>
      </c>
      <c r="H48" s="96">
        <f t="shared" si="18"/>
        <v>18</v>
      </c>
      <c r="I48" s="97">
        <f t="shared" si="19"/>
        <v>0.875</v>
      </c>
      <c r="J48" s="98">
        <f t="shared" si="20"/>
        <v>20.571428571428573</v>
      </c>
      <c r="K48" s="109" t="e">
        <f>IF(#REF!&lt;&gt;0,"Não","")</f>
        <v>#REF!</v>
      </c>
      <c r="L48" s="47"/>
      <c r="R48" s="110"/>
      <c r="S48" s="99"/>
      <c r="T48" s="100">
        <f>C48</f>
        <v>45882</v>
      </c>
      <c r="U48" s="101">
        <f t="shared" si="21"/>
        <v>18</v>
      </c>
      <c r="V48" s="102">
        <f t="shared" si="21"/>
        <v>0.875</v>
      </c>
      <c r="W48" s="102">
        <f t="shared" si="21"/>
        <v>20.571428571428573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45883</v>
      </c>
      <c r="D49" s="43">
        <v>4</v>
      </c>
      <c r="E49" s="43">
        <v>1</v>
      </c>
      <c r="F49" s="20">
        <v>13</v>
      </c>
      <c r="G49" s="52">
        <v>1</v>
      </c>
      <c r="H49" s="96">
        <f t="shared" si="18"/>
        <v>17</v>
      </c>
      <c r="I49" s="97">
        <f t="shared" si="19"/>
        <v>1</v>
      </c>
      <c r="J49" s="98">
        <f t="shared" si="20"/>
        <v>17</v>
      </c>
      <c r="K49" s="53" t="e">
        <f>IF(#REF!&lt;&gt;0,"Não","")</f>
        <v>#REF!</v>
      </c>
      <c r="L49" s="47"/>
      <c r="R49" s="85"/>
      <c r="S49" s="99"/>
      <c r="T49" s="100">
        <f>C49</f>
        <v>45883</v>
      </c>
      <c r="U49" s="101">
        <f t="shared" si="21"/>
        <v>17</v>
      </c>
      <c r="V49" s="102">
        <f t="shared" si="21"/>
        <v>1</v>
      </c>
      <c r="W49" s="102">
        <f t="shared" si="21"/>
        <v>17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45884</v>
      </c>
      <c r="D50" s="43">
        <v>15</v>
      </c>
      <c r="E50" s="43">
        <v>1</v>
      </c>
      <c r="F50" s="43">
        <v>14</v>
      </c>
      <c r="G50" s="52">
        <v>1</v>
      </c>
      <c r="H50" s="96">
        <f t="shared" si="18"/>
        <v>29</v>
      </c>
      <c r="I50" s="97">
        <f t="shared" si="19"/>
        <v>1</v>
      </c>
      <c r="J50" s="98">
        <f t="shared" si="20"/>
        <v>29</v>
      </c>
      <c r="K50" s="53" t="e">
        <f>IF(#REF!&lt;&gt;0,"Não","")</f>
        <v>#REF!</v>
      </c>
      <c r="L50" s="47"/>
      <c r="R50" s="85"/>
      <c r="S50" s="99"/>
      <c r="T50" s="100">
        <f>C50</f>
        <v>45884</v>
      </c>
      <c r="U50" s="101">
        <f t="shared" si="21"/>
        <v>29</v>
      </c>
      <c r="V50" s="102">
        <f t="shared" si="21"/>
        <v>1</v>
      </c>
      <c r="W50" s="102">
        <f t="shared" si="21"/>
        <v>29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45885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55</v>
      </c>
      <c r="E52" s="115">
        <f>IF(SUM(E46:E51)=0,0,AVERAGE(E46:E51))</f>
        <v>0.95</v>
      </c>
      <c r="F52" s="115">
        <f>SUM(F46:F51)</f>
        <v>65</v>
      </c>
      <c r="G52" s="116">
        <f>IF(SUM(G46:G51)=0,0,AVERAGE(G46:G51))</f>
        <v>0.9</v>
      </c>
      <c r="H52" s="115">
        <f t="shared" si="18"/>
        <v>120</v>
      </c>
      <c r="I52" s="117">
        <f>AVERAGE(E52,G52)</f>
        <v>0.92500000000000004</v>
      </c>
      <c r="J52" s="118">
        <f>IF(I52=0,0,H52/I52)</f>
        <v>129.72972972972971</v>
      </c>
      <c r="K52" s="60"/>
      <c r="L52" s="119"/>
      <c r="R52" s="85"/>
      <c r="S52" s="3"/>
      <c r="T52" s="104"/>
      <c r="U52" s="25">
        <f>D52+F52</f>
        <v>120</v>
      </c>
      <c r="V52" s="33">
        <f>SUM(V46:V50)</f>
        <v>4.625</v>
      </c>
      <c r="W52" s="34">
        <f>SUM(W46:W50)</f>
        <v>130.57142857142856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26.11428571428571</v>
      </c>
      <c r="X53" s="37">
        <f>IF(W52=0,0,W53)</f>
        <v>26.11428571428571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16</v>
      </c>
      <c r="C56" s="306"/>
      <c r="D56" s="317" t="s">
        <v>1</v>
      </c>
      <c r="E56" s="318"/>
      <c r="F56" s="318" t="s">
        <v>2</v>
      </c>
      <c r="G56" s="319"/>
      <c r="H56" s="320">
        <f>C59</f>
        <v>45880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45880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45880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45881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45881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45882</v>
      </c>
      <c r="D61" s="20">
        <v>1</v>
      </c>
      <c r="E61" s="43">
        <v>0.25</v>
      </c>
      <c r="F61" s="20">
        <v>3</v>
      </c>
      <c r="G61" s="52">
        <v>0.25</v>
      </c>
      <c r="H61" s="125">
        <f t="shared" ref="H61:H65" si="26">D61+F61</f>
        <v>4</v>
      </c>
      <c r="I61" s="126">
        <f t="shared" ref="I61:I64" si="27">IF(H61=0,0,AVERAGE(E61,G61))</f>
        <v>0.25</v>
      </c>
      <c r="J61" s="127">
        <f t="shared" si="23"/>
        <v>16</v>
      </c>
      <c r="K61" s="109" t="e">
        <f>IF(#REF!&lt;&gt;0,"Não","")</f>
        <v>#REF!</v>
      </c>
      <c r="L61" s="128"/>
      <c r="T61" s="129">
        <f>C61</f>
        <v>45882</v>
      </c>
      <c r="U61" s="130">
        <f t="shared" si="25"/>
        <v>4</v>
      </c>
      <c r="V61" s="131">
        <f t="shared" si="25"/>
        <v>0.25</v>
      </c>
      <c r="W61" s="131">
        <f t="shared" si="25"/>
        <v>16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45883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45883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45884</v>
      </c>
      <c r="D63" s="43">
        <v>2</v>
      </c>
      <c r="E63" s="43">
        <v>0.25</v>
      </c>
      <c r="F63" s="43">
        <v>0</v>
      </c>
      <c r="G63" s="52">
        <v>0</v>
      </c>
      <c r="H63" s="125">
        <f t="shared" si="26"/>
        <v>2</v>
      </c>
      <c r="I63" s="126">
        <f t="shared" si="27"/>
        <v>0.125</v>
      </c>
      <c r="J63" s="127">
        <f t="shared" si="23"/>
        <v>16</v>
      </c>
      <c r="K63" s="53" t="e">
        <f>IF(#REF!&lt;&gt;0,"Não","")</f>
        <v>#REF!</v>
      </c>
      <c r="L63" s="128"/>
      <c r="T63" s="129">
        <f>C63</f>
        <v>45884</v>
      </c>
      <c r="U63" s="130">
        <f t="shared" si="25"/>
        <v>2</v>
      </c>
      <c r="V63" s="131">
        <f t="shared" si="25"/>
        <v>0.125</v>
      </c>
      <c r="W63" s="131">
        <f t="shared" si="25"/>
        <v>16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45885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0.1</v>
      </c>
      <c r="F65" s="135">
        <f>SUM(F59:F64)</f>
        <v>3</v>
      </c>
      <c r="G65" s="136">
        <f>IF(SUM(G59:G64)=0,0,AVERAGE(G59:G64))</f>
        <v>0.05</v>
      </c>
      <c r="H65" s="135">
        <f t="shared" si="26"/>
        <v>6</v>
      </c>
      <c r="I65" s="137">
        <f>AVERAGE(E65,G65)</f>
        <v>7.5000000000000011E-2</v>
      </c>
      <c r="J65" s="138">
        <f>IF(I65=0,0,H65/I65)</f>
        <v>79.999999999999986</v>
      </c>
      <c r="K65" s="60"/>
      <c r="L65" s="139"/>
      <c r="U65" s="25">
        <f>D65+F65</f>
        <v>6</v>
      </c>
      <c r="V65" s="33">
        <f>SUM(V59:V63)</f>
        <v>0.375</v>
      </c>
      <c r="W65" s="34">
        <f>SUM(W59:W63)</f>
        <v>32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16</v>
      </c>
      <c r="X66" s="37">
        <f>IF(W65=0,0,W66)</f>
        <v>16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7.1</v>
      </c>
      <c r="C68" s="306"/>
      <c r="D68" s="309" t="s">
        <v>1</v>
      </c>
      <c r="E68" s="310"/>
      <c r="F68" s="311" t="s">
        <v>2</v>
      </c>
      <c r="G68" s="309"/>
      <c r="H68" s="312">
        <f>C71</f>
        <v>45880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45880</v>
      </c>
      <c r="D71" s="146">
        <v>4</v>
      </c>
      <c r="E71" s="146">
        <v>2</v>
      </c>
      <c r="F71" s="146">
        <v>2</v>
      </c>
      <c r="G71" s="146">
        <v>2</v>
      </c>
      <c r="H71" s="147">
        <f t="shared" ref="H71:H77" si="28">D71+F71</f>
        <v>6</v>
      </c>
      <c r="I71" s="148">
        <f t="shared" ref="I71:I76" si="29">IF(H71=0,0,AVERAGE(E71,G71))</f>
        <v>2</v>
      </c>
      <c r="J71" s="149">
        <f t="shared" ref="J71:J76" si="30">IF(H71=0,0,H71/I71)</f>
        <v>3</v>
      </c>
      <c r="K71" s="150"/>
      <c r="L71" s="128"/>
      <c r="T71" s="151">
        <f>C71</f>
        <v>45880</v>
      </c>
      <c r="U71" s="152">
        <f>H71</f>
        <v>6</v>
      </c>
      <c r="V71" s="153">
        <f>I71</f>
        <v>2</v>
      </c>
      <c r="W71" s="153">
        <f>J71</f>
        <v>3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45881</v>
      </c>
      <c r="D72" s="146">
        <v>10</v>
      </c>
      <c r="E72" s="146">
        <v>2</v>
      </c>
      <c r="F72" s="146">
        <v>15</v>
      </c>
      <c r="G72" s="146">
        <v>2</v>
      </c>
      <c r="H72" s="147">
        <f t="shared" si="28"/>
        <v>25</v>
      </c>
      <c r="I72" s="148">
        <f t="shared" si="29"/>
        <v>2</v>
      </c>
      <c r="J72" s="149">
        <f t="shared" si="30"/>
        <v>12.5</v>
      </c>
      <c r="K72" s="150"/>
      <c r="L72" s="128"/>
      <c r="T72" s="151">
        <f>C72</f>
        <v>45881</v>
      </c>
      <c r="U72" s="152">
        <f t="shared" ref="U72:W75" si="32">H72</f>
        <v>25</v>
      </c>
      <c r="V72" s="153">
        <f t="shared" si="32"/>
        <v>2</v>
      </c>
      <c r="W72" s="153">
        <f t="shared" si="32"/>
        <v>12.5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45882</v>
      </c>
      <c r="D73" s="146">
        <v>7</v>
      </c>
      <c r="E73" s="146">
        <v>2</v>
      </c>
      <c r="F73" s="146">
        <v>11</v>
      </c>
      <c r="G73" s="146">
        <v>2</v>
      </c>
      <c r="H73" s="147">
        <f t="shared" si="28"/>
        <v>18</v>
      </c>
      <c r="I73" s="148">
        <f t="shared" si="29"/>
        <v>2</v>
      </c>
      <c r="J73" s="149">
        <f t="shared" si="30"/>
        <v>9</v>
      </c>
      <c r="K73" s="150"/>
      <c r="L73" s="128"/>
      <c r="T73" s="151">
        <f>C73</f>
        <v>45882</v>
      </c>
      <c r="U73" s="152">
        <f t="shared" si="32"/>
        <v>18</v>
      </c>
      <c r="V73" s="153">
        <f t="shared" si="32"/>
        <v>2</v>
      </c>
      <c r="W73" s="153">
        <f t="shared" si="32"/>
        <v>9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45883</v>
      </c>
      <c r="D74" s="146">
        <v>1</v>
      </c>
      <c r="E74" s="146">
        <v>2</v>
      </c>
      <c r="F74" s="146">
        <v>10</v>
      </c>
      <c r="G74" s="146">
        <v>2</v>
      </c>
      <c r="H74" s="147">
        <f t="shared" si="28"/>
        <v>11</v>
      </c>
      <c r="I74" s="148">
        <f t="shared" si="29"/>
        <v>2</v>
      </c>
      <c r="J74" s="149">
        <f t="shared" si="30"/>
        <v>5.5</v>
      </c>
      <c r="K74" s="150"/>
      <c r="L74" s="128"/>
      <c r="T74" s="151">
        <f>C74</f>
        <v>45883</v>
      </c>
      <c r="U74" s="152">
        <f t="shared" si="32"/>
        <v>11</v>
      </c>
      <c r="V74" s="153">
        <f t="shared" si="32"/>
        <v>2</v>
      </c>
      <c r="W74" s="153">
        <f t="shared" si="32"/>
        <v>5.5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45884</v>
      </c>
      <c r="D75" s="146">
        <v>6</v>
      </c>
      <c r="E75" s="146">
        <v>2</v>
      </c>
      <c r="F75" s="146">
        <v>5</v>
      </c>
      <c r="G75" s="146">
        <v>2</v>
      </c>
      <c r="H75" s="147">
        <f t="shared" si="28"/>
        <v>11</v>
      </c>
      <c r="I75" s="148">
        <f t="shared" si="29"/>
        <v>2</v>
      </c>
      <c r="J75" s="149">
        <f t="shared" si="30"/>
        <v>5.5</v>
      </c>
      <c r="K75" s="150"/>
      <c r="L75" s="128"/>
      <c r="T75" s="151">
        <f>C75</f>
        <v>45884</v>
      </c>
      <c r="U75" s="152">
        <f t="shared" si="32"/>
        <v>11</v>
      </c>
      <c r="V75" s="153">
        <f t="shared" si="32"/>
        <v>2</v>
      </c>
      <c r="W75" s="153">
        <f t="shared" si="32"/>
        <v>5.5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45885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28</v>
      </c>
      <c r="E77" s="157">
        <f>IF(SUM(E71:E76)=0,0,AVERAGE(E71:E76))</f>
        <v>2</v>
      </c>
      <c r="F77" s="157">
        <f>SUM(F71:F76)</f>
        <v>43</v>
      </c>
      <c r="G77" s="158">
        <f>IF(SUM(G71:G76)=0,0,AVERAGE(G71:G76))</f>
        <v>2</v>
      </c>
      <c r="H77" s="157">
        <f t="shared" si="28"/>
        <v>71</v>
      </c>
      <c r="I77" s="159">
        <f>AVERAGE(E77,G77)</f>
        <v>2</v>
      </c>
      <c r="J77" s="160">
        <f>IF(I77=0,0,H77/I77)</f>
        <v>35.5</v>
      </c>
      <c r="K77" s="60"/>
      <c r="L77" s="142"/>
      <c r="U77" s="25">
        <f>D77+F77</f>
        <v>71</v>
      </c>
      <c r="V77" s="33">
        <f>SUM(V71:V75)</f>
        <v>10</v>
      </c>
      <c r="W77" s="34">
        <f>SUM(W71:W75)</f>
        <v>35.5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7.1</v>
      </c>
      <c r="X78" s="37">
        <f>IF(W77=0,0,W78)</f>
        <v>7.1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45880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45881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45882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45883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45884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45885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62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61" priority="11" operator="equal">
      <formula>$R$2</formula>
    </cfRule>
  </conditionalFormatting>
  <conditionalFormatting sqref="C59:C64">
    <cfRule type="cellIs" dxfId="60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O127"/>
  <sheetViews>
    <sheetView workbookViewId="0">
      <selection activeCell="E74" sqref="E7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24.103565210858623</v>
      </c>
      <c r="C7" s="306"/>
      <c r="D7" s="382" t="s">
        <v>1</v>
      </c>
      <c r="E7" s="383"/>
      <c r="F7" s="383" t="s">
        <v>2</v>
      </c>
      <c r="G7" s="384"/>
      <c r="H7" s="385">
        <f>C10</f>
        <v>45887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'11ago'!C15+2</f>
        <v>45887</v>
      </c>
      <c r="D10" s="20">
        <v>95</v>
      </c>
      <c r="E10" s="20">
        <v>9</v>
      </c>
      <c r="F10" s="20">
        <v>80</v>
      </c>
      <c r="G10" s="20">
        <v>8</v>
      </c>
      <c r="H10" s="179">
        <f t="shared" ref="H10:H16" si="0">D10+F10</f>
        <v>175</v>
      </c>
      <c r="I10" s="180">
        <f t="shared" ref="I10:I15" si="1">IF(H10=0,0,AVERAGE(E10,G10))</f>
        <v>8.5</v>
      </c>
      <c r="J10" s="181">
        <f t="shared" ref="J10:J15" si="2">IF(H10=0,0,H10/I10)</f>
        <v>20.588235294117649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45887</v>
      </c>
      <c r="U10" s="17">
        <f>H10</f>
        <v>175</v>
      </c>
      <c r="V10" s="19">
        <f>I10</f>
        <v>8.5</v>
      </c>
      <c r="W10" s="24">
        <f>J10</f>
        <v>20.588235294117649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45888</v>
      </c>
      <c r="D11" s="20">
        <v>129</v>
      </c>
      <c r="E11" s="20">
        <v>7.5</v>
      </c>
      <c r="F11" s="20">
        <v>79</v>
      </c>
      <c r="G11" s="20">
        <v>7</v>
      </c>
      <c r="H11" s="179">
        <f t="shared" si="0"/>
        <v>208</v>
      </c>
      <c r="I11" s="180">
        <f t="shared" si="1"/>
        <v>7.25</v>
      </c>
      <c r="J11" s="181">
        <f t="shared" si="2"/>
        <v>28.689655172413794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45888</v>
      </c>
      <c r="U11" s="17">
        <f t="shared" ref="U11:W14" si="3">H11</f>
        <v>208</v>
      </c>
      <c r="V11" s="19">
        <f t="shared" si="3"/>
        <v>7.25</v>
      </c>
      <c r="W11" s="24">
        <f t="shared" si="3"/>
        <v>28.689655172413794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45889</v>
      </c>
      <c r="D12" s="20">
        <v>48</v>
      </c>
      <c r="E12" s="20">
        <v>4</v>
      </c>
      <c r="F12" s="20">
        <v>95</v>
      </c>
      <c r="G12" s="20">
        <v>7.5</v>
      </c>
      <c r="H12" s="179">
        <f t="shared" si="0"/>
        <v>143</v>
      </c>
      <c r="I12" s="180">
        <f t="shared" si="1"/>
        <v>5.75</v>
      </c>
      <c r="J12" s="181">
        <f t="shared" si="2"/>
        <v>24.869565217391305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45889</v>
      </c>
      <c r="U12" s="17">
        <f t="shared" si="3"/>
        <v>143</v>
      </c>
      <c r="V12" s="19">
        <f t="shared" si="3"/>
        <v>5.75</v>
      </c>
      <c r="W12" s="24">
        <f t="shared" si="3"/>
        <v>24.869565217391305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45890</v>
      </c>
      <c r="D13" s="20">
        <v>72</v>
      </c>
      <c r="E13" s="20">
        <v>7</v>
      </c>
      <c r="F13" s="20">
        <v>127</v>
      </c>
      <c r="G13" s="20">
        <v>6.5</v>
      </c>
      <c r="H13" s="179">
        <f t="shared" si="0"/>
        <v>199</v>
      </c>
      <c r="I13" s="180">
        <f t="shared" si="1"/>
        <v>6.75</v>
      </c>
      <c r="J13" s="181">
        <f t="shared" si="2"/>
        <v>29.481481481481481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45890</v>
      </c>
      <c r="U13" s="17">
        <f t="shared" si="3"/>
        <v>199</v>
      </c>
      <c r="V13" s="19">
        <f t="shared" si="3"/>
        <v>6.75</v>
      </c>
      <c r="W13" s="24">
        <f t="shared" si="3"/>
        <v>29.481481481481481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45891</v>
      </c>
      <c r="D14" s="20">
        <v>50</v>
      </c>
      <c r="E14" s="20">
        <v>7</v>
      </c>
      <c r="F14" s="20">
        <v>64</v>
      </c>
      <c r="G14" s="20">
        <v>6.5</v>
      </c>
      <c r="H14" s="179">
        <f t="shared" si="0"/>
        <v>114</v>
      </c>
      <c r="I14" s="180">
        <f t="shared" si="1"/>
        <v>6.75</v>
      </c>
      <c r="J14" s="181">
        <f t="shared" si="2"/>
        <v>16.888888888888889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45891</v>
      </c>
      <c r="U14" s="17">
        <f t="shared" si="3"/>
        <v>114</v>
      </c>
      <c r="V14" s="19">
        <f t="shared" si="3"/>
        <v>6.75</v>
      </c>
      <c r="W14" s="24">
        <f t="shared" si="3"/>
        <v>16.888888888888889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45892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394</v>
      </c>
      <c r="E16" s="30">
        <f>IF(SUM(E10:E15)=0,0,AVERAGE(E10:E15))</f>
        <v>6.9</v>
      </c>
      <c r="F16" s="30">
        <f>SUM(F10:F15)</f>
        <v>445</v>
      </c>
      <c r="G16" s="30">
        <f>IF(SUM(G10:G15)=0,0,AVERAGE(G10:G15))</f>
        <v>7.1</v>
      </c>
      <c r="H16" s="30">
        <f t="shared" si="0"/>
        <v>839</v>
      </c>
      <c r="I16" s="31">
        <f>IF(H16=0,0,AVERAGE(E16,G16))</f>
        <v>7</v>
      </c>
      <c r="J16" s="32">
        <f>IF(H16=0,0,H16/I16)</f>
        <v>119.85714285714286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839</v>
      </c>
      <c r="V16" s="33">
        <f>SUM(V10:V14)</f>
        <v>35</v>
      </c>
      <c r="W16" s="34">
        <f>SUM(W10:W14)</f>
        <v>120.51782605429311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24.103565210858623</v>
      </c>
      <c r="X17" s="37">
        <f>IF(W16=0,0,W17)</f>
        <v>24.103565210858623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9.6190476190476186</v>
      </c>
      <c r="C19" s="306"/>
      <c r="D19" s="368" t="s">
        <v>1</v>
      </c>
      <c r="E19" s="369"/>
      <c r="F19" s="369" t="s">
        <v>2</v>
      </c>
      <c r="G19" s="370"/>
      <c r="H19" s="371">
        <f>C22</f>
        <v>45887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45887</v>
      </c>
      <c r="D22" s="43">
        <v>3</v>
      </c>
      <c r="E22" s="43">
        <v>1</v>
      </c>
      <c r="F22" s="43">
        <v>3</v>
      </c>
      <c r="G22" s="43">
        <v>1</v>
      </c>
      <c r="H22" s="44">
        <f t="shared" ref="H22:H28" si="5">D22+F22</f>
        <v>6</v>
      </c>
      <c r="I22" s="45">
        <f t="shared" ref="I22:I27" si="6">IF(H22=0,0,AVERAGE(E22,G22))</f>
        <v>1</v>
      </c>
      <c r="J22" s="46">
        <f t="shared" ref="J22:J27" si="7">IF(H22=0,0,H22/I22)</f>
        <v>6</v>
      </c>
      <c r="K22" s="21" t="e">
        <f>IF(#REF!&lt;&gt;0,"Não","")</f>
        <v>#REF!</v>
      </c>
      <c r="L22" s="47"/>
      <c r="T22" s="48">
        <f>C22</f>
        <v>45887</v>
      </c>
      <c r="U22" s="39">
        <f>H22</f>
        <v>6</v>
      </c>
      <c r="V22" s="40">
        <f>I22</f>
        <v>1</v>
      </c>
      <c r="W22" s="40">
        <f>J22</f>
        <v>6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45888</v>
      </c>
      <c r="D23" s="43">
        <v>3</v>
      </c>
      <c r="E23" s="43">
        <v>1</v>
      </c>
      <c r="F23" s="43">
        <v>5</v>
      </c>
      <c r="G23" s="43">
        <v>0.5</v>
      </c>
      <c r="H23" s="44">
        <f t="shared" si="5"/>
        <v>8</v>
      </c>
      <c r="I23" s="45">
        <f t="shared" si="6"/>
        <v>0.75</v>
      </c>
      <c r="J23" s="46">
        <f t="shared" si="7"/>
        <v>10.666666666666666</v>
      </c>
      <c r="K23" s="21" t="e">
        <f>IF(#REF!&lt;&gt;0,"Não","")</f>
        <v>#REF!</v>
      </c>
      <c r="L23" s="47"/>
      <c r="T23" s="48">
        <f>C23</f>
        <v>45888</v>
      </c>
      <c r="U23" s="39">
        <f t="shared" ref="U23:W26" si="8">H23</f>
        <v>8</v>
      </c>
      <c r="V23" s="40">
        <f t="shared" si="8"/>
        <v>0.75</v>
      </c>
      <c r="W23" s="40">
        <f t="shared" si="8"/>
        <v>10.666666666666666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45889</v>
      </c>
      <c r="D24" s="43">
        <v>5</v>
      </c>
      <c r="E24" s="43">
        <v>0.75</v>
      </c>
      <c r="F24" s="43">
        <v>5</v>
      </c>
      <c r="G24" s="43">
        <v>1</v>
      </c>
      <c r="H24" s="44">
        <f t="shared" si="5"/>
        <v>10</v>
      </c>
      <c r="I24" s="45">
        <f t="shared" si="6"/>
        <v>0.875</v>
      </c>
      <c r="J24" s="46">
        <f t="shared" si="7"/>
        <v>11.428571428571429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45889</v>
      </c>
      <c r="U24" s="39">
        <f t="shared" si="8"/>
        <v>10</v>
      </c>
      <c r="V24" s="40">
        <f t="shared" si="8"/>
        <v>0.875</v>
      </c>
      <c r="W24" s="40">
        <f t="shared" si="8"/>
        <v>11.428571428571429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45890</v>
      </c>
      <c r="D25" s="43">
        <v>4</v>
      </c>
      <c r="E25" s="43">
        <v>1</v>
      </c>
      <c r="F25" s="43">
        <v>6</v>
      </c>
      <c r="G25" s="43">
        <v>1</v>
      </c>
      <c r="H25" s="44">
        <f t="shared" si="5"/>
        <v>10</v>
      </c>
      <c r="I25" s="45">
        <f t="shared" si="6"/>
        <v>1</v>
      </c>
      <c r="J25" s="46">
        <f t="shared" si="7"/>
        <v>10</v>
      </c>
      <c r="K25" s="21" t="e">
        <f>IF(#REF!&lt;&gt;0,"Não","")</f>
        <v>#REF!</v>
      </c>
      <c r="L25" s="47"/>
      <c r="T25" s="48">
        <f>C25</f>
        <v>45890</v>
      </c>
      <c r="U25" s="39">
        <f t="shared" si="8"/>
        <v>10</v>
      </c>
      <c r="V25" s="40">
        <f t="shared" si="8"/>
        <v>1</v>
      </c>
      <c r="W25" s="40">
        <f t="shared" si="8"/>
        <v>10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45891</v>
      </c>
      <c r="D26" s="43">
        <v>4</v>
      </c>
      <c r="E26" s="43">
        <v>1</v>
      </c>
      <c r="F26" s="43">
        <v>6</v>
      </c>
      <c r="G26" s="43">
        <v>1</v>
      </c>
      <c r="H26" s="49">
        <f t="shared" si="5"/>
        <v>10</v>
      </c>
      <c r="I26" s="50">
        <f t="shared" si="6"/>
        <v>1</v>
      </c>
      <c r="J26" s="51">
        <f t="shared" si="7"/>
        <v>10</v>
      </c>
      <c r="K26" s="21" t="e">
        <f>IF(#REF!&lt;&gt;0,"Não","")</f>
        <v>#REF!</v>
      </c>
      <c r="L26" s="47"/>
      <c r="T26" s="48">
        <f>C26</f>
        <v>45891</v>
      </c>
      <c r="U26" s="39">
        <f t="shared" si="8"/>
        <v>10</v>
      </c>
      <c r="V26" s="40">
        <f t="shared" si="8"/>
        <v>1</v>
      </c>
      <c r="W26" s="40">
        <f t="shared" si="8"/>
        <v>10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45892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19</v>
      </c>
      <c r="E28" s="56">
        <f>IF(SUM(E22:E27)=0,0,AVERAGE(E22:E27))</f>
        <v>0.95</v>
      </c>
      <c r="F28" s="56">
        <f>SUM(F22:F27)</f>
        <v>25</v>
      </c>
      <c r="G28" s="57">
        <f>IF(SUM(G22:G27)=0,0,AVERAGE(G22:G27))</f>
        <v>0.9</v>
      </c>
      <c r="H28" s="56">
        <f t="shared" si="5"/>
        <v>44</v>
      </c>
      <c r="I28" s="58">
        <f>AVERAGE(I22:I26)</f>
        <v>0.92500000000000004</v>
      </c>
      <c r="J28" s="59">
        <f>IF(H28=0,0,H28/I28)</f>
        <v>47.567567567567565</v>
      </c>
      <c r="K28" s="60"/>
      <c r="L28" s="61"/>
      <c r="U28" s="25">
        <f>D28+F28</f>
        <v>44</v>
      </c>
      <c r="V28" s="33">
        <f>SUM(V22:V26)</f>
        <v>4.625</v>
      </c>
      <c r="W28" s="34">
        <f>SUM(W22:W26)</f>
        <v>48.095238095238095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9.6190476190476186</v>
      </c>
      <c r="X29" s="37">
        <f>IF(W28=0,0,W29)</f>
        <v>9.6190476190476186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27.104761904761904</v>
      </c>
      <c r="C31" s="306"/>
      <c r="D31" s="352" t="s">
        <v>1</v>
      </c>
      <c r="E31" s="353"/>
      <c r="F31" s="353" t="s">
        <v>2</v>
      </c>
      <c r="G31" s="354"/>
      <c r="H31" s="355">
        <f>C34</f>
        <v>45887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45887</v>
      </c>
      <c r="D34" s="43">
        <v>6</v>
      </c>
      <c r="E34" s="43">
        <v>0.75</v>
      </c>
      <c r="F34" s="43">
        <v>0</v>
      </c>
      <c r="G34" s="43">
        <v>0</v>
      </c>
      <c r="H34" s="67">
        <f t="shared" ref="H34:H40" si="11">D34+F34</f>
        <v>6</v>
      </c>
      <c r="I34" s="68">
        <f t="shared" ref="I34:I39" si="12">IF(H34=0,0,AVERAGE(E34,G34))</f>
        <v>0.375</v>
      </c>
      <c r="J34" s="69">
        <f t="shared" ref="J34:J39" si="13">IF(H34=0,0,H34/I34)</f>
        <v>16</v>
      </c>
      <c r="K34" s="21" t="e">
        <f>IF(#REF!&lt;&gt;0,"Não","")</f>
        <v>#REF!</v>
      </c>
      <c r="L34" s="47"/>
      <c r="T34" s="70">
        <f>C34</f>
        <v>45887</v>
      </c>
      <c r="U34" s="63">
        <f>H34</f>
        <v>6</v>
      </c>
      <c r="V34" s="64">
        <f>I34</f>
        <v>0.375</v>
      </c>
      <c r="W34" s="64">
        <f>J34</f>
        <v>16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45888</v>
      </c>
      <c r="D35" s="43">
        <v>10</v>
      </c>
      <c r="E35" s="43">
        <v>0.75</v>
      </c>
      <c r="F35" s="43">
        <v>0</v>
      </c>
      <c r="G35" s="43">
        <v>0</v>
      </c>
      <c r="H35" s="67">
        <f t="shared" si="11"/>
        <v>10</v>
      </c>
      <c r="I35" s="68">
        <f t="shared" si="12"/>
        <v>0.375</v>
      </c>
      <c r="J35" s="69">
        <f t="shared" si="13"/>
        <v>26.666666666666668</v>
      </c>
      <c r="K35" s="21" t="e">
        <f>IF(#REF!&lt;&gt;0,"Não","")</f>
        <v>#REF!</v>
      </c>
      <c r="L35" s="47"/>
      <c r="T35" s="70">
        <f>C35</f>
        <v>45888</v>
      </c>
      <c r="U35" s="63">
        <f t="shared" ref="U35:W38" si="14">H35</f>
        <v>10</v>
      </c>
      <c r="V35" s="64">
        <f t="shared" si="14"/>
        <v>0.375</v>
      </c>
      <c r="W35" s="64">
        <f t="shared" si="14"/>
        <v>26.666666666666668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45889</v>
      </c>
      <c r="D36" s="20">
        <v>8</v>
      </c>
      <c r="E36" s="43">
        <v>0.5</v>
      </c>
      <c r="F36" s="20">
        <v>0</v>
      </c>
      <c r="G36" s="43">
        <v>0</v>
      </c>
      <c r="H36" s="67">
        <f t="shared" si="11"/>
        <v>8</v>
      </c>
      <c r="I36" s="68">
        <f t="shared" si="12"/>
        <v>0.25</v>
      </c>
      <c r="J36" s="69">
        <f t="shared" si="13"/>
        <v>32</v>
      </c>
      <c r="K36" s="26" t="e">
        <f>IF(#REF!&lt;&gt;0,"Não","")</f>
        <v>#REF!</v>
      </c>
      <c r="L36" s="47"/>
      <c r="T36" s="70">
        <f>C36</f>
        <v>45889</v>
      </c>
      <c r="U36" s="63">
        <f t="shared" si="14"/>
        <v>8</v>
      </c>
      <c r="V36" s="64">
        <f t="shared" si="14"/>
        <v>0.25</v>
      </c>
      <c r="W36" s="64">
        <f t="shared" si="14"/>
        <v>32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45890</v>
      </c>
      <c r="D37" s="43">
        <v>23</v>
      </c>
      <c r="E37" s="43">
        <v>1</v>
      </c>
      <c r="F37" s="43">
        <v>0</v>
      </c>
      <c r="G37" s="43">
        <v>0</v>
      </c>
      <c r="H37" s="67">
        <f t="shared" si="11"/>
        <v>23</v>
      </c>
      <c r="I37" s="68">
        <f t="shared" si="12"/>
        <v>0.5</v>
      </c>
      <c r="J37" s="69">
        <f t="shared" si="13"/>
        <v>46</v>
      </c>
      <c r="K37" s="21" t="e">
        <f>IF(#REF!&lt;&gt;0,"Não","")</f>
        <v>#REF!</v>
      </c>
      <c r="L37" s="47"/>
      <c r="T37" s="70">
        <f>C37</f>
        <v>45890</v>
      </c>
      <c r="U37" s="63">
        <f t="shared" si="14"/>
        <v>23</v>
      </c>
      <c r="V37" s="64">
        <f t="shared" si="14"/>
        <v>0.5</v>
      </c>
      <c r="W37" s="64">
        <f t="shared" si="14"/>
        <v>46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45891</v>
      </c>
      <c r="D38" s="43">
        <v>7</v>
      </c>
      <c r="E38" s="43">
        <v>0.75</v>
      </c>
      <c r="F38" s="43">
        <v>6</v>
      </c>
      <c r="G38" s="43">
        <v>1</v>
      </c>
      <c r="H38" s="71">
        <f t="shared" si="11"/>
        <v>13</v>
      </c>
      <c r="I38" s="72">
        <f t="shared" si="12"/>
        <v>0.875</v>
      </c>
      <c r="J38" s="73">
        <f t="shared" si="13"/>
        <v>14.857142857142858</v>
      </c>
      <c r="K38" s="21" t="e">
        <f>IF(#REF!&lt;&gt;0,"Não","")</f>
        <v>#REF!</v>
      </c>
      <c r="L38" s="47"/>
      <c r="T38" s="70">
        <f>C38</f>
        <v>45891</v>
      </c>
      <c r="U38" s="63">
        <f t="shared" si="14"/>
        <v>13</v>
      </c>
      <c r="V38" s="64">
        <f t="shared" si="14"/>
        <v>0.875</v>
      </c>
      <c r="W38" s="64">
        <f t="shared" si="14"/>
        <v>14.857142857142858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45892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54</v>
      </c>
      <c r="E40" s="76">
        <f>IF(SUM(E34:E39)=0,0,AVERAGE(E34:E39))</f>
        <v>0.75</v>
      </c>
      <c r="F40" s="76">
        <f>SUM(F34:F39)</f>
        <v>6</v>
      </c>
      <c r="G40" s="77">
        <f>IF(SUM(G34:G39)=0,0,AVERAGE(G34:G39))</f>
        <v>0.2</v>
      </c>
      <c r="H40" s="78">
        <f t="shared" si="11"/>
        <v>60</v>
      </c>
      <c r="I40" s="79">
        <f>AVERAGE(I34:I38)</f>
        <v>0.47499999999999998</v>
      </c>
      <c r="J40" s="80">
        <v>0</v>
      </c>
      <c r="K40" s="60"/>
      <c r="L40" s="81"/>
      <c r="U40" s="25">
        <f>D40+F40</f>
        <v>60</v>
      </c>
      <c r="V40" s="33">
        <f>SUM(V34:V38)</f>
        <v>2.375</v>
      </c>
      <c r="W40" s="34">
        <f>SUM(W34:W38)</f>
        <v>135.52380952380952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27.104761904761904</v>
      </c>
      <c r="X41" s="37">
        <f>IF(W40=0,0,W41)</f>
        <v>27.104761904761904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41.356097560975613</v>
      </c>
      <c r="C43" s="335"/>
      <c r="D43" s="338" t="s">
        <v>1</v>
      </c>
      <c r="E43" s="339"/>
      <c r="F43" s="339" t="s">
        <v>2</v>
      </c>
      <c r="G43" s="340"/>
      <c r="H43" s="341">
        <f>C46</f>
        <v>45887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45887</v>
      </c>
      <c r="D46" s="43">
        <v>0</v>
      </c>
      <c r="E46" s="43">
        <v>0</v>
      </c>
      <c r="F46" s="43">
        <v>17</v>
      </c>
      <c r="G46" s="52">
        <v>0.75</v>
      </c>
      <c r="H46" s="96">
        <f t="shared" ref="H46:H52" si="18">D46+F46</f>
        <v>17</v>
      </c>
      <c r="I46" s="97">
        <f t="shared" ref="I46:I51" si="19">IF(H46=0,0,AVERAGE(E46,G46))</f>
        <v>0.375</v>
      </c>
      <c r="J46" s="98">
        <f t="shared" ref="J46:J51" si="20">IF(H46=0,0,H46/I46)</f>
        <v>45.333333333333336</v>
      </c>
      <c r="K46" s="53" t="e">
        <f>IF(#REF!&lt;&gt;0,"Não","")</f>
        <v>#REF!</v>
      </c>
      <c r="L46" s="47"/>
      <c r="R46" s="85"/>
      <c r="S46" s="99"/>
      <c r="T46" s="100">
        <f>C46</f>
        <v>45887</v>
      </c>
      <c r="U46" s="101">
        <f>H46</f>
        <v>17</v>
      </c>
      <c r="V46" s="102">
        <f>I46</f>
        <v>0.375</v>
      </c>
      <c r="W46" s="102">
        <f>J46</f>
        <v>45.333333333333336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45888</v>
      </c>
      <c r="D47" s="43">
        <v>22</v>
      </c>
      <c r="E47" s="43">
        <v>1</v>
      </c>
      <c r="F47" s="43">
        <v>28</v>
      </c>
      <c r="G47" s="52">
        <v>1.05</v>
      </c>
      <c r="H47" s="96">
        <f t="shared" si="18"/>
        <v>50</v>
      </c>
      <c r="I47" s="97">
        <f t="shared" si="19"/>
        <v>1.0249999999999999</v>
      </c>
      <c r="J47" s="98">
        <f t="shared" si="20"/>
        <v>48.780487804878049</v>
      </c>
      <c r="K47" s="53" t="e">
        <f>IF(#REF!&lt;&gt;0,"Não","")</f>
        <v>#REF!</v>
      </c>
      <c r="L47" s="47"/>
      <c r="R47" s="85"/>
      <c r="S47" s="99"/>
      <c r="T47" s="100">
        <f>C47</f>
        <v>45888</v>
      </c>
      <c r="U47" s="101">
        <f t="shared" ref="U47:W50" si="21">H47</f>
        <v>50</v>
      </c>
      <c r="V47" s="102">
        <f t="shared" si="21"/>
        <v>1.0249999999999999</v>
      </c>
      <c r="W47" s="102">
        <f t="shared" si="21"/>
        <v>48.780487804878049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45889</v>
      </c>
      <c r="D48" s="20">
        <v>0</v>
      </c>
      <c r="E48" s="43">
        <v>0</v>
      </c>
      <c r="F48" s="20">
        <v>7</v>
      </c>
      <c r="G48" s="52">
        <v>0.5</v>
      </c>
      <c r="H48" s="96">
        <f t="shared" si="18"/>
        <v>7</v>
      </c>
      <c r="I48" s="97">
        <f t="shared" si="19"/>
        <v>0.25</v>
      </c>
      <c r="J48" s="98">
        <f t="shared" si="20"/>
        <v>28</v>
      </c>
      <c r="K48" s="109" t="e">
        <f>IF(#REF!&lt;&gt;0,"Não","")</f>
        <v>#REF!</v>
      </c>
      <c r="L48" s="47"/>
      <c r="R48" s="110"/>
      <c r="S48" s="99"/>
      <c r="T48" s="100">
        <f>C48</f>
        <v>45889</v>
      </c>
      <c r="U48" s="101">
        <f t="shared" si="21"/>
        <v>7</v>
      </c>
      <c r="V48" s="102">
        <f t="shared" si="21"/>
        <v>0.25</v>
      </c>
      <c r="W48" s="102">
        <f t="shared" si="21"/>
        <v>28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45890</v>
      </c>
      <c r="D49" s="43">
        <v>10</v>
      </c>
      <c r="E49" s="43">
        <v>0.25</v>
      </c>
      <c r="F49" s="20">
        <v>9</v>
      </c>
      <c r="G49" s="52">
        <v>0.75</v>
      </c>
      <c r="H49" s="96">
        <f t="shared" si="18"/>
        <v>19</v>
      </c>
      <c r="I49" s="97">
        <f t="shared" si="19"/>
        <v>0.5</v>
      </c>
      <c r="J49" s="98">
        <f t="shared" si="20"/>
        <v>38</v>
      </c>
      <c r="K49" s="53" t="e">
        <f>IF(#REF!&lt;&gt;0,"Não","")</f>
        <v>#REF!</v>
      </c>
      <c r="L49" s="47"/>
      <c r="R49" s="85"/>
      <c r="S49" s="99"/>
      <c r="T49" s="100">
        <f>C49</f>
        <v>45890</v>
      </c>
      <c r="U49" s="101">
        <f t="shared" si="21"/>
        <v>19</v>
      </c>
      <c r="V49" s="102">
        <f t="shared" si="21"/>
        <v>0.5</v>
      </c>
      <c r="W49" s="102">
        <f t="shared" si="21"/>
        <v>38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45891</v>
      </c>
      <c r="D50" s="43">
        <v>15</v>
      </c>
      <c r="E50" s="43">
        <v>0.75</v>
      </c>
      <c r="F50" s="43">
        <v>27</v>
      </c>
      <c r="G50" s="52">
        <v>1.05</v>
      </c>
      <c r="H50" s="96">
        <f t="shared" si="18"/>
        <v>42</v>
      </c>
      <c r="I50" s="97">
        <f t="shared" si="19"/>
        <v>0.9</v>
      </c>
      <c r="J50" s="98">
        <f t="shared" si="20"/>
        <v>46.666666666666664</v>
      </c>
      <c r="K50" s="53" t="e">
        <f>IF(#REF!&lt;&gt;0,"Não","")</f>
        <v>#REF!</v>
      </c>
      <c r="L50" s="47"/>
      <c r="R50" s="85"/>
      <c r="S50" s="99"/>
      <c r="T50" s="100">
        <f>C50</f>
        <v>45891</v>
      </c>
      <c r="U50" s="101">
        <f t="shared" si="21"/>
        <v>42</v>
      </c>
      <c r="V50" s="102">
        <f t="shared" si="21"/>
        <v>0.9</v>
      </c>
      <c r="W50" s="102">
        <f t="shared" si="21"/>
        <v>46.666666666666664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45892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47</v>
      </c>
      <c r="E52" s="115">
        <f>IF(SUM(E46:E51)=0,0,AVERAGE(E46:E51))</f>
        <v>0.4</v>
      </c>
      <c r="F52" s="115">
        <f>SUM(F46:F51)</f>
        <v>88</v>
      </c>
      <c r="G52" s="116">
        <f>IF(SUM(G46:G51)=0,0,AVERAGE(G46:G51))</f>
        <v>0.82</v>
      </c>
      <c r="H52" s="115">
        <f t="shared" si="18"/>
        <v>135</v>
      </c>
      <c r="I52" s="117">
        <f>AVERAGE(E52,G52)</f>
        <v>0.61</v>
      </c>
      <c r="J52" s="118">
        <f>IF(I52=0,0,H52/I52)</f>
        <v>221.31147540983608</v>
      </c>
      <c r="K52" s="60"/>
      <c r="L52" s="119"/>
      <c r="R52" s="85"/>
      <c r="S52" s="3"/>
      <c r="T52" s="104"/>
      <c r="U52" s="25">
        <f>D52+F52</f>
        <v>135</v>
      </c>
      <c r="V52" s="33">
        <f>SUM(V46:V50)</f>
        <v>3.05</v>
      </c>
      <c r="W52" s="34">
        <f>SUM(W46:W50)</f>
        <v>206.78048780487805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41.356097560975613</v>
      </c>
      <c r="X53" s="37">
        <f>IF(W52=0,0,W53)</f>
        <v>41.356097560975613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14</v>
      </c>
      <c r="C56" s="306"/>
      <c r="D56" s="317" t="s">
        <v>1</v>
      </c>
      <c r="E56" s="318"/>
      <c r="F56" s="318" t="s">
        <v>2</v>
      </c>
      <c r="G56" s="319"/>
      <c r="H56" s="320">
        <f>C59</f>
        <v>45887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45887</v>
      </c>
      <c r="D59" s="43">
        <v>0</v>
      </c>
      <c r="E59" s="43">
        <v>0</v>
      </c>
      <c r="F59" s="43">
        <v>1</v>
      </c>
      <c r="G59" s="52">
        <v>0.25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45887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45888</v>
      </c>
      <c r="D60" s="43">
        <v>0</v>
      </c>
      <c r="E60" s="43">
        <v>0</v>
      </c>
      <c r="F60" s="43">
        <v>5</v>
      </c>
      <c r="G60" s="52">
        <v>0.5</v>
      </c>
      <c r="H60" s="125">
        <f>D60+F60</f>
        <v>5</v>
      </c>
      <c r="I60" s="126">
        <f>IF(H60=0,0,AVERAGE(E60,G60))</f>
        <v>0.25</v>
      </c>
      <c r="J60" s="127">
        <f t="shared" si="23"/>
        <v>20</v>
      </c>
      <c r="K60" s="53" t="e">
        <f>IF(#REF!&lt;&gt;0,"Não","")</f>
        <v>#REF!</v>
      </c>
      <c r="L60" s="128"/>
      <c r="T60" s="129">
        <f>C60</f>
        <v>45888</v>
      </c>
      <c r="U60" s="130">
        <f t="shared" ref="U60:W63" si="25">H60</f>
        <v>5</v>
      </c>
      <c r="V60" s="131">
        <f t="shared" si="25"/>
        <v>0.25</v>
      </c>
      <c r="W60" s="131">
        <f t="shared" si="25"/>
        <v>20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45889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45889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45890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45890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45891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45891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45892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6</v>
      </c>
      <c r="G65" s="136">
        <f>IF(SUM(G59:G64)=0,0,AVERAGE(G59:G64))</f>
        <v>0.15</v>
      </c>
      <c r="H65" s="135">
        <f t="shared" si="26"/>
        <v>6</v>
      </c>
      <c r="I65" s="137">
        <f>AVERAGE(E65,G65)</f>
        <v>7.4999999999999997E-2</v>
      </c>
      <c r="J65" s="138">
        <f>IF(I65=0,0,H65/I65)</f>
        <v>80</v>
      </c>
      <c r="K65" s="60"/>
      <c r="L65" s="139"/>
      <c r="U65" s="25">
        <f>D65+F65</f>
        <v>6</v>
      </c>
      <c r="V65" s="33">
        <f>SUM(V59:V63)</f>
        <v>0.375</v>
      </c>
      <c r="W65" s="34">
        <f>SUM(W59:W63)</f>
        <v>28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14</v>
      </c>
      <c r="X66" s="37">
        <f>IF(W65=0,0,W66)</f>
        <v>14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5.8666666666666671</v>
      </c>
      <c r="C68" s="306"/>
      <c r="D68" s="309" t="s">
        <v>1</v>
      </c>
      <c r="E68" s="310"/>
      <c r="F68" s="311" t="s">
        <v>2</v>
      </c>
      <c r="G68" s="309"/>
      <c r="H68" s="312">
        <f>C71</f>
        <v>45887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45887</v>
      </c>
      <c r="D71" s="146">
        <v>7</v>
      </c>
      <c r="E71" s="146">
        <v>2</v>
      </c>
      <c r="F71" s="146">
        <v>4</v>
      </c>
      <c r="G71" s="146">
        <v>2</v>
      </c>
      <c r="H71" s="147">
        <f t="shared" ref="H71:H77" si="28">D71+F71</f>
        <v>11</v>
      </c>
      <c r="I71" s="148">
        <f t="shared" ref="I71:I76" si="29">IF(H71=0,0,AVERAGE(E71,G71))</f>
        <v>2</v>
      </c>
      <c r="J71" s="149">
        <f t="shared" ref="J71:J76" si="30">IF(H71=0,0,H71/I71)</f>
        <v>5.5</v>
      </c>
      <c r="K71" s="150"/>
      <c r="L71" s="128"/>
      <c r="T71" s="151">
        <f>C71</f>
        <v>45887</v>
      </c>
      <c r="U71" s="152">
        <f>H71</f>
        <v>11</v>
      </c>
      <c r="V71" s="153">
        <f>I71</f>
        <v>2</v>
      </c>
      <c r="W71" s="153">
        <f>J71</f>
        <v>5.5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45888</v>
      </c>
      <c r="D72" s="146">
        <v>1</v>
      </c>
      <c r="E72" s="146">
        <v>2</v>
      </c>
      <c r="F72" s="146">
        <v>12</v>
      </c>
      <c r="G72" s="146">
        <v>2</v>
      </c>
      <c r="H72" s="147">
        <f t="shared" si="28"/>
        <v>13</v>
      </c>
      <c r="I72" s="148">
        <f t="shared" si="29"/>
        <v>2</v>
      </c>
      <c r="J72" s="149">
        <f t="shared" si="30"/>
        <v>6.5</v>
      </c>
      <c r="K72" s="150"/>
      <c r="L72" s="128"/>
      <c r="T72" s="151">
        <f>C72</f>
        <v>45888</v>
      </c>
      <c r="U72" s="152">
        <f t="shared" ref="U72:W75" si="32">H72</f>
        <v>13</v>
      </c>
      <c r="V72" s="153">
        <f t="shared" si="32"/>
        <v>2</v>
      </c>
      <c r="W72" s="153">
        <f t="shared" si="32"/>
        <v>6.5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45889</v>
      </c>
      <c r="D73" s="146">
        <v>3</v>
      </c>
      <c r="E73" s="146">
        <v>2</v>
      </c>
      <c r="F73" s="146">
        <v>2</v>
      </c>
      <c r="G73" s="146">
        <v>1</v>
      </c>
      <c r="H73" s="147">
        <f t="shared" si="28"/>
        <v>5</v>
      </c>
      <c r="I73" s="148">
        <f t="shared" si="29"/>
        <v>1.5</v>
      </c>
      <c r="J73" s="149">
        <f t="shared" si="30"/>
        <v>3.3333333333333335</v>
      </c>
      <c r="K73" s="150"/>
      <c r="L73" s="128"/>
      <c r="T73" s="151">
        <f>C73</f>
        <v>45889</v>
      </c>
      <c r="U73" s="152">
        <f t="shared" si="32"/>
        <v>5</v>
      </c>
      <c r="V73" s="153">
        <f t="shared" si="32"/>
        <v>1.5</v>
      </c>
      <c r="W73" s="153">
        <f t="shared" si="32"/>
        <v>3.3333333333333335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45890</v>
      </c>
      <c r="D74" s="146">
        <v>3</v>
      </c>
      <c r="E74" s="146">
        <v>1</v>
      </c>
      <c r="F74" s="146">
        <v>2</v>
      </c>
      <c r="G74" s="146">
        <v>1</v>
      </c>
      <c r="H74" s="147">
        <f t="shared" si="28"/>
        <v>5</v>
      </c>
      <c r="I74" s="148">
        <f t="shared" si="29"/>
        <v>1</v>
      </c>
      <c r="J74" s="149">
        <f t="shared" si="30"/>
        <v>5</v>
      </c>
      <c r="K74" s="150"/>
      <c r="L74" s="128"/>
      <c r="T74" s="151">
        <f>C74</f>
        <v>45890</v>
      </c>
      <c r="U74" s="152">
        <f t="shared" si="32"/>
        <v>5</v>
      </c>
      <c r="V74" s="153">
        <f t="shared" si="32"/>
        <v>1</v>
      </c>
      <c r="W74" s="153">
        <f t="shared" si="32"/>
        <v>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45891</v>
      </c>
      <c r="D75" s="146">
        <v>9</v>
      </c>
      <c r="E75" s="146">
        <v>2</v>
      </c>
      <c r="F75" s="146">
        <v>9</v>
      </c>
      <c r="G75" s="146">
        <v>2</v>
      </c>
      <c r="H75" s="147">
        <f t="shared" si="28"/>
        <v>18</v>
      </c>
      <c r="I75" s="148">
        <f t="shared" si="29"/>
        <v>2</v>
      </c>
      <c r="J75" s="149">
        <f t="shared" si="30"/>
        <v>9</v>
      </c>
      <c r="K75" s="150"/>
      <c r="L75" s="128"/>
      <c r="T75" s="151">
        <f>C75</f>
        <v>45891</v>
      </c>
      <c r="U75" s="152">
        <f t="shared" si="32"/>
        <v>18</v>
      </c>
      <c r="V75" s="153">
        <f t="shared" si="32"/>
        <v>2</v>
      </c>
      <c r="W75" s="153">
        <f t="shared" si="32"/>
        <v>9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45892</v>
      </c>
      <c r="D76" s="146">
        <v>0</v>
      </c>
      <c r="E76" s="146">
        <v>0</v>
      </c>
      <c r="F76" s="146">
        <v>0</v>
      </c>
      <c r="G76" s="154">
        <v>0</v>
      </c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23</v>
      </c>
      <c r="E77" s="157">
        <f>IF(SUM(E71:E76)=0,0,AVERAGE(E71:E76))</f>
        <v>1.5</v>
      </c>
      <c r="F77" s="157">
        <f>SUM(F71:F76)</f>
        <v>29</v>
      </c>
      <c r="G77" s="158">
        <f>IF(SUM(G71:G76)=0,0,AVERAGE(G71:G76))</f>
        <v>1.3333333333333333</v>
      </c>
      <c r="H77" s="157">
        <f t="shared" si="28"/>
        <v>52</v>
      </c>
      <c r="I77" s="159">
        <f>AVERAGE(E77,G77)</f>
        <v>1.4166666666666665</v>
      </c>
      <c r="J77" s="160">
        <f>IF(I77=0,0,H77/I77)</f>
        <v>36.705882352941181</v>
      </c>
      <c r="K77" s="60"/>
      <c r="L77" s="142"/>
      <c r="U77" s="25">
        <f>D77+F77</f>
        <v>52</v>
      </c>
      <c r="V77" s="33">
        <f>SUM(V71:V75)</f>
        <v>8.5</v>
      </c>
      <c r="W77" s="34">
        <f>SUM(W71:W75)</f>
        <v>29.333333333333336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5.8666666666666671</v>
      </c>
      <c r="X78" s="37">
        <f>IF(W77=0,0,W78)</f>
        <v>5.8666666666666671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45887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45888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45889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45890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45891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45892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59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58" priority="11" operator="equal">
      <formula>$R$2</formula>
    </cfRule>
  </conditionalFormatting>
  <conditionalFormatting sqref="C59:C64">
    <cfRule type="cellIs" dxfId="57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23.136962864721486</v>
      </c>
      <c r="C7" s="306"/>
      <c r="D7" s="382" t="s">
        <v>1</v>
      </c>
      <c r="E7" s="383"/>
      <c r="F7" s="383" t="s">
        <v>2</v>
      </c>
      <c r="G7" s="384"/>
      <c r="H7" s="385">
        <f>C10</f>
        <v>45894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'18ago'!C15+2</f>
        <v>45894</v>
      </c>
      <c r="D10" s="20">
        <v>100</v>
      </c>
      <c r="E10" s="20">
        <v>8</v>
      </c>
      <c r="F10" s="20">
        <v>78</v>
      </c>
      <c r="G10" s="20">
        <v>7</v>
      </c>
      <c r="H10" s="179">
        <f t="shared" ref="H10:H16" si="0">D10+F10</f>
        <v>178</v>
      </c>
      <c r="I10" s="180">
        <f t="shared" ref="I10:I15" si="1">IF(H10=0,0,AVERAGE(E10,G10))</f>
        <v>7.5</v>
      </c>
      <c r="J10" s="181">
        <f t="shared" ref="J10:J15" si="2">IF(H10=0,0,H10/I10)</f>
        <v>23.733333333333334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45894</v>
      </c>
      <c r="U10" s="17">
        <f>H10</f>
        <v>178</v>
      </c>
      <c r="V10" s="19">
        <f>I10</f>
        <v>7.5</v>
      </c>
      <c r="W10" s="24">
        <f>J10</f>
        <v>23.733333333333334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45895</v>
      </c>
      <c r="D11" s="20">
        <v>95</v>
      </c>
      <c r="E11" s="20">
        <v>7</v>
      </c>
      <c r="F11" s="20">
        <v>58</v>
      </c>
      <c r="G11" s="20">
        <v>6.5</v>
      </c>
      <c r="H11" s="179">
        <f t="shared" si="0"/>
        <v>153</v>
      </c>
      <c r="I11" s="180">
        <f t="shared" si="1"/>
        <v>6.75</v>
      </c>
      <c r="J11" s="181">
        <f t="shared" si="2"/>
        <v>22.666666666666668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45895</v>
      </c>
      <c r="U11" s="17">
        <f t="shared" ref="U11:W14" si="3">H11</f>
        <v>153</v>
      </c>
      <c r="V11" s="19">
        <f t="shared" si="3"/>
        <v>6.75</v>
      </c>
      <c r="W11" s="24">
        <f t="shared" si="3"/>
        <v>22.666666666666668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45896</v>
      </c>
      <c r="D12" s="20">
        <v>89</v>
      </c>
      <c r="E12" s="20">
        <v>7</v>
      </c>
      <c r="F12" s="20">
        <v>57</v>
      </c>
      <c r="G12" s="20">
        <v>6</v>
      </c>
      <c r="H12" s="179">
        <f t="shared" si="0"/>
        <v>146</v>
      </c>
      <c r="I12" s="180">
        <f t="shared" si="1"/>
        <v>6.5</v>
      </c>
      <c r="J12" s="181">
        <f t="shared" si="2"/>
        <v>22.46153846153846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45896</v>
      </c>
      <c r="U12" s="17">
        <f t="shared" si="3"/>
        <v>146</v>
      </c>
      <c r="V12" s="19">
        <f t="shared" si="3"/>
        <v>6.5</v>
      </c>
      <c r="W12" s="24">
        <f t="shared" si="3"/>
        <v>22.46153846153846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45897</v>
      </c>
      <c r="D13" s="20">
        <v>108</v>
      </c>
      <c r="E13" s="20">
        <v>8</v>
      </c>
      <c r="F13" s="20">
        <v>111</v>
      </c>
      <c r="G13" s="20">
        <v>8</v>
      </c>
      <c r="H13" s="179">
        <f t="shared" si="0"/>
        <v>219</v>
      </c>
      <c r="I13" s="180">
        <f t="shared" si="1"/>
        <v>8</v>
      </c>
      <c r="J13" s="181">
        <f t="shared" si="2"/>
        <v>27.375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45897</v>
      </c>
      <c r="U13" s="17">
        <f t="shared" si="3"/>
        <v>219</v>
      </c>
      <c r="V13" s="19">
        <f t="shared" si="3"/>
        <v>8</v>
      </c>
      <c r="W13" s="24">
        <f t="shared" si="3"/>
        <v>27.375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45898</v>
      </c>
      <c r="D14" s="20">
        <v>59</v>
      </c>
      <c r="E14" s="20">
        <v>7.5</v>
      </c>
      <c r="F14" s="20">
        <v>82</v>
      </c>
      <c r="G14" s="20">
        <v>7</v>
      </c>
      <c r="H14" s="179">
        <f t="shared" si="0"/>
        <v>141</v>
      </c>
      <c r="I14" s="180">
        <f t="shared" si="1"/>
        <v>7.25</v>
      </c>
      <c r="J14" s="181">
        <f t="shared" si="2"/>
        <v>19.448275862068964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45898</v>
      </c>
      <c r="U14" s="17">
        <f t="shared" si="3"/>
        <v>141</v>
      </c>
      <c r="V14" s="19">
        <f t="shared" si="3"/>
        <v>7.25</v>
      </c>
      <c r="W14" s="24">
        <f t="shared" si="3"/>
        <v>19.448275862068964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45899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451</v>
      </c>
      <c r="E16" s="30">
        <f>IF(SUM(E10:E15)=0,0,AVERAGE(E10:E15))</f>
        <v>7.5</v>
      </c>
      <c r="F16" s="30">
        <f>SUM(F10:F15)</f>
        <v>386</v>
      </c>
      <c r="G16" s="30">
        <f>IF(SUM(G10:G15)=0,0,AVERAGE(G10:G15))</f>
        <v>6.9</v>
      </c>
      <c r="H16" s="30">
        <f t="shared" si="0"/>
        <v>837</v>
      </c>
      <c r="I16" s="31">
        <f>IF(H16=0,0,AVERAGE(E16,G16))</f>
        <v>7.2</v>
      </c>
      <c r="J16" s="32">
        <f>IF(H16=0,0,H16/I16)</f>
        <v>116.25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837</v>
      </c>
      <c r="V16" s="33">
        <f>SUM(V10:V14)</f>
        <v>36</v>
      </c>
      <c r="W16" s="34">
        <f>SUM(W10:W14)</f>
        <v>115.68481432360743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23.136962864721486</v>
      </c>
      <c r="X17" s="37">
        <f>IF(W16=0,0,W17)</f>
        <v>23.136962864721486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14.085432098765432</v>
      </c>
      <c r="C19" s="306"/>
      <c r="D19" s="368" t="s">
        <v>1</v>
      </c>
      <c r="E19" s="369"/>
      <c r="F19" s="369" t="s">
        <v>2</v>
      </c>
      <c r="G19" s="370"/>
      <c r="H19" s="371">
        <f>C22</f>
        <v>45894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45894</v>
      </c>
      <c r="D22" s="43">
        <v>8</v>
      </c>
      <c r="E22" s="43">
        <v>0.75</v>
      </c>
      <c r="F22" s="43">
        <v>7</v>
      </c>
      <c r="G22" s="43">
        <v>0.75</v>
      </c>
      <c r="H22" s="44">
        <f t="shared" ref="H22:H28" si="5">D22+F22</f>
        <v>15</v>
      </c>
      <c r="I22" s="45">
        <f t="shared" ref="I22:I27" si="6">IF(H22=0,0,AVERAGE(E22,G22))</f>
        <v>0.75</v>
      </c>
      <c r="J22" s="46">
        <f t="shared" ref="J22:J27" si="7">IF(H22=0,0,H22/I22)</f>
        <v>20</v>
      </c>
      <c r="K22" s="21" t="e">
        <f>IF(#REF!&lt;&gt;0,"Não","")</f>
        <v>#REF!</v>
      </c>
      <c r="L22" s="47"/>
      <c r="T22" s="48">
        <f>C22</f>
        <v>45894</v>
      </c>
      <c r="U22" s="39">
        <f>H22</f>
        <v>15</v>
      </c>
      <c r="V22" s="40">
        <f>I22</f>
        <v>0.75</v>
      </c>
      <c r="W22" s="40">
        <f>J22</f>
        <v>20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45895</v>
      </c>
      <c r="D23" s="43">
        <v>8</v>
      </c>
      <c r="E23" s="43">
        <v>1</v>
      </c>
      <c r="F23" s="43">
        <v>5</v>
      </c>
      <c r="G23" s="43">
        <v>1</v>
      </c>
      <c r="H23" s="44">
        <f t="shared" si="5"/>
        <v>13</v>
      </c>
      <c r="I23" s="45">
        <f t="shared" si="6"/>
        <v>1</v>
      </c>
      <c r="J23" s="46">
        <f t="shared" si="7"/>
        <v>13</v>
      </c>
      <c r="K23" s="21" t="e">
        <f>IF(#REF!&lt;&gt;0,"Não","")</f>
        <v>#REF!</v>
      </c>
      <c r="L23" s="47"/>
      <c r="T23" s="48">
        <f>C23</f>
        <v>45895</v>
      </c>
      <c r="U23" s="39">
        <f t="shared" ref="U23:W26" si="8">H23</f>
        <v>13</v>
      </c>
      <c r="V23" s="40">
        <f t="shared" si="8"/>
        <v>1</v>
      </c>
      <c r="W23" s="40">
        <f t="shared" si="8"/>
        <v>13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45896</v>
      </c>
      <c r="D24" s="43">
        <v>7</v>
      </c>
      <c r="E24" s="43">
        <v>1</v>
      </c>
      <c r="F24" s="43">
        <v>27</v>
      </c>
      <c r="G24" s="43">
        <v>4</v>
      </c>
      <c r="H24" s="44">
        <f t="shared" si="5"/>
        <v>34</v>
      </c>
      <c r="I24" s="45">
        <f t="shared" si="6"/>
        <v>2.5</v>
      </c>
      <c r="J24" s="46">
        <f t="shared" si="7"/>
        <v>13.6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45896</v>
      </c>
      <c r="U24" s="39">
        <f t="shared" si="8"/>
        <v>34</v>
      </c>
      <c r="V24" s="40">
        <f t="shared" si="8"/>
        <v>2.5</v>
      </c>
      <c r="W24" s="40">
        <f t="shared" si="8"/>
        <v>13.6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45897</v>
      </c>
      <c r="D25" s="43">
        <v>8</v>
      </c>
      <c r="E25" s="43">
        <v>1</v>
      </c>
      <c r="F25" s="43">
        <v>6</v>
      </c>
      <c r="G25" s="43">
        <v>1.0249999999999999</v>
      </c>
      <c r="H25" s="44">
        <f t="shared" si="5"/>
        <v>14</v>
      </c>
      <c r="I25" s="45">
        <f t="shared" si="6"/>
        <v>1.0125</v>
      </c>
      <c r="J25" s="46">
        <f t="shared" si="7"/>
        <v>13.827160493827162</v>
      </c>
      <c r="K25" s="21" t="e">
        <f>IF(#REF!&lt;&gt;0,"Não","")</f>
        <v>#REF!</v>
      </c>
      <c r="L25" s="47"/>
      <c r="T25" s="48">
        <f>C25</f>
        <v>45897</v>
      </c>
      <c r="U25" s="39">
        <f t="shared" si="8"/>
        <v>14</v>
      </c>
      <c r="V25" s="40">
        <f t="shared" si="8"/>
        <v>1.0125</v>
      </c>
      <c r="W25" s="40">
        <f t="shared" si="8"/>
        <v>13.827160493827162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45898</v>
      </c>
      <c r="D26" s="43">
        <v>1</v>
      </c>
      <c r="E26" s="43">
        <v>0.25</v>
      </c>
      <c r="F26" s="43">
        <v>4</v>
      </c>
      <c r="G26" s="43">
        <v>0.75</v>
      </c>
      <c r="H26" s="49">
        <f t="shared" si="5"/>
        <v>5</v>
      </c>
      <c r="I26" s="50">
        <f t="shared" si="6"/>
        <v>0.5</v>
      </c>
      <c r="J26" s="51">
        <f t="shared" si="7"/>
        <v>10</v>
      </c>
      <c r="K26" s="21" t="e">
        <f>IF(#REF!&lt;&gt;0,"Não","")</f>
        <v>#REF!</v>
      </c>
      <c r="L26" s="47"/>
      <c r="T26" s="48">
        <f>C26</f>
        <v>45898</v>
      </c>
      <c r="U26" s="39">
        <f t="shared" si="8"/>
        <v>5</v>
      </c>
      <c r="V26" s="40">
        <f t="shared" si="8"/>
        <v>0.5</v>
      </c>
      <c r="W26" s="40">
        <f t="shared" si="8"/>
        <v>10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45899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32</v>
      </c>
      <c r="E28" s="56">
        <f>IF(SUM(E22:E27)=0,0,AVERAGE(E22:E27))</f>
        <v>0.8</v>
      </c>
      <c r="F28" s="56">
        <f>SUM(F22:F27)</f>
        <v>49</v>
      </c>
      <c r="G28" s="57">
        <f>IF(SUM(G22:G27)=0,0,AVERAGE(G22:G27))</f>
        <v>1.5050000000000001</v>
      </c>
      <c r="H28" s="56">
        <f t="shared" si="5"/>
        <v>81</v>
      </c>
      <c r="I28" s="58">
        <f>AVERAGE(I22:I26)</f>
        <v>1.1525000000000001</v>
      </c>
      <c r="J28" s="59">
        <f>IF(H28=0,0,H28/I28)</f>
        <v>70.281995661605208</v>
      </c>
      <c r="K28" s="60"/>
      <c r="L28" s="61"/>
      <c r="U28" s="25">
        <f>D28+F28</f>
        <v>81</v>
      </c>
      <c r="V28" s="33">
        <f>SUM(V22:V26)</f>
        <v>5.7625000000000002</v>
      </c>
      <c r="W28" s="34">
        <f>SUM(W22:W26)</f>
        <v>70.427160493827159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14.085432098765432</v>
      </c>
      <c r="X29" s="37">
        <f>IF(W28=0,0,W29)</f>
        <v>14.085432098765432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29.8</v>
      </c>
      <c r="C31" s="306"/>
      <c r="D31" s="352" t="s">
        <v>1</v>
      </c>
      <c r="E31" s="353"/>
      <c r="F31" s="353" t="s">
        <v>2</v>
      </c>
      <c r="G31" s="354"/>
      <c r="H31" s="355">
        <f>C34</f>
        <v>45894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45894</v>
      </c>
      <c r="D34" s="43">
        <v>22</v>
      </c>
      <c r="E34" s="43">
        <v>1</v>
      </c>
      <c r="F34" s="43">
        <v>21</v>
      </c>
      <c r="G34" s="43">
        <v>1</v>
      </c>
      <c r="H34" s="67">
        <f t="shared" ref="H34:H40" si="11">D34+F34</f>
        <v>43</v>
      </c>
      <c r="I34" s="68">
        <f t="shared" ref="I34:I39" si="12">IF(H34=0,0,AVERAGE(E34,G34))</f>
        <v>1</v>
      </c>
      <c r="J34" s="69">
        <f t="shared" ref="J34:J39" si="13">IF(H34=0,0,H34/I34)</f>
        <v>43</v>
      </c>
      <c r="K34" s="21" t="e">
        <f>IF(#REF!&lt;&gt;0,"Não","")</f>
        <v>#REF!</v>
      </c>
      <c r="L34" s="47"/>
      <c r="T34" s="70">
        <f>C34</f>
        <v>45894</v>
      </c>
      <c r="U34" s="63">
        <f>H34</f>
        <v>43</v>
      </c>
      <c r="V34" s="64">
        <f>I34</f>
        <v>1</v>
      </c>
      <c r="W34" s="64">
        <f>J34</f>
        <v>43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45895</v>
      </c>
      <c r="D35" s="43">
        <v>20</v>
      </c>
      <c r="E35" s="43">
        <v>1</v>
      </c>
      <c r="F35" s="43">
        <v>16</v>
      </c>
      <c r="G35" s="43">
        <v>1</v>
      </c>
      <c r="H35" s="67">
        <f t="shared" si="11"/>
        <v>36</v>
      </c>
      <c r="I35" s="68">
        <f t="shared" si="12"/>
        <v>1</v>
      </c>
      <c r="J35" s="69">
        <f t="shared" si="13"/>
        <v>36</v>
      </c>
      <c r="K35" s="21" t="e">
        <f>IF(#REF!&lt;&gt;0,"Não","")</f>
        <v>#REF!</v>
      </c>
      <c r="L35" s="47"/>
      <c r="T35" s="70">
        <f>C35</f>
        <v>45895</v>
      </c>
      <c r="U35" s="63">
        <f t="shared" ref="U35:W38" si="14">H35</f>
        <v>36</v>
      </c>
      <c r="V35" s="64">
        <f t="shared" si="14"/>
        <v>1</v>
      </c>
      <c r="W35" s="64">
        <f t="shared" si="14"/>
        <v>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45896</v>
      </c>
      <c r="D36" s="20">
        <v>7</v>
      </c>
      <c r="E36" s="43">
        <v>1</v>
      </c>
      <c r="F36" s="20">
        <v>0</v>
      </c>
      <c r="G36" s="43">
        <v>0</v>
      </c>
      <c r="H36" s="67">
        <f t="shared" si="11"/>
        <v>7</v>
      </c>
      <c r="I36" s="68">
        <f t="shared" si="12"/>
        <v>0.5</v>
      </c>
      <c r="J36" s="69">
        <f t="shared" si="13"/>
        <v>14</v>
      </c>
      <c r="K36" s="26" t="e">
        <f>IF(#REF!&lt;&gt;0,"Não","")</f>
        <v>#REF!</v>
      </c>
      <c r="L36" s="47"/>
      <c r="T36" s="70">
        <f>C36</f>
        <v>45896</v>
      </c>
      <c r="U36" s="63">
        <f t="shared" si="14"/>
        <v>7</v>
      </c>
      <c r="V36" s="64">
        <f t="shared" si="14"/>
        <v>0.5</v>
      </c>
      <c r="W36" s="64">
        <f t="shared" si="14"/>
        <v>14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45897</v>
      </c>
      <c r="D37" s="43">
        <v>5</v>
      </c>
      <c r="E37" s="43">
        <v>0.5</v>
      </c>
      <c r="F37" s="43">
        <v>10</v>
      </c>
      <c r="G37" s="43">
        <v>1</v>
      </c>
      <c r="H37" s="67">
        <f t="shared" si="11"/>
        <v>15</v>
      </c>
      <c r="I37" s="68">
        <f t="shared" si="12"/>
        <v>0.75</v>
      </c>
      <c r="J37" s="69">
        <f t="shared" si="13"/>
        <v>20</v>
      </c>
      <c r="K37" s="21" t="e">
        <f>IF(#REF!&lt;&gt;0,"Não","")</f>
        <v>#REF!</v>
      </c>
      <c r="L37" s="47"/>
      <c r="T37" s="70">
        <f>C37</f>
        <v>45897</v>
      </c>
      <c r="U37" s="63">
        <f t="shared" si="14"/>
        <v>15</v>
      </c>
      <c r="V37" s="64">
        <f t="shared" si="14"/>
        <v>0.75</v>
      </c>
      <c r="W37" s="64">
        <f t="shared" si="14"/>
        <v>20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45898</v>
      </c>
      <c r="D38" s="43">
        <v>18</v>
      </c>
      <c r="E38" s="43">
        <v>1</v>
      </c>
      <c r="F38" s="43">
        <v>0</v>
      </c>
      <c r="G38" s="43">
        <v>0</v>
      </c>
      <c r="H38" s="71">
        <f t="shared" si="11"/>
        <v>18</v>
      </c>
      <c r="I38" s="72">
        <f t="shared" si="12"/>
        <v>0.5</v>
      </c>
      <c r="J38" s="73">
        <f t="shared" si="13"/>
        <v>36</v>
      </c>
      <c r="K38" s="21" t="e">
        <f>IF(#REF!&lt;&gt;0,"Não","")</f>
        <v>#REF!</v>
      </c>
      <c r="L38" s="47"/>
      <c r="T38" s="70">
        <f>C38</f>
        <v>45898</v>
      </c>
      <c r="U38" s="63">
        <f t="shared" si="14"/>
        <v>18</v>
      </c>
      <c r="V38" s="64">
        <f t="shared" si="14"/>
        <v>0.5</v>
      </c>
      <c r="W38" s="64">
        <f t="shared" si="14"/>
        <v>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45899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72</v>
      </c>
      <c r="E40" s="76">
        <f>IF(SUM(E34:E39)=0,0,AVERAGE(E34:E39))</f>
        <v>0.9</v>
      </c>
      <c r="F40" s="76">
        <f>SUM(F34:F39)</f>
        <v>47</v>
      </c>
      <c r="G40" s="77">
        <f>IF(SUM(G34:G39)=0,0,AVERAGE(G34:G39))</f>
        <v>0.6</v>
      </c>
      <c r="H40" s="78">
        <f t="shared" si="11"/>
        <v>119</v>
      </c>
      <c r="I40" s="79">
        <f>AVERAGE(I34:I38)</f>
        <v>0.75</v>
      </c>
      <c r="J40" s="80">
        <v>0</v>
      </c>
      <c r="K40" s="60"/>
      <c r="L40" s="81"/>
      <c r="U40" s="25">
        <f>D40+F40</f>
        <v>119</v>
      </c>
      <c r="V40" s="33">
        <f>SUM(V34:V38)</f>
        <v>3.75</v>
      </c>
      <c r="W40" s="34">
        <f>SUM(W34:W38)</f>
        <v>149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29.8</v>
      </c>
      <c r="X41" s="37">
        <f>IF(W40=0,0,W41)</f>
        <v>29.8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35.519999999999996</v>
      </c>
      <c r="C43" s="335"/>
      <c r="D43" s="338" t="s">
        <v>1</v>
      </c>
      <c r="E43" s="339"/>
      <c r="F43" s="339" t="s">
        <v>2</v>
      </c>
      <c r="G43" s="340"/>
      <c r="H43" s="341">
        <f>C46</f>
        <v>45894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45894</v>
      </c>
      <c r="D46" s="43">
        <v>0</v>
      </c>
      <c r="E46" s="43">
        <v>0</v>
      </c>
      <c r="F46" s="43">
        <v>6</v>
      </c>
      <c r="G46" s="52">
        <v>0.25</v>
      </c>
      <c r="H46" s="96">
        <f t="shared" ref="H46:H52" si="18">D46+F46</f>
        <v>6</v>
      </c>
      <c r="I46" s="97">
        <f t="shared" ref="I46:I51" si="19">IF(H46=0,0,AVERAGE(E46,G46))</f>
        <v>0.125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45894</v>
      </c>
      <c r="U46" s="101">
        <f>H46</f>
        <v>6</v>
      </c>
      <c r="V46" s="102">
        <f>I46</f>
        <v>0.125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45895</v>
      </c>
      <c r="D47" s="43">
        <v>8</v>
      </c>
      <c r="E47" s="43">
        <v>0.5</v>
      </c>
      <c r="F47" s="43">
        <v>18</v>
      </c>
      <c r="G47" s="52">
        <v>0.75</v>
      </c>
      <c r="H47" s="96">
        <f t="shared" si="18"/>
        <v>26</v>
      </c>
      <c r="I47" s="97">
        <f t="shared" si="19"/>
        <v>0.625</v>
      </c>
      <c r="J47" s="98">
        <f t="shared" si="20"/>
        <v>41.6</v>
      </c>
      <c r="K47" s="53" t="e">
        <f>IF(#REF!&lt;&gt;0,"Não","")</f>
        <v>#REF!</v>
      </c>
      <c r="L47" s="47"/>
      <c r="R47" s="85"/>
      <c r="S47" s="99"/>
      <c r="T47" s="100">
        <f>C47</f>
        <v>45895</v>
      </c>
      <c r="U47" s="101">
        <f t="shared" ref="U47:W50" si="21">H47</f>
        <v>26</v>
      </c>
      <c r="V47" s="102">
        <f t="shared" si="21"/>
        <v>0.625</v>
      </c>
      <c r="W47" s="102">
        <f t="shared" si="21"/>
        <v>41.6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45896</v>
      </c>
      <c r="D48" s="20">
        <v>7</v>
      </c>
      <c r="E48" s="43">
        <v>0.5</v>
      </c>
      <c r="F48" s="20">
        <v>13</v>
      </c>
      <c r="G48" s="52">
        <v>0.75</v>
      </c>
      <c r="H48" s="96">
        <f t="shared" si="18"/>
        <v>20</v>
      </c>
      <c r="I48" s="97">
        <f t="shared" si="19"/>
        <v>0.625</v>
      </c>
      <c r="J48" s="98">
        <f t="shared" si="20"/>
        <v>32</v>
      </c>
      <c r="K48" s="109" t="e">
        <f>IF(#REF!&lt;&gt;0,"Não","")</f>
        <v>#REF!</v>
      </c>
      <c r="L48" s="47"/>
      <c r="R48" s="110"/>
      <c r="S48" s="99"/>
      <c r="T48" s="100">
        <f>C48</f>
        <v>45896</v>
      </c>
      <c r="U48" s="101">
        <f t="shared" si="21"/>
        <v>20</v>
      </c>
      <c r="V48" s="102">
        <f t="shared" si="21"/>
        <v>0.625</v>
      </c>
      <c r="W48" s="102">
        <f t="shared" si="21"/>
        <v>32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45897</v>
      </c>
      <c r="D49" s="43">
        <v>7</v>
      </c>
      <c r="E49" s="43">
        <v>0.75</v>
      </c>
      <c r="F49" s="20">
        <v>8</v>
      </c>
      <c r="G49" s="52">
        <v>0.75</v>
      </c>
      <c r="H49" s="96">
        <f t="shared" si="18"/>
        <v>15</v>
      </c>
      <c r="I49" s="97">
        <f t="shared" si="19"/>
        <v>0.75</v>
      </c>
      <c r="J49" s="98">
        <f t="shared" si="20"/>
        <v>20</v>
      </c>
      <c r="K49" s="53" t="e">
        <f>IF(#REF!&lt;&gt;0,"Não","")</f>
        <v>#REF!</v>
      </c>
      <c r="L49" s="47"/>
      <c r="R49" s="85"/>
      <c r="S49" s="99"/>
      <c r="T49" s="100">
        <f>C49</f>
        <v>45897</v>
      </c>
      <c r="U49" s="101">
        <f t="shared" si="21"/>
        <v>15</v>
      </c>
      <c r="V49" s="102">
        <f t="shared" si="21"/>
        <v>0.75</v>
      </c>
      <c r="W49" s="102">
        <f t="shared" si="21"/>
        <v>20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45898</v>
      </c>
      <c r="D50" s="43">
        <v>0</v>
      </c>
      <c r="E50" s="43">
        <v>0</v>
      </c>
      <c r="F50" s="43">
        <v>18</v>
      </c>
      <c r="G50" s="52">
        <v>1</v>
      </c>
      <c r="H50" s="96">
        <f t="shared" si="18"/>
        <v>18</v>
      </c>
      <c r="I50" s="97">
        <f t="shared" si="19"/>
        <v>0.5</v>
      </c>
      <c r="J50" s="98">
        <f t="shared" si="20"/>
        <v>36</v>
      </c>
      <c r="K50" s="53" t="e">
        <f>IF(#REF!&lt;&gt;0,"Não","")</f>
        <v>#REF!</v>
      </c>
      <c r="L50" s="47"/>
      <c r="R50" s="85"/>
      <c r="S50" s="99"/>
      <c r="T50" s="100">
        <f>C50</f>
        <v>45898</v>
      </c>
      <c r="U50" s="101">
        <f t="shared" si="21"/>
        <v>18</v>
      </c>
      <c r="V50" s="102">
        <f t="shared" si="21"/>
        <v>0.5</v>
      </c>
      <c r="W50" s="102">
        <f t="shared" si="21"/>
        <v>36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45899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22</v>
      </c>
      <c r="E52" s="115">
        <f>IF(SUM(E46:E51)=0,0,AVERAGE(E46:E51))</f>
        <v>0.35</v>
      </c>
      <c r="F52" s="115">
        <f>SUM(F46:F51)</f>
        <v>63</v>
      </c>
      <c r="G52" s="116">
        <f>IF(SUM(G46:G51)=0,0,AVERAGE(G46:G51))</f>
        <v>0.7</v>
      </c>
      <c r="H52" s="115">
        <f t="shared" si="18"/>
        <v>85</v>
      </c>
      <c r="I52" s="117">
        <f>AVERAGE(E52,G52)</f>
        <v>0.52499999999999991</v>
      </c>
      <c r="J52" s="118">
        <f>IF(I52=0,0,H52/I52)</f>
        <v>161.90476190476193</v>
      </c>
      <c r="K52" s="60"/>
      <c r="L52" s="119"/>
      <c r="R52" s="85"/>
      <c r="S52" s="3"/>
      <c r="T52" s="104"/>
      <c r="U52" s="25">
        <f>D52+F52</f>
        <v>85</v>
      </c>
      <c r="V52" s="33">
        <f>SUM(V46:V50)</f>
        <v>2.625</v>
      </c>
      <c r="W52" s="34">
        <f>SUM(W46:W50)</f>
        <v>177.6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35.519999999999996</v>
      </c>
      <c r="X53" s="37">
        <f>IF(W52=0,0,W53)</f>
        <v>35.519999999999996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20</v>
      </c>
      <c r="C56" s="306"/>
      <c r="D56" s="317" t="s">
        <v>1</v>
      </c>
      <c r="E56" s="318"/>
      <c r="F56" s="318" t="s">
        <v>2</v>
      </c>
      <c r="G56" s="319"/>
      <c r="H56" s="320">
        <f>C59</f>
        <v>45894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45894</v>
      </c>
      <c r="D59" s="43">
        <v>3</v>
      </c>
      <c r="E59" s="43">
        <v>0.25</v>
      </c>
      <c r="F59" s="43">
        <v>2</v>
      </c>
      <c r="G59" s="52">
        <v>0.25</v>
      </c>
      <c r="H59" s="125">
        <f>D59+F59</f>
        <v>5</v>
      </c>
      <c r="I59" s="126">
        <f>IF(H59=0,0,AVERAGE(E59,G59))</f>
        <v>0.25</v>
      </c>
      <c r="J59" s="127">
        <f t="shared" ref="J59:J64" si="23">IF(H59=0,0,H59/I59)</f>
        <v>20</v>
      </c>
      <c r="K59" s="53" t="e">
        <f>IF(#REF!&lt;&gt;0,"Não","")</f>
        <v>#REF!</v>
      </c>
      <c r="L59" s="128"/>
      <c r="T59" s="129">
        <f>C59</f>
        <v>45894</v>
      </c>
      <c r="U59" s="130">
        <f>H59</f>
        <v>5</v>
      </c>
      <c r="V59" s="131">
        <f>I59</f>
        <v>0.25</v>
      </c>
      <c r="W59" s="131">
        <f>J59</f>
        <v>20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45895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45895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45896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45896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45897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45897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45898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45898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45899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0.05</v>
      </c>
      <c r="F65" s="135">
        <f>SUM(F59:F64)</f>
        <v>2</v>
      </c>
      <c r="G65" s="136">
        <f>IF(SUM(G59:G64)=0,0,AVERAGE(G59:G64))</f>
        <v>0.05</v>
      </c>
      <c r="H65" s="135">
        <f t="shared" si="26"/>
        <v>5</v>
      </c>
      <c r="I65" s="137">
        <f>AVERAGE(E65,G65)</f>
        <v>0.05</v>
      </c>
      <c r="J65" s="138">
        <f>IF(I65=0,0,H65/I65)</f>
        <v>100</v>
      </c>
      <c r="K65" s="60"/>
      <c r="L65" s="139"/>
      <c r="U65" s="25">
        <f>D65+F65</f>
        <v>5</v>
      </c>
      <c r="V65" s="33">
        <f>SUM(V59:V63)</f>
        <v>0.25</v>
      </c>
      <c r="W65" s="34">
        <f>SUM(W59:W63)</f>
        <v>20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20</v>
      </c>
      <c r="X66" s="37">
        <f>IF(W65=0,0,W66)</f>
        <v>20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4.8</v>
      </c>
      <c r="C68" s="306"/>
      <c r="D68" s="309" t="s">
        <v>1</v>
      </c>
      <c r="E68" s="310"/>
      <c r="F68" s="311" t="s">
        <v>2</v>
      </c>
      <c r="G68" s="309"/>
      <c r="H68" s="312">
        <f>C71</f>
        <v>45894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45894</v>
      </c>
      <c r="D71" s="146">
        <v>4</v>
      </c>
      <c r="E71" s="146">
        <v>2</v>
      </c>
      <c r="F71" s="146">
        <v>1</v>
      </c>
      <c r="G71" s="146">
        <v>2</v>
      </c>
      <c r="H71" s="147">
        <f t="shared" ref="H71:H77" si="28">D71+F71</f>
        <v>5</v>
      </c>
      <c r="I71" s="148">
        <f t="shared" ref="I71:I76" si="29">IF(H71=0,0,AVERAGE(E71,G71))</f>
        <v>2</v>
      </c>
      <c r="J71" s="149">
        <f t="shared" ref="J71:J76" si="30">IF(H71=0,0,H71/I71)</f>
        <v>2.5</v>
      </c>
      <c r="K71" s="150"/>
      <c r="L71" s="128"/>
      <c r="T71" s="151">
        <f>C71</f>
        <v>45894</v>
      </c>
      <c r="U71" s="152">
        <f>H71</f>
        <v>5</v>
      </c>
      <c r="V71" s="153">
        <f>I71</f>
        <v>2</v>
      </c>
      <c r="W71" s="153">
        <f>J71</f>
        <v>2.5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45895</v>
      </c>
      <c r="D72" s="146">
        <v>3</v>
      </c>
      <c r="E72" s="146">
        <v>2</v>
      </c>
      <c r="F72" s="146">
        <v>8</v>
      </c>
      <c r="G72" s="146">
        <v>2</v>
      </c>
      <c r="H72" s="147">
        <f t="shared" si="28"/>
        <v>11</v>
      </c>
      <c r="I72" s="148">
        <f t="shared" si="29"/>
        <v>2</v>
      </c>
      <c r="J72" s="149">
        <f t="shared" si="30"/>
        <v>5.5</v>
      </c>
      <c r="K72" s="150"/>
      <c r="L72" s="128"/>
      <c r="T72" s="151">
        <f>C72</f>
        <v>45895</v>
      </c>
      <c r="U72" s="152">
        <f t="shared" ref="U72:W75" si="32">H72</f>
        <v>11</v>
      </c>
      <c r="V72" s="153">
        <f t="shared" si="32"/>
        <v>2</v>
      </c>
      <c r="W72" s="153">
        <f t="shared" si="32"/>
        <v>5.5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45896</v>
      </c>
      <c r="D73" s="146">
        <v>6</v>
      </c>
      <c r="E73" s="146">
        <v>2</v>
      </c>
      <c r="F73" s="146">
        <v>8</v>
      </c>
      <c r="G73" s="146">
        <v>2</v>
      </c>
      <c r="H73" s="147">
        <f t="shared" si="28"/>
        <v>14</v>
      </c>
      <c r="I73" s="148">
        <f t="shared" si="29"/>
        <v>2</v>
      </c>
      <c r="J73" s="149">
        <f t="shared" si="30"/>
        <v>7</v>
      </c>
      <c r="K73" s="150"/>
      <c r="L73" s="128"/>
      <c r="T73" s="151">
        <f>C73</f>
        <v>45896</v>
      </c>
      <c r="U73" s="152">
        <f t="shared" si="32"/>
        <v>14</v>
      </c>
      <c r="V73" s="153">
        <f t="shared" si="32"/>
        <v>2</v>
      </c>
      <c r="W73" s="153">
        <f t="shared" si="32"/>
        <v>7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45897</v>
      </c>
      <c r="D74" s="146">
        <v>0</v>
      </c>
      <c r="E74" s="146">
        <v>1</v>
      </c>
      <c r="F74" s="146">
        <v>3</v>
      </c>
      <c r="G74" s="146">
        <v>1</v>
      </c>
      <c r="H74" s="147">
        <f t="shared" si="28"/>
        <v>3</v>
      </c>
      <c r="I74" s="148">
        <f t="shared" si="29"/>
        <v>1</v>
      </c>
      <c r="J74" s="149">
        <f t="shared" si="30"/>
        <v>3</v>
      </c>
      <c r="K74" s="150"/>
      <c r="L74" s="128"/>
      <c r="T74" s="151">
        <f>C74</f>
        <v>45897</v>
      </c>
      <c r="U74" s="152">
        <f t="shared" si="32"/>
        <v>3</v>
      </c>
      <c r="V74" s="153">
        <f t="shared" si="32"/>
        <v>1</v>
      </c>
      <c r="W74" s="153">
        <f t="shared" si="32"/>
        <v>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45898</v>
      </c>
      <c r="D75" s="146">
        <v>7</v>
      </c>
      <c r="E75" s="146">
        <v>2</v>
      </c>
      <c r="F75" s="146">
        <v>5</v>
      </c>
      <c r="G75" s="146">
        <v>2</v>
      </c>
      <c r="H75" s="147">
        <f t="shared" si="28"/>
        <v>12</v>
      </c>
      <c r="I75" s="148">
        <f t="shared" si="29"/>
        <v>2</v>
      </c>
      <c r="J75" s="149">
        <f t="shared" si="30"/>
        <v>6</v>
      </c>
      <c r="K75" s="150"/>
      <c r="L75" s="128"/>
      <c r="T75" s="151">
        <f>C75</f>
        <v>45898</v>
      </c>
      <c r="U75" s="152">
        <f t="shared" si="32"/>
        <v>12</v>
      </c>
      <c r="V75" s="153">
        <f t="shared" si="32"/>
        <v>2</v>
      </c>
      <c r="W75" s="153">
        <f t="shared" si="32"/>
        <v>6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45899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20</v>
      </c>
      <c r="E77" s="157">
        <f>IF(SUM(E71:E76)=0,0,AVERAGE(E71:E76))</f>
        <v>1.8</v>
      </c>
      <c r="F77" s="157">
        <f>SUM(F71:F76)</f>
        <v>25</v>
      </c>
      <c r="G77" s="158">
        <f>IF(SUM(G71:G76)=0,0,AVERAGE(G71:G76))</f>
        <v>1.8</v>
      </c>
      <c r="H77" s="157">
        <f t="shared" si="28"/>
        <v>45</v>
      </c>
      <c r="I77" s="159">
        <f>AVERAGE(E77,G77)</f>
        <v>1.8</v>
      </c>
      <c r="J77" s="160">
        <f>IF(I77=0,0,H77/I77)</f>
        <v>25</v>
      </c>
      <c r="K77" s="60"/>
      <c r="L77" s="142"/>
      <c r="U77" s="25">
        <f>D77+F77</f>
        <v>45</v>
      </c>
      <c r="V77" s="33">
        <f>SUM(V71:V75)</f>
        <v>9</v>
      </c>
      <c r="W77" s="34">
        <f>SUM(W71:W75)</f>
        <v>24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4.8</v>
      </c>
      <c r="X78" s="37">
        <f>IF(W77=0,0,W78)</f>
        <v>4.8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45894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45895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45896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45897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45898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45899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56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55" priority="11" operator="equal">
      <formula>$R$2</formula>
    </cfRule>
  </conditionalFormatting>
  <conditionalFormatting sqref="C59:C64">
    <cfRule type="cellIs" dxfId="54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24.126174055829228</v>
      </c>
      <c r="C7" s="306"/>
      <c r="D7" s="382" t="s">
        <v>1</v>
      </c>
      <c r="E7" s="383"/>
      <c r="F7" s="383" t="s">
        <v>2</v>
      </c>
      <c r="G7" s="384"/>
      <c r="H7" s="385">
        <f>C10</f>
        <v>45901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'25ago'!C15+2</f>
        <v>45901</v>
      </c>
      <c r="D10" s="20">
        <v>90</v>
      </c>
      <c r="E10" s="20">
        <v>7</v>
      </c>
      <c r="F10" s="20">
        <v>90</v>
      </c>
      <c r="G10" s="20">
        <v>7</v>
      </c>
      <c r="H10" s="179">
        <f t="shared" ref="H10:H16" si="0">D10+F10</f>
        <v>180</v>
      </c>
      <c r="I10" s="180">
        <f t="shared" ref="I10:I15" si="1">IF(H10=0,0,AVERAGE(E10,G10))</f>
        <v>7</v>
      </c>
      <c r="J10" s="181">
        <f t="shared" ref="J10:J15" si="2">IF(H10=0,0,H10/I10)</f>
        <v>25.714285714285715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45901</v>
      </c>
      <c r="U10" s="17">
        <f>H10</f>
        <v>180</v>
      </c>
      <c r="V10" s="19">
        <f>I10</f>
        <v>7</v>
      </c>
      <c r="W10" s="24">
        <f>J10</f>
        <v>25.714285714285715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45902</v>
      </c>
      <c r="D11" s="20">
        <v>79</v>
      </c>
      <c r="E11" s="20">
        <v>7</v>
      </c>
      <c r="F11" s="20">
        <v>94</v>
      </c>
      <c r="G11" s="20">
        <v>7</v>
      </c>
      <c r="H11" s="179">
        <f t="shared" si="0"/>
        <v>173</v>
      </c>
      <c r="I11" s="180">
        <f t="shared" si="1"/>
        <v>7</v>
      </c>
      <c r="J11" s="181">
        <f t="shared" si="2"/>
        <v>24.714285714285715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45902</v>
      </c>
      <c r="U11" s="17">
        <f t="shared" ref="U11:W14" si="3">H11</f>
        <v>173</v>
      </c>
      <c r="V11" s="19">
        <f t="shared" si="3"/>
        <v>7</v>
      </c>
      <c r="W11" s="24">
        <f t="shared" si="3"/>
        <v>24.714285714285715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45903</v>
      </c>
      <c r="D12" s="20">
        <v>78</v>
      </c>
      <c r="E12" s="20">
        <v>7.5</v>
      </c>
      <c r="F12" s="20">
        <v>82</v>
      </c>
      <c r="G12" s="20">
        <v>7</v>
      </c>
      <c r="H12" s="179">
        <f t="shared" si="0"/>
        <v>160</v>
      </c>
      <c r="I12" s="180">
        <f t="shared" si="1"/>
        <v>7.25</v>
      </c>
      <c r="J12" s="181">
        <f t="shared" si="2"/>
        <v>22.068965517241381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45903</v>
      </c>
      <c r="U12" s="17">
        <f t="shared" si="3"/>
        <v>160</v>
      </c>
      <c r="V12" s="19">
        <f t="shared" si="3"/>
        <v>7.25</v>
      </c>
      <c r="W12" s="24">
        <f t="shared" si="3"/>
        <v>22.068965517241381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45904</v>
      </c>
      <c r="D13" s="20">
        <v>106</v>
      </c>
      <c r="E13" s="20">
        <v>8</v>
      </c>
      <c r="F13" s="20">
        <v>93</v>
      </c>
      <c r="G13" s="20">
        <v>7</v>
      </c>
      <c r="H13" s="179">
        <f t="shared" si="0"/>
        <v>199</v>
      </c>
      <c r="I13" s="180">
        <f t="shared" si="1"/>
        <v>7.5</v>
      </c>
      <c r="J13" s="181">
        <f t="shared" si="2"/>
        <v>26.533333333333335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45904</v>
      </c>
      <c r="U13" s="17">
        <f t="shared" si="3"/>
        <v>199</v>
      </c>
      <c r="V13" s="19">
        <f t="shared" si="3"/>
        <v>7.5</v>
      </c>
      <c r="W13" s="24">
        <f t="shared" si="3"/>
        <v>26.533333333333335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45905</v>
      </c>
      <c r="D14" s="20">
        <v>62</v>
      </c>
      <c r="E14" s="20">
        <v>6.5</v>
      </c>
      <c r="F14" s="20">
        <v>73</v>
      </c>
      <c r="G14" s="20">
        <v>6</v>
      </c>
      <c r="H14" s="179">
        <f t="shared" si="0"/>
        <v>135</v>
      </c>
      <c r="I14" s="180">
        <f t="shared" si="1"/>
        <v>6.25</v>
      </c>
      <c r="J14" s="181">
        <f t="shared" si="2"/>
        <v>21.6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45905</v>
      </c>
      <c r="U14" s="17">
        <f t="shared" si="3"/>
        <v>135</v>
      </c>
      <c r="V14" s="19">
        <f t="shared" si="3"/>
        <v>6.25</v>
      </c>
      <c r="W14" s="24">
        <f t="shared" si="3"/>
        <v>21.6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45906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415</v>
      </c>
      <c r="E16" s="30">
        <f>IF(SUM(E10:E15)=0,0,AVERAGE(E10:E15))</f>
        <v>7.2</v>
      </c>
      <c r="F16" s="30">
        <f>SUM(F10:F15)</f>
        <v>432</v>
      </c>
      <c r="G16" s="30">
        <f>IF(SUM(G10:G15)=0,0,AVERAGE(G10:G15))</f>
        <v>6.8</v>
      </c>
      <c r="H16" s="30">
        <f t="shared" si="0"/>
        <v>847</v>
      </c>
      <c r="I16" s="31">
        <f>IF(H16=0,0,AVERAGE(E16,G16))</f>
        <v>7</v>
      </c>
      <c r="J16" s="32">
        <f>IF(H16=0,0,H16/I16)</f>
        <v>121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847</v>
      </c>
      <c r="V16" s="33">
        <f>SUM(V10:V14)</f>
        <v>35</v>
      </c>
      <c r="W16" s="34">
        <f>SUM(W10:W14)</f>
        <v>120.63087027914614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24.126174055829228</v>
      </c>
      <c r="X17" s="37">
        <f>IF(W16=0,0,W17)</f>
        <v>24.126174055829228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14.16</v>
      </c>
      <c r="C19" s="306"/>
      <c r="D19" s="368" t="s">
        <v>1</v>
      </c>
      <c r="E19" s="369"/>
      <c r="F19" s="369" t="s">
        <v>2</v>
      </c>
      <c r="G19" s="370"/>
      <c r="H19" s="371">
        <f>C22</f>
        <v>45901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45901</v>
      </c>
      <c r="D22" s="43">
        <v>2</v>
      </c>
      <c r="E22" s="43">
        <v>0.5</v>
      </c>
      <c r="F22" s="43">
        <v>6</v>
      </c>
      <c r="G22" s="43">
        <v>0.75</v>
      </c>
      <c r="H22" s="44">
        <f t="shared" ref="H22:H28" si="5">D22+F22</f>
        <v>8</v>
      </c>
      <c r="I22" s="45">
        <f t="shared" ref="I22:I27" si="6">IF(H22=0,0,AVERAGE(E22,G22))</f>
        <v>0.625</v>
      </c>
      <c r="J22" s="46">
        <f t="shared" ref="J22:J27" si="7">IF(H22=0,0,H22/I22)</f>
        <v>12.8</v>
      </c>
      <c r="K22" s="21" t="e">
        <f>IF(#REF!&lt;&gt;0,"Não","")</f>
        <v>#REF!</v>
      </c>
      <c r="L22" s="47"/>
      <c r="T22" s="48">
        <f>C22</f>
        <v>45901</v>
      </c>
      <c r="U22" s="39">
        <f>H22</f>
        <v>8</v>
      </c>
      <c r="V22" s="40">
        <f>I22</f>
        <v>0.625</v>
      </c>
      <c r="W22" s="40">
        <f>J22</f>
        <v>12.8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45902</v>
      </c>
      <c r="D23" s="43">
        <v>2</v>
      </c>
      <c r="E23" s="43">
        <v>0.75</v>
      </c>
      <c r="F23" s="43">
        <v>8</v>
      </c>
      <c r="G23" s="43">
        <v>1</v>
      </c>
      <c r="H23" s="44">
        <f t="shared" si="5"/>
        <v>10</v>
      </c>
      <c r="I23" s="45">
        <f t="shared" si="6"/>
        <v>0.875</v>
      </c>
      <c r="J23" s="46">
        <f t="shared" si="7"/>
        <v>11.428571428571429</v>
      </c>
      <c r="K23" s="21" t="e">
        <f>IF(#REF!&lt;&gt;0,"Não","")</f>
        <v>#REF!</v>
      </c>
      <c r="L23" s="47"/>
      <c r="T23" s="48">
        <f>C23</f>
        <v>45902</v>
      </c>
      <c r="U23" s="39">
        <f t="shared" ref="U23:W26" si="8">H23</f>
        <v>10</v>
      </c>
      <c r="V23" s="40">
        <f t="shared" si="8"/>
        <v>0.875</v>
      </c>
      <c r="W23" s="40">
        <f t="shared" si="8"/>
        <v>11.428571428571429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45903</v>
      </c>
      <c r="D24" s="43">
        <v>6</v>
      </c>
      <c r="E24" s="43">
        <v>0.75</v>
      </c>
      <c r="F24" s="43">
        <v>5</v>
      </c>
      <c r="G24" s="43">
        <v>1</v>
      </c>
      <c r="H24" s="44">
        <f t="shared" si="5"/>
        <v>11</v>
      </c>
      <c r="I24" s="45">
        <f t="shared" si="6"/>
        <v>0.875</v>
      </c>
      <c r="J24" s="46">
        <f t="shared" si="7"/>
        <v>12.571428571428571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45903</v>
      </c>
      <c r="U24" s="39">
        <f t="shared" si="8"/>
        <v>11</v>
      </c>
      <c r="V24" s="40">
        <f t="shared" si="8"/>
        <v>0.875</v>
      </c>
      <c r="W24" s="40">
        <f t="shared" si="8"/>
        <v>12.571428571428571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45904</v>
      </c>
      <c r="D25" s="43">
        <v>16</v>
      </c>
      <c r="E25" s="43">
        <v>2</v>
      </c>
      <c r="F25" s="43">
        <v>0</v>
      </c>
      <c r="G25" s="43">
        <v>0</v>
      </c>
      <c r="H25" s="44">
        <f t="shared" si="5"/>
        <v>16</v>
      </c>
      <c r="I25" s="45">
        <f t="shared" si="6"/>
        <v>1</v>
      </c>
      <c r="J25" s="46">
        <f t="shared" si="7"/>
        <v>16</v>
      </c>
      <c r="K25" s="21" t="e">
        <f>IF(#REF!&lt;&gt;0,"Não","")</f>
        <v>#REF!</v>
      </c>
      <c r="L25" s="47"/>
      <c r="T25" s="48">
        <f>C25</f>
        <v>45904</v>
      </c>
      <c r="U25" s="39">
        <f t="shared" si="8"/>
        <v>16</v>
      </c>
      <c r="V25" s="40">
        <f t="shared" si="8"/>
        <v>1</v>
      </c>
      <c r="W25" s="40">
        <f t="shared" si="8"/>
        <v>16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45905</v>
      </c>
      <c r="D26" s="43">
        <v>6</v>
      </c>
      <c r="E26" s="43">
        <v>1</v>
      </c>
      <c r="F26" s="43">
        <v>21</v>
      </c>
      <c r="G26" s="43">
        <v>2</v>
      </c>
      <c r="H26" s="49">
        <f t="shared" si="5"/>
        <v>27</v>
      </c>
      <c r="I26" s="50">
        <f t="shared" si="6"/>
        <v>1.5</v>
      </c>
      <c r="J26" s="51">
        <f t="shared" si="7"/>
        <v>18</v>
      </c>
      <c r="K26" s="21" t="e">
        <f>IF(#REF!&lt;&gt;0,"Não","")</f>
        <v>#REF!</v>
      </c>
      <c r="L26" s="47"/>
      <c r="T26" s="48">
        <f>C26</f>
        <v>45905</v>
      </c>
      <c r="U26" s="39">
        <f t="shared" si="8"/>
        <v>27</v>
      </c>
      <c r="V26" s="40">
        <f t="shared" si="8"/>
        <v>1.5</v>
      </c>
      <c r="W26" s="40">
        <f t="shared" si="8"/>
        <v>18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45906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32</v>
      </c>
      <c r="E28" s="56">
        <f>IF(SUM(E22:E27)=0,0,AVERAGE(E22:E27))</f>
        <v>1</v>
      </c>
      <c r="F28" s="56">
        <f>SUM(F22:F27)</f>
        <v>40</v>
      </c>
      <c r="G28" s="57">
        <f>IF(SUM(G22:G27)=0,0,AVERAGE(G22:G27))</f>
        <v>0.95</v>
      </c>
      <c r="H28" s="56">
        <f t="shared" si="5"/>
        <v>72</v>
      </c>
      <c r="I28" s="58">
        <f>AVERAGE(I22:I26)</f>
        <v>0.97499999999999998</v>
      </c>
      <c r="J28" s="59">
        <f>IF(H28=0,0,H28/I28)</f>
        <v>73.846153846153854</v>
      </c>
      <c r="K28" s="60"/>
      <c r="L28" s="61"/>
      <c r="U28" s="25">
        <f>D28+F28</f>
        <v>72</v>
      </c>
      <c r="V28" s="33">
        <f>SUM(V22:V26)</f>
        <v>4.875</v>
      </c>
      <c r="W28" s="34">
        <f>SUM(W22:W26)</f>
        <v>70.8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14.16</v>
      </c>
      <c r="X29" s="37">
        <f>IF(W28=0,0,W29)</f>
        <v>14.16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39.299047619047613</v>
      </c>
      <c r="C31" s="306"/>
      <c r="D31" s="352" t="s">
        <v>1</v>
      </c>
      <c r="E31" s="353"/>
      <c r="F31" s="353" t="s">
        <v>2</v>
      </c>
      <c r="G31" s="354"/>
      <c r="H31" s="355">
        <f>C34</f>
        <v>45901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45901</v>
      </c>
      <c r="D34" s="43">
        <v>19</v>
      </c>
      <c r="E34" s="43">
        <v>1</v>
      </c>
      <c r="F34" s="43">
        <v>5</v>
      </c>
      <c r="G34" s="43">
        <v>0.75</v>
      </c>
      <c r="H34" s="67">
        <f t="shared" ref="H34:H40" si="11">D34+F34</f>
        <v>24</v>
      </c>
      <c r="I34" s="68">
        <f t="shared" ref="I34:I39" si="12">IF(H34=0,0,AVERAGE(E34,G34))</f>
        <v>0.875</v>
      </c>
      <c r="J34" s="69">
        <f t="shared" ref="J34:J39" si="13">IF(H34=0,0,H34/I34)</f>
        <v>27.428571428571427</v>
      </c>
      <c r="K34" s="21" t="e">
        <f>IF(#REF!&lt;&gt;0,"Não","")</f>
        <v>#REF!</v>
      </c>
      <c r="L34" s="47"/>
      <c r="T34" s="70">
        <f>C34</f>
        <v>45901</v>
      </c>
      <c r="U34" s="63">
        <f>H34</f>
        <v>24</v>
      </c>
      <c r="V34" s="64">
        <f>I34</f>
        <v>0.875</v>
      </c>
      <c r="W34" s="64">
        <f>J34</f>
        <v>27.428571428571427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45902</v>
      </c>
      <c r="D35" s="43">
        <v>20</v>
      </c>
      <c r="E35" s="43">
        <v>1</v>
      </c>
      <c r="F35" s="43">
        <v>12</v>
      </c>
      <c r="G35" s="43">
        <v>0.5</v>
      </c>
      <c r="H35" s="67">
        <f t="shared" si="11"/>
        <v>32</v>
      </c>
      <c r="I35" s="68">
        <f>IF(H35=0,0,AVERAGE(E35,G35))</f>
        <v>0.75</v>
      </c>
      <c r="J35" s="69">
        <f t="shared" si="13"/>
        <v>42.666666666666664</v>
      </c>
      <c r="K35" s="21" t="e">
        <f>IF(#REF!&lt;&gt;0,"Não","")</f>
        <v>#REF!</v>
      </c>
      <c r="L35" s="47"/>
      <c r="T35" s="70">
        <f>C35</f>
        <v>45902</v>
      </c>
      <c r="U35" s="63">
        <f t="shared" ref="U35:W38" si="14">H35</f>
        <v>32</v>
      </c>
      <c r="V35" s="64">
        <f t="shared" si="14"/>
        <v>0.75</v>
      </c>
      <c r="W35" s="64">
        <f t="shared" si="14"/>
        <v>42.666666666666664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45903</v>
      </c>
      <c r="D36" s="20">
        <v>14</v>
      </c>
      <c r="E36" s="43">
        <v>0.75</v>
      </c>
      <c r="F36" s="20">
        <v>0</v>
      </c>
      <c r="G36" s="43">
        <v>0</v>
      </c>
      <c r="H36" s="67">
        <f t="shared" si="11"/>
        <v>14</v>
      </c>
      <c r="I36" s="68">
        <f t="shared" si="12"/>
        <v>0.375</v>
      </c>
      <c r="J36" s="69">
        <f t="shared" si="13"/>
        <v>37.333333333333336</v>
      </c>
      <c r="K36" s="26" t="e">
        <f>IF(#REF!&lt;&gt;0,"Não","")</f>
        <v>#REF!</v>
      </c>
      <c r="L36" s="47"/>
      <c r="T36" s="70">
        <f>C36</f>
        <v>45903</v>
      </c>
      <c r="U36" s="63">
        <f t="shared" si="14"/>
        <v>14</v>
      </c>
      <c r="V36" s="64">
        <f t="shared" si="14"/>
        <v>0.375</v>
      </c>
      <c r="W36" s="64">
        <f t="shared" si="14"/>
        <v>37.333333333333336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45904</v>
      </c>
      <c r="D37" s="43">
        <v>24</v>
      </c>
      <c r="E37" s="43">
        <v>1</v>
      </c>
      <c r="F37" s="43">
        <v>5</v>
      </c>
      <c r="G37" s="43">
        <v>0.25</v>
      </c>
      <c r="H37" s="67">
        <f t="shared" si="11"/>
        <v>29</v>
      </c>
      <c r="I37" s="68">
        <f t="shared" si="12"/>
        <v>0.625</v>
      </c>
      <c r="J37" s="69">
        <f t="shared" si="13"/>
        <v>46.4</v>
      </c>
      <c r="K37" s="21" t="e">
        <f>IF(#REF!&lt;&gt;0,"Não","")</f>
        <v>#REF!</v>
      </c>
      <c r="L37" s="47"/>
      <c r="T37" s="70">
        <f>C37</f>
        <v>45904</v>
      </c>
      <c r="U37" s="63">
        <f t="shared" si="14"/>
        <v>29</v>
      </c>
      <c r="V37" s="64">
        <f t="shared" si="14"/>
        <v>0.625</v>
      </c>
      <c r="W37" s="64">
        <f t="shared" si="14"/>
        <v>46.4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45905</v>
      </c>
      <c r="D38" s="43">
        <v>7</v>
      </c>
      <c r="E38" s="43">
        <v>0.5</v>
      </c>
      <c r="F38" s="43">
        <v>25</v>
      </c>
      <c r="G38" s="43">
        <v>1</v>
      </c>
      <c r="H38" s="71">
        <f t="shared" si="11"/>
        <v>32</v>
      </c>
      <c r="I38" s="72">
        <f t="shared" si="12"/>
        <v>0.75</v>
      </c>
      <c r="J38" s="73">
        <f t="shared" si="13"/>
        <v>42.666666666666664</v>
      </c>
      <c r="K38" s="21" t="e">
        <f>IF(#REF!&lt;&gt;0,"Não","")</f>
        <v>#REF!</v>
      </c>
      <c r="L38" s="47"/>
      <c r="T38" s="70">
        <f>C38</f>
        <v>45905</v>
      </c>
      <c r="U38" s="63">
        <f t="shared" si="14"/>
        <v>32</v>
      </c>
      <c r="V38" s="64">
        <f t="shared" si="14"/>
        <v>0.75</v>
      </c>
      <c r="W38" s="64">
        <f t="shared" si="14"/>
        <v>42.666666666666664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45906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84</v>
      </c>
      <c r="E40" s="76">
        <f>IF(SUM(E34:E39)=0,0,AVERAGE(E34:E39))</f>
        <v>0.85</v>
      </c>
      <c r="F40" s="76">
        <f>SUM(F34:F39)</f>
        <v>47</v>
      </c>
      <c r="G40" s="77">
        <f>IF(SUM(G34:G39)=0,0,AVERAGE(G34:G39))</f>
        <v>0.5</v>
      </c>
      <c r="H40" s="78">
        <f t="shared" si="11"/>
        <v>131</v>
      </c>
      <c r="I40" s="79">
        <f>AVERAGE(I34:I38)</f>
        <v>0.67500000000000004</v>
      </c>
      <c r="J40" s="80">
        <v>0</v>
      </c>
      <c r="K40" s="60"/>
      <c r="L40" s="81"/>
      <c r="U40" s="25">
        <f>D40+F40</f>
        <v>131</v>
      </c>
      <c r="V40" s="33">
        <f>SUM(V34:V38)</f>
        <v>3.375</v>
      </c>
      <c r="W40" s="34">
        <f>SUM(W34:W38)</f>
        <v>196.49523809523808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39.299047619047613</v>
      </c>
      <c r="X41" s="37">
        <f>IF(W40=0,0,W41)</f>
        <v>39.299047619047613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50.778082191780825</v>
      </c>
      <c r="C43" s="335"/>
      <c r="D43" s="338" t="s">
        <v>1</v>
      </c>
      <c r="E43" s="339"/>
      <c r="F43" s="339" t="s">
        <v>2</v>
      </c>
      <c r="G43" s="340"/>
      <c r="H43" s="341">
        <f>C46</f>
        <v>45901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45901</v>
      </c>
      <c r="D46" s="43">
        <v>7</v>
      </c>
      <c r="E46" s="43">
        <v>0.5</v>
      </c>
      <c r="F46" s="43">
        <v>0</v>
      </c>
      <c r="G46" s="52">
        <v>0</v>
      </c>
      <c r="H46" s="96">
        <f t="shared" ref="H46:H52" si="18">D46+F46</f>
        <v>7</v>
      </c>
      <c r="I46" s="97">
        <f t="shared" ref="I46:I51" si="19">IF(H46=0,0,AVERAGE(E46,G46))</f>
        <v>0.25</v>
      </c>
      <c r="J46" s="98">
        <f t="shared" ref="J46:J51" si="20">IF(H46=0,0,H46/I46)</f>
        <v>28</v>
      </c>
      <c r="K46" s="53" t="e">
        <f>IF(#REF!&lt;&gt;0,"Não","")</f>
        <v>#REF!</v>
      </c>
      <c r="L46" s="47"/>
      <c r="R46" s="85"/>
      <c r="S46" s="99"/>
      <c r="T46" s="100">
        <f>C46</f>
        <v>45901</v>
      </c>
      <c r="U46" s="101">
        <f>H46</f>
        <v>7</v>
      </c>
      <c r="V46" s="102">
        <f>I46</f>
        <v>0.25</v>
      </c>
      <c r="W46" s="102">
        <f>J46</f>
        <v>28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45902</v>
      </c>
      <c r="D47" s="43">
        <v>32</v>
      </c>
      <c r="E47" s="43">
        <v>1.075</v>
      </c>
      <c r="F47" s="43">
        <v>19</v>
      </c>
      <c r="G47" s="52">
        <v>0.75</v>
      </c>
      <c r="H47" s="96">
        <f t="shared" si="18"/>
        <v>51</v>
      </c>
      <c r="I47" s="97">
        <f t="shared" si="19"/>
        <v>0.91249999999999998</v>
      </c>
      <c r="J47" s="98">
        <f t="shared" si="20"/>
        <v>55.890410958904113</v>
      </c>
      <c r="K47" s="53" t="e">
        <f>IF(#REF!&lt;&gt;0,"Não","")</f>
        <v>#REF!</v>
      </c>
      <c r="L47" s="47"/>
      <c r="R47" s="85"/>
      <c r="S47" s="99"/>
      <c r="T47" s="100">
        <f>C47</f>
        <v>45902</v>
      </c>
      <c r="U47" s="101">
        <f t="shared" ref="U47:W50" si="21">H47</f>
        <v>51</v>
      </c>
      <c r="V47" s="102">
        <f t="shared" si="21"/>
        <v>0.91249999999999998</v>
      </c>
      <c r="W47" s="102">
        <f t="shared" si="21"/>
        <v>55.890410958904113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45903</v>
      </c>
      <c r="D48" s="20">
        <v>0</v>
      </c>
      <c r="E48" s="43">
        <v>0</v>
      </c>
      <c r="F48" s="20">
        <v>31</v>
      </c>
      <c r="G48" s="52">
        <v>1</v>
      </c>
      <c r="H48" s="96">
        <f t="shared" si="18"/>
        <v>31</v>
      </c>
      <c r="I48" s="97">
        <f t="shared" si="19"/>
        <v>0.5</v>
      </c>
      <c r="J48" s="98">
        <f t="shared" si="20"/>
        <v>62</v>
      </c>
      <c r="K48" s="109" t="e">
        <f>IF(#REF!&lt;&gt;0,"Não","")</f>
        <v>#REF!</v>
      </c>
      <c r="L48" s="47"/>
      <c r="R48" s="110"/>
      <c r="S48" s="99"/>
      <c r="T48" s="100">
        <f>C48</f>
        <v>45903</v>
      </c>
      <c r="U48" s="101">
        <f t="shared" si="21"/>
        <v>31</v>
      </c>
      <c r="V48" s="102">
        <f t="shared" si="21"/>
        <v>0.5</v>
      </c>
      <c r="W48" s="102">
        <f t="shared" si="21"/>
        <v>62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45904</v>
      </c>
      <c r="D49" s="43">
        <v>0</v>
      </c>
      <c r="E49" s="43">
        <v>0</v>
      </c>
      <c r="F49" s="20">
        <v>18</v>
      </c>
      <c r="G49" s="52">
        <v>0.75</v>
      </c>
      <c r="H49" s="96">
        <f t="shared" si="18"/>
        <v>18</v>
      </c>
      <c r="I49" s="97">
        <f t="shared" si="19"/>
        <v>0.375</v>
      </c>
      <c r="J49" s="98">
        <f t="shared" si="20"/>
        <v>48</v>
      </c>
      <c r="K49" s="53" t="e">
        <f>IF(#REF!&lt;&gt;0,"Não","")</f>
        <v>#REF!</v>
      </c>
      <c r="L49" s="47"/>
      <c r="R49" s="85"/>
      <c r="S49" s="99"/>
      <c r="T49" s="100">
        <f>C49</f>
        <v>45904</v>
      </c>
      <c r="U49" s="101">
        <f t="shared" si="21"/>
        <v>18</v>
      </c>
      <c r="V49" s="102">
        <f t="shared" si="21"/>
        <v>0.375</v>
      </c>
      <c r="W49" s="102">
        <f t="shared" si="21"/>
        <v>48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45905</v>
      </c>
      <c r="D50" s="43">
        <v>0</v>
      </c>
      <c r="E50" s="43">
        <v>0</v>
      </c>
      <c r="F50" s="43">
        <v>15</v>
      </c>
      <c r="G50" s="52">
        <v>0.5</v>
      </c>
      <c r="H50" s="96">
        <f t="shared" si="18"/>
        <v>15</v>
      </c>
      <c r="I50" s="97">
        <f t="shared" si="19"/>
        <v>0.25</v>
      </c>
      <c r="J50" s="98">
        <f t="shared" si="20"/>
        <v>60</v>
      </c>
      <c r="K50" s="53" t="e">
        <f>IF(#REF!&lt;&gt;0,"Não","")</f>
        <v>#REF!</v>
      </c>
      <c r="L50" s="47"/>
      <c r="R50" s="85"/>
      <c r="S50" s="99"/>
      <c r="T50" s="100">
        <f>C50</f>
        <v>45905</v>
      </c>
      <c r="U50" s="101">
        <f t="shared" si="21"/>
        <v>15</v>
      </c>
      <c r="V50" s="102">
        <f t="shared" si="21"/>
        <v>0.25</v>
      </c>
      <c r="W50" s="102">
        <f t="shared" si="21"/>
        <v>60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45906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39</v>
      </c>
      <c r="E52" s="115">
        <f>IF(SUM(E46:E51)=0,0,AVERAGE(E46:E51))</f>
        <v>0.315</v>
      </c>
      <c r="F52" s="115">
        <f>SUM(F46:F51)</f>
        <v>83</v>
      </c>
      <c r="G52" s="116">
        <f>IF(SUM(G46:G51)=0,0,AVERAGE(G46:G51))</f>
        <v>0.6</v>
      </c>
      <c r="H52" s="115">
        <f t="shared" si="18"/>
        <v>122</v>
      </c>
      <c r="I52" s="117">
        <f>AVERAGE(E52,G52)</f>
        <v>0.45750000000000002</v>
      </c>
      <c r="J52" s="118">
        <f>IF(I52=0,0,H52/I52)</f>
        <v>266.66666666666663</v>
      </c>
      <c r="K52" s="60"/>
      <c r="L52" s="119"/>
      <c r="R52" s="85"/>
      <c r="S52" s="3"/>
      <c r="T52" s="104"/>
      <c r="U52" s="25">
        <f>D52+F52</f>
        <v>122</v>
      </c>
      <c r="V52" s="33">
        <f>SUM(V46:V50)</f>
        <v>2.2875000000000001</v>
      </c>
      <c r="W52" s="34">
        <f>SUM(W46:W50)</f>
        <v>253.89041095890411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50.778082191780825</v>
      </c>
      <c r="X53" s="37">
        <f>IF(W52=0,0,W53)</f>
        <v>50.778082191780825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45901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45901</v>
      </c>
      <c r="D59" s="43">
        <v>0</v>
      </c>
      <c r="E59" s="43">
        <v>0</v>
      </c>
      <c r="F59" s="43">
        <v>1</v>
      </c>
      <c r="G59" s="52">
        <v>0.25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45901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45902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45902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45903</v>
      </c>
      <c r="D61" s="20">
        <v>1</v>
      </c>
      <c r="E61" s="43">
        <v>0.25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0.125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45903</v>
      </c>
      <c r="U61" s="130">
        <f t="shared" si="25"/>
        <v>1</v>
      </c>
      <c r="V61" s="131">
        <f t="shared" si="25"/>
        <v>0.125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45904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45904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45905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45905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45906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2</v>
      </c>
      <c r="E65" s="135">
        <f>IF(SUM(E59:E64)=0,0,AVERAGE(E59:E64))</f>
        <v>0.1</v>
      </c>
      <c r="F65" s="135">
        <f>SUM(F59:F64)</f>
        <v>1</v>
      </c>
      <c r="G65" s="136">
        <f>IF(SUM(G59:G64)=0,0,AVERAGE(G59:G64))</f>
        <v>0.05</v>
      </c>
      <c r="H65" s="135">
        <f t="shared" si="26"/>
        <v>3</v>
      </c>
      <c r="I65" s="137">
        <f>AVERAGE(E65,G65)</f>
        <v>7.5000000000000011E-2</v>
      </c>
      <c r="J65" s="138">
        <f>IF(I65=0,0,H65/I65)</f>
        <v>39.999999999999993</v>
      </c>
      <c r="K65" s="60"/>
      <c r="L65" s="139"/>
      <c r="U65" s="25">
        <f>D65+F65</f>
        <v>3</v>
      </c>
      <c r="V65" s="33">
        <f>SUM(V59:V63)</f>
        <v>0.375</v>
      </c>
      <c r="W65" s="34">
        <f>SUM(W59:W63)</f>
        <v>24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6.25</v>
      </c>
      <c r="C68" s="306"/>
      <c r="D68" s="309" t="s">
        <v>1</v>
      </c>
      <c r="E68" s="310"/>
      <c r="F68" s="311" t="s">
        <v>2</v>
      </c>
      <c r="G68" s="309"/>
      <c r="H68" s="312">
        <f>C71</f>
        <v>45901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45901</v>
      </c>
      <c r="D71" s="146">
        <v>8</v>
      </c>
      <c r="E71" s="146">
        <v>2</v>
      </c>
      <c r="F71" s="146">
        <v>5</v>
      </c>
      <c r="G71" s="146">
        <v>2</v>
      </c>
      <c r="H71" s="147">
        <f t="shared" ref="H71:H77" si="28">D71+F71</f>
        <v>13</v>
      </c>
      <c r="I71" s="148">
        <f t="shared" ref="I71:I76" si="29">IF(H71=0,0,AVERAGE(E71,G71))</f>
        <v>2</v>
      </c>
      <c r="J71" s="149">
        <f t="shared" ref="J71:J76" si="30">IF(H71=0,0,H71/I71)</f>
        <v>6.5</v>
      </c>
      <c r="K71" s="150"/>
      <c r="L71" s="128"/>
      <c r="T71" s="151">
        <f>C71</f>
        <v>45901</v>
      </c>
      <c r="U71" s="152">
        <f>H71</f>
        <v>13</v>
      </c>
      <c r="V71" s="153">
        <f>I71</f>
        <v>2</v>
      </c>
      <c r="W71" s="153">
        <f>J71</f>
        <v>6.5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45902</v>
      </c>
      <c r="D72" s="146">
        <v>9</v>
      </c>
      <c r="E72" s="146">
        <v>2</v>
      </c>
      <c r="F72" s="146">
        <v>8</v>
      </c>
      <c r="G72" s="146">
        <v>2</v>
      </c>
      <c r="H72" s="147">
        <f t="shared" si="28"/>
        <v>17</v>
      </c>
      <c r="I72" s="148">
        <f t="shared" si="29"/>
        <v>2</v>
      </c>
      <c r="J72" s="149">
        <f t="shared" si="30"/>
        <v>8.5</v>
      </c>
      <c r="K72" s="150"/>
      <c r="L72" s="128"/>
      <c r="T72" s="151">
        <f>C72</f>
        <v>45902</v>
      </c>
      <c r="U72" s="152">
        <f t="shared" ref="U72:W75" si="32">H72</f>
        <v>17</v>
      </c>
      <c r="V72" s="153">
        <f t="shared" si="32"/>
        <v>2</v>
      </c>
      <c r="W72" s="153">
        <f t="shared" si="32"/>
        <v>8.5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45903</v>
      </c>
      <c r="D73" s="146">
        <v>2</v>
      </c>
      <c r="E73" s="146">
        <v>1</v>
      </c>
      <c r="F73" s="146">
        <v>2</v>
      </c>
      <c r="G73" s="146">
        <v>1</v>
      </c>
      <c r="H73" s="147">
        <f t="shared" si="28"/>
        <v>4</v>
      </c>
      <c r="I73" s="148">
        <f t="shared" si="29"/>
        <v>1</v>
      </c>
      <c r="J73" s="149">
        <f t="shared" si="30"/>
        <v>4</v>
      </c>
      <c r="K73" s="150"/>
      <c r="L73" s="128"/>
      <c r="T73" s="151">
        <f>C73</f>
        <v>45903</v>
      </c>
      <c r="U73" s="152">
        <f t="shared" si="32"/>
        <v>4</v>
      </c>
      <c r="V73" s="153">
        <f t="shared" si="32"/>
        <v>1</v>
      </c>
      <c r="W73" s="153">
        <f t="shared" si="32"/>
        <v>4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45904</v>
      </c>
      <c r="D74" s="146">
        <v>0</v>
      </c>
      <c r="E74" s="146">
        <v>0</v>
      </c>
      <c r="F74" s="146">
        <v>0</v>
      </c>
      <c r="G74" s="146">
        <v>0</v>
      </c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45904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45905</v>
      </c>
      <c r="D75" s="146">
        <v>6</v>
      </c>
      <c r="E75" s="146">
        <v>2</v>
      </c>
      <c r="F75" s="146">
        <v>6</v>
      </c>
      <c r="G75" s="146">
        <v>2</v>
      </c>
      <c r="H75" s="147">
        <f t="shared" si="28"/>
        <v>12</v>
      </c>
      <c r="I75" s="148">
        <f t="shared" si="29"/>
        <v>2</v>
      </c>
      <c r="J75" s="149">
        <f t="shared" si="30"/>
        <v>6</v>
      </c>
      <c r="K75" s="150"/>
      <c r="L75" s="128"/>
      <c r="T75" s="151">
        <f>C75</f>
        <v>45905</v>
      </c>
      <c r="U75" s="152">
        <f t="shared" si="32"/>
        <v>12</v>
      </c>
      <c r="V75" s="153">
        <f t="shared" si="32"/>
        <v>2</v>
      </c>
      <c r="W75" s="153">
        <f t="shared" si="32"/>
        <v>6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45906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25</v>
      </c>
      <c r="E77" s="157">
        <f>IF(SUM(E71:E76)=0,0,AVERAGE(E71:E76))</f>
        <v>1.4</v>
      </c>
      <c r="F77" s="157">
        <f>SUM(F71:F76)</f>
        <v>21</v>
      </c>
      <c r="G77" s="158">
        <f>IF(SUM(G71:G76)=0,0,AVERAGE(G71:G76))</f>
        <v>1.4</v>
      </c>
      <c r="H77" s="157">
        <f t="shared" si="28"/>
        <v>46</v>
      </c>
      <c r="I77" s="159">
        <f>AVERAGE(E77,G77)</f>
        <v>1.4</v>
      </c>
      <c r="J77" s="160">
        <f>IF(I77=0,0,H77/I77)</f>
        <v>32.857142857142861</v>
      </c>
      <c r="K77" s="60"/>
      <c r="L77" s="142"/>
      <c r="U77" s="25">
        <f>D77+F77</f>
        <v>46</v>
      </c>
      <c r="V77" s="33">
        <f>SUM(V71:V75)</f>
        <v>7</v>
      </c>
      <c r="W77" s="34">
        <f>SUM(W71:W75)</f>
        <v>25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6.25</v>
      </c>
      <c r="X78" s="37">
        <f>IF(W77=0,0,W78)</f>
        <v>6.25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45901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45902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45903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45904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45905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45906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53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52" priority="11" operator="equal">
      <formula>$R$2</formula>
    </cfRule>
  </conditionalFormatting>
  <conditionalFormatting sqref="C59:C64">
    <cfRule type="cellIs" dxfId="51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O127"/>
  <sheetViews>
    <sheetView workbookViewId="0">
      <selection activeCell="G13" sqref="G1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19.954092965857672</v>
      </c>
      <c r="C7" s="306"/>
      <c r="D7" s="382" t="s">
        <v>1</v>
      </c>
      <c r="E7" s="383"/>
      <c r="F7" s="383" t="s">
        <v>2</v>
      </c>
      <c r="G7" s="384"/>
      <c r="H7" s="385">
        <f>C10</f>
        <v>45908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'01set'!C15+2</f>
        <v>45908</v>
      </c>
      <c r="D10" s="20">
        <v>82</v>
      </c>
      <c r="E10" s="20">
        <v>7</v>
      </c>
      <c r="F10" s="20">
        <v>52</v>
      </c>
      <c r="G10" s="20">
        <v>6</v>
      </c>
      <c r="H10" s="179">
        <f t="shared" ref="H10:H16" si="0">D10+F10</f>
        <v>134</v>
      </c>
      <c r="I10" s="180">
        <f t="shared" ref="I10:I15" si="1">IF(H10=0,0,AVERAGE(E10,G10))</f>
        <v>6.5</v>
      </c>
      <c r="J10" s="181">
        <f t="shared" ref="J10:J15" si="2">IF(H10=0,0,H10/I10)</f>
        <v>20.615384615384617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45908</v>
      </c>
      <c r="U10" s="17">
        <f>H10</f>
        <v>134</v>
      </c>
      <c r="V10" s="19">
        <f>I10</f>
        <v>6.5</v>
      </c>
      <c r="W10" s="24">
        <f>J10</f>
        <v>20.615384615384617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45909</v>
      </c>
      <c r="D11" s="20">
        <v>101</v>
      </c>
      <c r="E11" s="20">
        <v>8</v>
      </c>
      <c r="F11" s="20">
        <v>38</v>
      </c>
      <c r="G11" s="20">
        <v>3</v>
      </c>
      <c r="H11" s="179">
        <f t="shared" si="0"/>
        <v>139</v>
      </c>
      <c r="I11" s="180">
        <f t="shared" si="1"/>
        <v>5.5</v>
      </c>
      <c r="J11" s="181">
        <f t="shared" si="2"/>
        <v>25.272727272727273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45909</v>
      </c>
      <c r="U11" s="17">
        <f t="shared" ref="U11:W14" si="3">H11</f>
        <v>139</v>
      </c>
      <c r="V11" s="19">
        <f t="shared" si="3"/>
        <v>5.5</v>
      </c>
      <c r="W11" s="24">
        <f t="shared" si="3"/>
        <v>25.272727272727273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45910</v>
      </c>
      <c r="D12" s="20">
        <v>28</v>
      </c>
      <c r="E12" s="20">
        <v>6</v>
      </c>
      <c r="F12" s="20">
        <v>27</v>
      </c>
      <c r="G12" s="20">
        <v>5</v>
      </c>
      <c r="H12" s="179">
        <f t="shared" si="0"/>
        <v>55</v>
      </c>
      <c r="I12" s="180">
        <f t="shared" si="1"/>
        <v>5.5</v>
      </c>
      <c r="J12" s="181">
        <f t="shared" si="2"/>
        <v>10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45910</v>
      </c>
      <c r="U12" s="17">
        <f t="shared" si="3"/>
        <v>55</v>
      </c>
      <c r="V12" s="19">
        <f t="shared" si="3"/>
        <v>5.5</v>
      </c>
      <c r="W12" s="24">
        <f t="shared" si="3"/>
        <v>10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45911</v>
      </c>
      <c r="D13" s="20">
        <v>74</v>
      </c>
      <c r="E13" s="20">
        <v>8</v>
      </c>
      <c r="F13" s="20">
        <v>129</v>
      </c>
      <c r="G13" s="20">
        <v>9</v>
      </c>
      <c r="H13" s="179">
        <f t="shared" si="0"/>
        <v>203</v>
      </c>
      <c r="I13" s="180">
        <f t="shared" si="1"/>
        <v>8.5</v>
      </c>
      <c r="J13" s="181">
        <f t="shared" si="2"/>
        <v>23.882352941176471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45911</v>
      </c>
      <c r="U13" s="17">
        <f t="shared" si="3"/>
        <v>203</v>
      </c>
      <c r="V13" s="19">
        <f t="shared" si="3"/>
        <v>8.5</v>
      </c>
      <c r="W13" s="24">
        <f t="shared" si="3"/>
        <v>23.882352941176471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45912</v>
      </c>
      <c r="D14" s="20">
        <v>70</v>
      </c>
      <c r="E14" s="20">
        <v>8</v>
      </c>
      <c r="F14" s="20">
        <v>90</v>
      </c>
      <c r="G14" s="20">
        <v>8</v>
      </c>
      <c r="H14" s="179">
        <f t="shared" si="0"/>
        <v>160</v>
      </c>
      <c r="I14" s="180">
        <f t="shared" si="1"/>
        <v>8</v>
      </c>
      <c r="J14" s="181">
        <f t="shared" si="2"/>
        <v>20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45912</v>
      </c>
      <c r="U14" s="17">
        <f t="shared" si="3"/>
        <v>160</v>
      </c>
      <c r="V14" s="19">
        <f t="shared" si="3"/>
        <v>8</v>
      </c>
      <c r="W14" s="24">
        <f t="shared" si="3"/>
        <v>20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45913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355</v>
      </c>
      <c r="E16" s="30">
        <f>IF(SUM(E10:E15)=0,0,AVERAGE(E10:E15))</f>
        <v>7.4</v>
      </c>
      <c r="F16" s="30">
        <f>SUM(F10:F15)</f>
        <v>336</v>
      </c>
      <c r="G16" s="30">
        <f>IF(SUM(G10:G15)=0,0,AVERAGE(G10:G15))</f>
        <v>6.2</v>
      </c>
      <c r="H16" s="30">
        <f t="shared" si="0"/>
        <v>691</v>
      </c>
      <c r="I16" s="31">
        <f>IF(H16=0,0,AVERAGE(E16,G16))</f>
        <v>6.8000000000000007</v>
      </c>
      <c r="J16" s="32">
        <f>IF(H16=0,0,H16/I16)</f>
        <v>101.61764705882352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691</v>
      </c>
      <c r="V16" s="33">
        <f>SUM(V10:V14)</f>
        <v>34</v>
      </c>
      <c r="W16" s="34">
        <f>SUM(W10:W14)</f>
        <v>99.770464829288358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19.954092965857672</v>
      </c>
      <c r="X17" s="37">
        <f>IF(W16=0,0,W17)</f>
        <v>19.954092965857672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8.1999999999999993</v>
      </c>
      <c r="C19" s="306"/>
      <c r="D19" s="368" t="s">
        <v>1</v>
      </c>
      <c r="E19" s="369"/>
      <c r="F19" s="369" t="s">
        <v>2</v>
      </c>
      <c r="G19" s="370"/>
      <c r="H19" s="371">
        <f>C22</f>
        <v>45908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45908</v>
      </c>
      <c r="D22" s="43">
        <v>2</v>
      </c>
      <c r="E22" s="43">
        <v>0.5</v>
      </c>
      <c r="F22" s="43">
        <v>1</v>
      </c>
      <c r="G22" s="43">
        <v>0.25</v>
      </c>
      <c r="H22" s="44">
        <f t="shared" ref="H22:H28" si="5">D22+F22</f>
        <v>3</v>
      </c>
      <c r="I22" s="45">
        <f t="shared" ref="I22:I27" si="6">IF(H22=0,0,AVERAGE(E22,G22))</f>
        <v>0.375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45908</v>
      </c>
      <c r="U22" s="39">
        <f>H22</f>
        <v>3</v>
      </c>
      <c r="V22" s="40">
        <f>I22</f>
        <v>0.375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45909</v>
      </c>
      <c r="D23" s="43">
        <v>3</v>
      </c>
      <c r="E23" s="43">
        <v>0.75</v>
      </c>
      <c r="F23" s="43">
        <v>3</v>
      </c>
      <c r="G23" s="43">
        <v>0.75</v>
      </c>
      <c r="H23" s="44">
        <f t="shared" si="5"/>
        <v>6</v>
      </c>
      <c r="I23" s="45">
        <f t="shared" si="6"/>
        <v>0.75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45909</v>
      </c>
      <c r="U23" s="39">
        <f t="shared" ref="U23:W26" si="8">H23</f>
        <v>6</v>
      </c>
      <c r="V23" s="40">
        <f t="shared" si="8"/>
        <v>0.75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45910</v>
      </c>
      <c r="D24" s="43">
        <v>3</v>
      </c>
      <c r="E24" s="43">
        <v>1</v>
      </c>
      <c r="F24" s="43">
        <v>4</v>
      </c>
      <c r="G24" s="43">
        <v>0.75</v>
      </c>
      <c r="H24" s="44">
        <f t="shared" si="5"/>
        <v>7</v>
      </c>
      <c r="I24" s="45">
        <f t="shared" si="6"/>
        <v>0.875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45910</v>
      </c>
      <c r="U24" s="39">
        <f t="shared" si="8"/>
        <v>7</v>
      </c>
      <c r="V24" s="40">
        <f t="shared" si="8"/>
        <v>0.875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45911</v>
      </c>
      <c r="D25" s="43">
        <v>4</v>
      </c>
      <c r="E25" s="43">
        <v>0.75</v>
      </c>
      <c r="F25" s="43">
        <v>3</v>
      </c>
      <c r="G25" s="43">
        <v>1</v>
      </c>
      <c r="H25" s="44">
        <f t="shared" si="5"/>
        <v>7</v>
      </c>
      <c r="I25" s="45">
        <f t="shared" si="6"/>
        <v>0.875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45911</v>
      </c>
      <c r="U25" s="39">
        <f t="shared" si="8"/>
        <v>7</v>
      </c>
      <c r="V25" s="40">
        <f t="shared" si="8"/>
        <v>0.875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45912</v>
      </c>
      <c r="D26" s="43">
        <v>6</v>
      </c>
      <c r="E26" s="43">
        <v>1</v>
      </c>
      <c r="F26" s="43">
        <v>3</v>
      </c>
      <c r="G26" s="43">
        <v>1</v>
      </c>
      <c r="H26" s="49">
        <f t="shared" si="5"/>
        <v>9</v>
      </c>
      <c r="I26" s="50">
        <f t="shared" si="6"/>
        <v>1</v>
      </c>
      <c r="J26" s="51">
        <f t="shared" si="7"/>
        <v>9</v>
      </c>
      <c r="K26" s="21" t="e">
        <f>IF(#REF!&lt;&gt;0,"Não","")</f>
        <v>#REF!</v>
      </c>
      <c r="L26" s="47"/>
      <c r="T26" s="48">
        <f>C26</f>
        <v>45912</v>
      </c>
      <c r="U26" s="39">
        <f t="shared" si="8"/>
        <v>9</v>
      </c>
      <c r="V26" s="40">
        <f t="shared" si="8"/>
        <v>1</v>
      </c>
      <c r="W26" s="40">
        <f t="shared" si="8"/>
        <v>9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45913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18</v>
      </c>
      <c r="E28" s="56">
        <f>IF(SUM(E22:E27)=0,0,AVERAGE(E22:E27))</f>
        <v>0.8</v>
      </c>
      <c r="F28" s="56">
        <f>SUM(F22:F27)</f>
        <v>14</v>
      </c>
      <c r="G28" s="57">
        <f>IF(SUM(G22:G27)=0,0,AVERAGE(G22:G27))</f>
        <v>0.75</v>
      </c>
      <c r="H28" s="56">
        <f t="shared" si="5"/>
        <v>32</v>
      </c>
      <c r="I28" s="58">
        <f>AVERAGE(I22:I26)</f>
        <v>0.77500000000000002</v>
      </c>
      <c r="J28" s="59">
        <f>IF(H28=0,0,H28/I28)</f>
        <v>41.29032258064516</v>
      </c>
      <c r="K28" s="60"/>
      <c r="L28" s="61"/>
      <c r="U28" s="25">
        <f>D28+F28</f>
        <v>32</v>
      </c>
      <c r="V28" s="33">
        <f>SUM(V22:V26)</f>
        <v>3.875</v>
      </c>
      <c r="W28" s="34">
        <f>SUM(W22:W26)</f>
        <v>41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8.1999999999999993</v>
      </c>
      <c r="X29" s="37">
        <f>IF(W28=0,0,W29)</f>
        <v>8.1999999999999993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47.711222396105029</v>
      </c>
      <c r="C31" s="306"/>
      <c r="D31" s="352" t="s">
        <v>1</v>
      </c>
      <c r="E31" s="353"/>
      <c r="F31" s="353" t="s">
        <v>2</v>
      </c>
      <c r="G31" s="354"/>
      <c r="H31" s="355">
        <f>C34</f>
        <v>45908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45908</v>
      </c>
      <c r="D34" s="43">
        <v>15</v>
      </c>
      <c r="E34" s="43">
        <v>0.75</v>
      </c>
      <c r="F34" s="43">
        <v>33</v>
      </c>
      <c r="G34" s="43">
        <v>1.0249999999999999</v>
      </c>
      <c r="H34" s="67">
        <f t="shared" ref="H34:H40" si="11">D34+F34</f>
        <v>48</v>
      </c>
      <c r="I34" s="68">
        <f t="shared" ref="I34:I39" si="12">IF(H34=0,0,AVERAGE(E34,G34))</f>
        <v>0.88749999999999996</v>
      </c>
      <c r="J34" s="69">
        <f t="shared" ref="J34:J39" si="13">IF(H34=0,0,H34/I34)</f>
        <v>54.084507042253527</v>
      </c>
      <c r="K34" s="21" t="e">
        <f>IF(#REF!&lt;&gt;0,"Não","")</f>
        <v>#REF!</v>
      </c>
      <c r="L34" s="47"/>
      <c r="T34" s="70">
        <f>C34</f>
        <v>45908</v>
      </c>
      <c r="U34" s="63">
        <f>H34</f>
        <v>48</v>
      </c>
      <c r="V34" s="64">
        <f>I34</f>
        <v>0.88749999999999996</v>
      </c>
      <c r="W34" s="64">
        <f>J34</f>
        <v>54.084507042253527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45909</v>
      </c>
      <c r="D35" s="43">
        <v>35</v>
      </c>
      <c r="E35" s="43">
        <v>1.0249999999999999</v>
      </c>
      <c r="F35" s="43">
        <v>24</v>
      </c>
      <c r="G35" s="43">
        <v>1</v>
      </c>
      <c r="H35" s="67">
        <f t="shared" si="11"/>
        <v>59</v>
      </c>
      <c r="I35" s="68">
        <f t="shared" si="12"/>
        <v>1.0125</v>
      </c>
      <c r="J35" s="69">
        <f t="shared" si="13"/>
        <v>58.271604938271608</v>
      </c>
      <c r="K35" s="21" t="e">
        <f>IF(#REF!&lt;&gt;0,"Não","")</f>
        <v>#REF!</v>
      </c>
      <c r="L35" s="47"/>
      <c r="T35" s="70">
        <f>C35</f>
        <v>45909</v>
      </c>
      <c r="U35" s="63">
        <f t="shared" ref="U35:W38" si="14">H35</f>
        <v>59</v>
      </c>
      <c r="V35" s="64">
        <f t="shared" si="14"/>
        <v>1.0125</v>
      </c>
      <c r="W35" s="64">
        <f t="shared" si="14"/>
        <v>58.271604938271608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45910</v>
      </c>
      <c r="D36" s="20">
        <v>30</v>
      </c>
      <c r="E36" s="43">
        <v>1</v>
      </c>
      <c r="F36" s="20">
        <v>21</v>
      </c>
      <c r="G36" s="43">
        <v>1</v>
      </c>
      <c r="H36" s="67">
        <f t="shared" si="11"/>
        <v>51</v>
      </c>
      <c r="I36" s="68">
        <f t="shared" si="12"/>
        <v>1</v>
      </c>
      <c r="J36" s="69">
        <f t="shared" si="13"/>
        <v>51</v>
      </c>
      <c r="K36" s="26" t="e">
        <f>IF(#REF!&lt;&gt;0,"Não","")</f>
        <v>#REF!</v>
      </c>
      <c r="L36" s="47"/>
      <c r="T36" s="70">
        <f>C36</f>
        <v>45910</v>
      </c>
      <c r="U36" s="63">
        <f t="shared" si="14"/>
        <v>51</v>
      </c>
      <c r="V36" s="64">
        <f t="shared" si="14"/>
        <v>1</v>
      </c>
      <c r="W36" s="64">
        <f t="shared" si="14"/>
        <v>51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45911</v>
      </c>
      <c r="D37" s="43">
        <v>10</v>
      </c>
      <c r="E37" s="43">
        <v>0.5</v>
      </c>
      <c r="F37" s="43">
        <v>20</v>
      </c>
      <c r="G37" s="43">
        <v>1</v>
      </c>
      <c r="H37" s="67">
        <f t="shared" si="11"/>
        <v>30</v>
      </c>
      <c r="I37" s="68">
        <f t="shared" si="12"/>
        <v>0.75</v>
      </c>
      <c r="J37" s="69">
        <f t="shared" si="13"/>
        <v>40</v>
      </c>
      <c r="K37" s="21" t="e">
        <f>IF(#REF!&lt;&gt;0,"Não","")</f>
        <v>#REF!</v>
      </c>
      <c r="L37" s="47"/>
      <c r="T37" s="70">
        <f>C37</f>
        <v>45911</v>
      </c>
      <c r="U37" s="63">
        <f t="shared" si="14"/>
        <v>30</v>
      </c>
      <c r="V37" s="64">
        <f t="shared" si="14"/>
        <v>0.75</v>
      </c>
      <c r="W37" s="64">
        <f t="shared" si="14"/>
        <v>40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45912</v>
      </c>
      <c r="D38" s="43">
        <v>15</v>
      </c>
      <c r="E38" s="43">
        <v>0.75</v>
      </c>
      <c r="F38" s="43">
        <v>7</v>
      </c>
      <c r="G38" s="43">
        <v>0.5</v>
      </c>
      <c r="H38" s="71">
        <f t="shared" si="11"/>
        <v>22</v>
      </c>
      <c r="I38" s="72">
        <f t="shared" si="12"/>
        <v>0.625</v>
      </c>
      <c r="J38" s="73">
        <f t="shared" si="13"/>
        <v>35.200000000000003</v>
      </c>
      <c r="K38" s="21" t="e">
        <f>IF(#REF!&lt;&gt;0,"Não","")</f>
        <v>#REF!</v>
      </c>
      <c r="L38" s="47"/>
      <c r="T38" s="70">
        <f>C38</f>
        <v>45912</v>
      </c>
      <c r="U38" s="63">
        <f t="shared" si="14"/>
        <v>22</v>
      </c>
      <c r="V38" s="64">
        <f t="shared" si="14"/>
        <v>0.625</v>
      </c>
      <c r="W38" s="64">
        <f t="shared" si="14"/>
        <v>35.200000000000003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45913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105</v>
      </c>
      <c r="E40" s="76">
        <f>IF(SUM(E34:E39)=0,0,AVERAGE(E34:E39))</f>
        <v>0.80500000000000005</v>
      </c>
      <c r="F40" s="76">
        <f>SUM(F34:F39)</f>
        <v>105</v>
      </c>
      <c r="G40" s="77">
        <f>IF(SUM(G34:G39)=0,0,AVERAGE(G34:G39))</f>
        <v>0.90500000000000003</v>
      </c>
      <c r="H40" s="78">
        <f t="shared" si="11"/>
        <v>210</v>
      </c>
      <c r="I40" s="79">
        <f>AVERAGE(I34:I38)</f>
        <v>0.85500000000000009</v>
      </c>
      <c r="J40" s="80">
        <v>0</v>
      </c>
      <c r="K40" s="60"/>
      <c r="L40" s="81"/>
      <c r="U40" s="25">
        <f>D40+F40</f>
        <v>210</v>
      </c>
      <c r="V40" s="33">
        <f>SUM(V34:V38)</f>
        <v>4.2750000000000004</v>
      </c>
      <c r="W40" s="34">
        <f>SUM(W34:W38)</f>
        <v>238.55611198052515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47.711222396105029</v>
      </c>
      <c r="X41" s="37">
        <f>IF(W40=0,0,W41)</f>
        <v>47.711222396105029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59.402353491973464</v>
      </c>
      <c r="C43" s="335"/>
      <c r="D43" s="338" t="s">
        <v>1</v>
      </c>
      <c r="E43" s="339"/>
      <c r="F43" s="339" t="s">
        <v>2</v>
      </c>
      <c r="G43" s="340"/>
      <c r="H43" s="341">
        <f>C46</f>
        <v>45908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45908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45908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45909</v>
      </c>
      <c r="D47" s="43">
        <v>12</v>
      </c>
      <c r="E47" s="43">
        <v>1</v>
      </c>
      <c r="F47" s="43">
        <v>30</v>
      </c>
      <c r="G47" s="52">
        <v>1.05</v>
      </c>
      <c r="H47" s="96">
        <f t="shared" si="18"/>
        <v>42</v>
      </c>
      <c r="I47" s="97">
        <f t="shared" si="19"/>
        <v>1.0249999999999999</v>
      </c>
      <c r="J47" s="98">
        <f t="shared" si="20"/>
        <v>40.975609756097562</v>
      </c>
      <c r="K47" s="53" t="e">
        <f>IF(#REF!&lt;&gt;0,"Não","")</f>
        <v>#REF!</v>
      </c>
      <c r="L47" s="47"/>
      <c r="R47" s="85"/>
      <c r="S47" s="99"/>
      <c r="T47" s="100">
        <f>C47</f>
        <v>45909</v>
      </c>
      <c r="U47" s="101">
        <f t="shared" ref="U47:W50" si="21">H47</f>
        <v>42</v>
      </c>
      <c r="V47" s="102">
        <f t="shared" si="21"/>
        <v>1.0249999999999999</v>
      </c>
      <c r="W47" s="102">
        <f t="shared" si="21"/>
        <v>40.975609756097562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45910</v>
      </c>
      <c r="D48" s="20">
        <v>0</v>
      </c>
      <c r="E48" s="43">
        <v>0</v>
      </c>
      <c r="F48" s="20">
        <v>0</v>
      </c>
      <c r="G48" s="52">
        <v>0</v>
      </c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45910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45911</v>
      </c>
      <c r="D49" s="43">
        <v>41</v>
      </c>
      <c r="E49" s="43">
        <v>1.075</v>
      </c>
      <c r="F49" s="20">
        <v>0</v>
      </c>
      <c r="G49" s="52">
        <v>0</v>
      </c>
      <c r="H49" s="96">
        <f t="shared" si="18"/>
        <v>41</v>
      </c>
      <c r="I49" s="97">
        <f t="shared" si="19"/>
        <v>0.53749999999999998</v>
      </c>
      <c r="J49" s="98">
        <f t="shared" si="20"/>
        <v>76.279069767441868</v>
      </c>
      <c r="K49" s="53" t="e">
        <f>IF(#REF!&lt;&gt;0,"Não","")</f>
        <v>#REF!</v>
      </c>
      <c r="L49" s="47"/>
      <c r="R49" s="85"/>
      <c r="S49" s="99"/>
      <c r="T49" s="100">
        <f>C49</f>
        <v>45911</v>
      </c>
      <c r="U49" s="101">
        <f t="shared" si="21"/>
        <v>41</v>
      </c>
      <c r="V49" s="102">
        <f t="shared" si="21"/>
        <v>0.53749999999999998</v>
      </c>
      <c r="W49" s="102">
        <f t="shared" si="21"/>
        <v>76.279069767441868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45912</v>
      </c>
      <c r="D50" s="43">
        <v>0</v>
      </c>
      <c r="E50" s="43">
        <v>0</v>
      </c>
      <c r="F50" s="43">
        <v>32</v>
      </c>
      <c r="G50" s="52">
        <v>1.05</v>
      </c>
      <c r="H50" s="96">
        <f t="shared" si="18"/>
        <v>32</v>
      </c>
      <c r="I50" s="97">
        <f t="shared" si="19"/>
        <v>0.52500000000000002</v>
      </c>
      <c r="J50" s="98">
        <f t="shared" si="20"/>
        <v>60.952380952380949</v>
      </c>
      <c r="K50" s="53" t="e">
        <f>IF(#REF!&lt;&gt;0,"Não","")</f>
        <v>#REF!</v>
      </c>
      <c r="L50" s="47"/>
      <c r="R50" s="85"/>
      <c r="S50" s="99"/>
      <c r="T50" s="100">
        <f>C50</f>
        <v>45912</v>
      </c>
      <c r="U50" s="101">
        <f t="shared" si="21"/>
        <v>32</v>
      </c>
      <c r="V50" s="102">
        <f t="shared" si="21"/>
        <v>0.52500000000000002</v>
      </c>
      <c r="W50" s="102">
        <f t="shared" si="21"/>
        <v>60.952380952380949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45913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53</v>
      </c>
      <c r="E52" s="115">
        <f>IF(SUM(E46:E51)=0,0,AVERAGE(E46:E51))</f>
        <v>0.41500000000000004</v>
      </c>
      <c r="F52" s="115">
        <f>SUM(F46:F51)</f>
        <v>62</v>
      </c>
      <c r="G52" s="116">
        <f>IF(SUM(G46:G51)=0,0,AVERAGE(G46:G51))</f>
        <v>0.42000000000000004</v>
      </c>
      <c r="H52" s="115">
        <f t="shared" si="18"/>
        <v>115</v>
      </c>
      <c r="I52" s="117">
        <f>AVERAGE(E52,G52)</f>
        <v>0.41750000000000004</v>
      </c>
      <c r="J52" s="118">
        <f>IF(I52=0,0,H52/I52)</f>
        <v>275.44910179640715</v>
      </c>
      <c r="K52" s="60"/>
      <c r="L52" s="119"/>
      <c r="R52" s="85"/>
      <c r="S52" s="3"/>
      <c r="T52" s="104"/>
      <c r="U52" s="25">
        <f>D52+F52</f>
        <v>115</v>
      </c>
      <c r="V52" s="33">
        <f>SUM(V46:V50)</f>
        <v>2.0874999999999999</v>
      </c>
      <c r="W52" s="34">
        <f>SUM(W46:W50)</f>
        <v>178.2070604759204</v>
      </c>
      <c r="X52" s="25">
        <f>COUNT(X46:X50)</f>
        <v>3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59.402353491973464</v>
      </c>
      <c r="X53" s="37">
        <f>IF(W52=0,0,W53)</f>
        <v>59.402353491973464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10.666666666666666</v>
      </c>
      <c r="C56" s="306"/>
      <c r="D56" s="317" t="s">
        <v>1</v>
      </c>
      <c r="E56" s="318"/>
      <c r="F56" s="318" t="s">
        <v>2</v>
      </c>
      <c r="G56" s="319"/>
      <c r="H56" s="320">
        <f>C59</f>
        <v>45908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45908</v>
      </c>
      <c r="D59" s="43">
        <v>4</v>
      </c>
      <c r="E59" s="43">
        <v>1</v>
      </c>
      <c r="F59" s="43">
        <v>1</v>
      </c>
      <c r="G59" s="52">
        <v>0.25</v>
      </c>
      <c r="H59" s="125">
        <f>D59+F59</f>
        <v>5</v>
      </c>
      <c r="I59" s="126">
        <f>IF(H59=0,0,AVERAGE(E59,G59))</f>
        <v>0.625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45908</v>
      </c>
      <c r="U59" s="130">
        <f>H59</f>
        <v>5</v>
      </c>
      <c r="V59" s="131">
        <f>I59</f>
        <v>0.625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45909</v>
      </c>
      <c r="D60" s="43">
        <v>1</v>
      </c>
      <c r="E60" s="43">
        <v>0.25</v>
      </c>
      <c r="F60" s="43">
        <v>1</v>
      </c>
      <c r="G60" s="52">
        <v>0.25</v>
      </c>
      <c r="H60" s="125">
        <f>D60+F60</f>
        <v>2</v>
      </c>
      <c r="I60" s="126">
        <f>IF(H60=0,0,AVERAGE(E60,G60))</f>
        <v>0.25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45909</v>
      </c>
      <c r="U60" s="130">
        <f t="shared" ref="U60:W63" si="25">H60</f>
        <v>2</v>
      </c>
      <c r="V60" s="131">
        <f t="shared" si="25"/>
        <v>0.25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45910</v>
      </c>
      <c r="D61" s="20">
        <v>0</v>
      </c>
      <c r="E61" s="43">
        <v>0</v>
      </c>
      <c r="F61" s="20">
        <v>2</v>
      </c>
      <c r="G61" s="52">
        <v>0.25</v>
      </c>
      <c r="H61" s="125">
        <f t="shared" ref="H61:H65" si="26">D61+F61</f>
        <v>2</v>
      </c>
      <c r="I61" s="126">
        <f t="shared" ref="I61:I64" si="27">IF(H61=0,0,AVERAGE(E61,G61))</f>
        <v>0.125</v>
      </c>
      <c r="J61" s="127">
        <f t="shared" si="23"/>
        <v>16</v>
      </c>
      <c r="K61" s="109" t="e">
        <f>IF(#REF!&lt;&gt;0,"Não","")</f>
        <v>#REF!</v>
      </c>
      <c r="L61" s="128"/>
      <c r="T61" s="129">
        <f>C61</f>
        <v>45910</v>
      </c>
      <c r="U61" s="130">
        <f t="shared" si="25"/>
        <v>2</v>
      </c>
      <c r="V61" s="131">
        <f t="shared" si="25"/>
        <v>0.125</v>
      </c>
      <c r="W61" s="131">
        <f t="shared" si="25"/>
        <v>16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45911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45911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45912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45912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45913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5</v>
      </c>
      <c r="E65" s="135">
        <f>IF(SUM(E59:E64)=0,0,AVERAGE(E59:E64))</f>
        <v>0.25</v>
      </c>
      <c r="F65" s="135">
        <f>SUM(F59:F64)</f>
        <v>4</v>
      </c>
      <c r="G65" s="136">
        <f>IF(SUM(G59:G64)=0,0,AVERAGE(G59:G64))</f>
        <v>0.15</v>
      </c>
      <c r="H65" s="135">
        <f t="shared" si="26"/>
        <v>9</v>
      </c>
      <c r="I65" s="137">
        <f>AVERAGE(E65,G65)</f>
        <v>0.2</v>
      </c>
      <c r="J65" s="138">
        <f>IF(I65=0,0,H65/I65)</f>
        <v>45</v>
      </c>
      <c r="K65" s="60"/>
      <c r="L65" s="139"/>
      <c r="U65" s="25">
        <f>D65+F65</f>
        <v>9</v>
      </c>
      <c r="V65" s="33">
        <f>SUM(V59:V63)</f>
        <v>1</v>
      </c>
      <c r="W65" s="34">
        <f>SUM(W59:W63)</f>
        <v>32</v>
      </c>
      <c r="X65" s="25">
        <f>COUNT(X59:X63)</f>
        <v>3</v>
      </c>
    </row>
    <row r="66" spans="1:67" s="1" customFormat="1" ht="92.25" customHeight="1">
      <c r="C66" s="140"/>
      <c r="V66" s="4"/>
      <c r="W66" s="36">
        <f>W65/X65</f>
        <v>10.666666666666666</v>
      </c>
      <c r="X66" s="37">
        <f>IF(W65=0,0,W66)</f>
        <v>10.666666666666666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8.5047619047619047</v>
      </c>
      <c r="C68" s="306"/>
      <c r="D68" s="309" t="s">
        <v>1</v>
      </c>
      <c r="E68" s="310"/>
      <c r="F68" s="311" t="s">
        <v>2</v>
      </c>
      <c r="G68" s="309"/>
      <c r="H68" s="312">
        <f>C71</f>
        <v>45908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45908</v>
      </c>
      <c r="D71" s="146">
        <v>1</v>
      </c>
      <c r="E71" s="146">
        <v>1</v>
      </c>
      <c r="F71" s="146">
        <v>6</v>
      </c>
      <c r="G71" s="146">
        <v>2</v>
      </c>
      <c r="H71" s="147">
        <f t="shared" ref="H71:H77" si="28">D71+F71</f>
        <v>7</v>
      </c>
      <c r="I71" s="148">
        <f t="shared" ref="I71:I76" si="29">IF(H71=0,0,AVERAGE(E71,G71))</f>
        <v>1.5</v>
      </c>
      <c r="J71" s="149">
        <f t="shared" ref="J71:J76" si="30">IF(H71=0,0,H71/I71)</f>
        <v>4.666666666666667</v>
      </c>
      <c r="K71" s="150"/>
      <c r="L71" s="128"/>
      <c r="T71" s="151">
        <f>C71</f>
        <v>45908</v>
      </c>
      <c r="U71" s="152">
        <f>H71</f>
        <v>7</v>
      </c>
      <c r="V71" s="153">
        <f>I71</f>
        <v>1.5</v>
      </c>
      <c r="W71" s="153">
        <f>J71</f>
        <v>4.666666666666667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45909</v>
      </c>
      <c r="D72" s="146">
        <v>7</v>
      </c>
      <c r="E72" s="146">
        <v>1</v>
      </c>
      <c r="F72" s="146">
        <v>0</v>
      </c>
      <c r="G72" s="146">
        <v>0</v>
      </c>
      <c r="H72" s="147">
        <f t="shared" si="28"/>
        <v>7</v>
      </c>
      <c r="I72" s="148">
        <f t="shared" si="29"/>
        <v>0.5</v>
      </c>
      <c r="J72" s="149">
        <f t="shared" si="30"/>
        <v>14</v>
      </c>
      <c r="K72" s="150"/>
      <c r="L72" s="128"/>
      <c r="T72" s="151">
        <f>C72</f>
        <v>45909</v>
      </c>
      <c r="U72" s="152">
        <f t="shared" ref="U72:W75" si="32">H72</f>
        <v>7</v>
      </c>
      <c r="V72" s="153">
        <f t="shared" si="32"/>
        <v>0.5</v>
      </c>
      <c r="W72" s="153">
        <f t="shared" si="32"/>
        <v>14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45910</v>
      </c>
      <c r="D73" s="146">
        <v>4</v>
      </c>
      <c r="E73" s="146">
        <v>1</v>
      </c>
      <c r="F73" s="146">
        <v>6</v>
      </c>
      <c r="G73" s="146">
        <v>1</v>
      </c>
      <c r="H73" s="147">
        <f t="shared" si="28"/>
        <v>10</v>
      </c>
      <c r="I73" s="148">
        <f t="shared" si="29"/>
        <v>1</v>
      </c>
      <c r="J73" s="149">
        <f t="shared" si="30"/>
        <v>10</v>
      </c>
      <c r="K73" s="150"/>
      <c r="L73" s="128"/>
      <c r="T73" s="151">
        <f>C73</f>
        <v>45910</v>
      </c>
      <c r="U73" s="152">
        <f t="shared" si="32"/>
        <v>10</v>
      </c>
      <c r="V73" s="153">
        <f t="shared" si="32"/>
        <v>1</v>
      </c>
      <c r="W73" s="153">
        <f t="shared" si="32"/>
        <v>10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45911</v>
      </c>
      <c r="D74" s="146">
        <v>4</v>
      </c>
      <c r="E74" s="146">
        <v>1</v>
      </c>
      <c r="F74" s="146">
        <v>3</v>
      </c>
      <c r="G74" s="146">
        <v>1</v>
      </c>
      <c r="H74" s="147">
        <f t="shared" si="28"/>
        <v>7</v>
      </c>
      <c r="I74" s="148">
        <f t="shared" si="29"/>
        <v>1</v>
      </c>
      <c r="J74" s="149">
        <f t="shared" si="30"/>
        <v>7</v>
      </c>
      <c r="K74" s="150"/>
      <c r="L74" s="128"/>
      <c r="T74" s="151">
        <f>C74</f>
        <v>45911</v>
      </c>
      <c r="U74" s="152">
        <f t="shared" si="32"/>
        <v>7</v>
      </c>
      <c r="V74" s="153">
        <f t="shared" si="32"/>
        <v>1</v>
      </c>
      <c r="W74" s="153">
        <f t="shared" si="32"/>
        <v>7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45912</v>
      </c>
      <c r="D75" s="146">
        <v>6</v>
      </c>
      <c r="E75" s="146">
        <v>1.5</v>
      </c>
      <c r="F75" s="146">
        <v>6</v>
      </c>
      <c r="G75" s="146">
        <v>2</v>
      </c>
      <c r="H75" s="147">
        <f t="shared" si="28"/>
        <v>12</v>
      </c>
      <c r="I75" s="148">
        <f t="shared" si="29"/>
        <v>1.75</v>
      </c>
      <c r="J75" s="149">
        <f t="shared" si="30"/>
        <v>6.8571428571428568</v>
      </c>
      <c r="K75" s="150"/>
      <c r="L75" s="128"/>
      <c r="T75" s="151">
        <f>C75</f>
        <v>45912</v>
      </c>
      <c r="U75" s="152">
        <f t="shared" si="32"/>
        <v>12</v>
      </c>
      <c r="V75" s="153">
        <f t="shared" si="32"/>
        <v>1.75</v>
      </c>
      <c r="W75" s="153">
        <f t="shared" si="32"/>
        <v>6.8571428571428568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45913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22</v>
      </c>
      <c r="E77" s="157">
        <f>IF(SUM(E71:E76)=0,0,AVERAGE(E71:E76))</f>
        <v>1.1000000000000001</v>
      </c>
      <c r="F77" s="157">
        <f>SUM(F71:F76)</f>
        <v>21</v>
      </c>
      <c r="G77" s="158">
        <f>IF(SUM(G71:G76)=0,0,AVERAGE(G71:G76))</f>
        <v>1.2</v>
      </c>
      <c r="H77" s="157">
        <f t="shared" si="28"/>
        <v>43</v>
      </c>
      <c r="I77" s="159">
        <f>AVERAGE(E77,G77)</f>
        <v>1.1499999999999999</v>
      </c>
      <c r="J77" s="160">
        <f>IF(I77=0,0,H77/I77)</f>
        <v>37.391304347826093</v>
      </c>
      <c r="K77" s="60"/>
      <c r="L77" s="142"/>
      <c r="U77" s="25">
        <f>D77+F77</f>
        <v>43</v>
      </c>
      <c r="V77" s="33">
        <f>SUM(V71:V75)</f>
        <v>5.75</v>
      </c>
      <c r="W77" s="34">
        <f>SUM(W71:W75)</f>
        <v>42.523809523809526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8.5047619047619047</v>
      </c>
      <c r="X78" s="37">
        <f>IF(W77=0,0,W78)</f>
        <v>8.5047619047619047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45908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45909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45910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45911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45912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45913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50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49" priority="11" operator="equal">
      <formula>$R$2</formula>
    </cfRule>
  </conditionalFormatting>
  <conditionalFormatting sqref="C59:C64">
    <cfRule type="cellIs" dxfId="48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23.923223443223442</v>
      </c>
      <c r="C7" s="306"/>
      <c r="D7" s="382" t="s">
        <v>1</v>
      </c>
      <c r="E7" s="383"/>
      <c r="F7" s="383" t="s">
        <v>2</v>
      </c>
      <c r="G7" s="384"/>
      <c r="H7" s="385">
        <f>C10</f>
        <v>45915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'08set'!C15+2</f>
        <v>45915</v>
      </c>
      <c r="D10" s="20">
        <v>95</v>
      </c>
      <c r="E10" s="20">
        <v>8</v>
      </c>
      <c r="F10" s="20">
        <v>86</v>
      </c>
      <c r="G10" s="20">
        <v>6</v>
      </c>
      <c r="H10" s="179">
        <f t="shared" ref="H10:H16" si="0">D10+F10</f>
        <v>181</v>
      </c>
      <c r="I10" s="180">
        <f t="shared" ref="I10:I15" si="1">IF(H10=0,0,AVERAGE(E10,G10))</f>
        <v>7</v>
      </c>
      <c r="J10" s="181">
        <f t="shared" ref="J10:J15" si="2">IF(H10=0,0,H10/I10)</f>
        <v>25.857142857142858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45915</v>
      </c>
      <c r="U10" s="17">
        <f>H10</f>
        <v>181</v>
      </c>
      <c r="V10" s="19">
        <f>I10</f>
        <v>7</v>
      </c>
      <c r="W10" s="24">
        <f>J10</f>
        <v>25.857142857142858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45916</v>
      </c>
      <c r="D11" s="20">
        <v>79</v>
      </c>
      <c r="E11" s="20">
        <v>8</v>
      </c>
      <c r="F11" s="20">
        <v>122</v>
      </c>
      <c r="G11" s="20">
        <v>8</v>
      </c>
      <c r="H11" s="179">
        <f t="shared" si="0"/>
        <v>201</v>
      </c>
      <c r="I11" s="180">
        <f t="shared" si="1"/>
        <v>8</v>
      </c>
      <c r="J11" s="181">
        <f t="shared" si="2"/>
        <v>25.125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45916</v>
      </c>
      <c r="U11" s="17">
        <f t="shared" ref="U11:W14" si="3">H11</f>
        <v>201</v>
      </c>
      <c r="V11" s="19">
        <f t="shared" si="3"/>
        <v>8</v>
      </c>
      <c r="W11" s="24">
        <f t="shared" si="3"/>
        <v>25.125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45917</v>
      </c>
      <c r="D12" s="20">
        <v>63</v>
      </c>
      <c r="E12" s="20">
        <v>5</v>
      </c>
      <c r="F12" s="20">
        <v>104</v>
      </c>
      <c r="G12" s="20">
        <v>8</v>
      </c>
      <c r="H12" s="179">
        <f t="shared" si="0"/>
        <v>167</v>
      </c>
      <c r="I12" s="180">
        <f t="shared" si="1"/>
        <v>6.5</v>
      </c>
      <c r="J12" s="181">
        <f t="shared" si="2"/>
        <v>25.692307692307693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45917</v>
      </c>
      <c r="U12" s="17">
        <f t="shared" si="3"/>
        <v>167</v>
      </c>
      <c r="V12" s="19">
        <f t="shared" si="3"/>
        <v>6.5</v>
      </c>
      <c r="W12" s="24">
        <f t="shared" si="3"/>
        <v>25.692307692307693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45918</v>
      </c>
      <c r="D13" s="20">
        <v>97</v>
      </c>
      <c r="E13" s="20">
        <v>8</v>
      </c>
      <c r="F13" s="20">
        <v>94</v>
      </c>
      <c r="G13" s="20">
        <v>8</v>
      </c>
      <c r="H13" s="179">
        <f t="shared" si="0"/>
        <v>191</v>
      </c>
      <c r="I13" s="180">
        <f t="shared" si="1"/>
        <v>8</v>
      </c>
      <c r="J13" s="181">
        <f t="shared" si="2"/>
        <v>23.875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45918</v>
      </c>
      <c r="U13" s="17">
        <f t="shared" si="3"/>
        <v>191</v>
      </c>
      <c r="V13" s="19">
        <f t="shared" si="3"/>
        <v>8</v>
      </c>
      <c r="W13" s="24">
        <f t="shared" si="3"/>
        <v>23.875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45919</v>
      </c>
      <c r="D14" s="20">
        <v>48</v>
      </c>
      <c r="E14" s="20">
        <v>8</v>
      </c>
      <c r="F14" s="20">
        <v>95</v>
      </c>
      <c r="G14" s="20">
        <v>7</v>
      </c>
      <c r="H14" s="179">
        <f t="shared" si="0"/>
        <v>143</v>
      </c>
      <c r="I14" s="180">
        <f t="shared" si="1"/>
        <v>7.5</v>
      </c>
      <c r="J14" s="181">
        <f t="shared" si="2"/>
        <v>19.066666666666666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45919</v>
      </c>
      <c r="U14" s="17">
        <f t="shared" si="3"/>
        <v>143</v>
      </c>
      <c r="V14" s="19">
        <f t="shared" si="3"/>
        <v>7.5</v>
      </c>
      <c r="W14" s="24">
        <f t="shared" si="3"/>
        <v>19.066666666666666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45920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382</v>
      </c>
      <c r="E16" s="30">
        <f>IF(SUM(E10:E15)=0,0,AVERAGE(E10:E15))</f>
        <v>7.4</v>
      </c>
      <c r="F16" s="30">
        <f>SUM(F10:F15)</f>
        <v>501</v>
      </c>
      <c r="G16" s="30">
        <f>IF(SUM(G10:G15)=0,0,AVERAGE(G10:G15))</f>
        <v>7.4</v>
      </c>
      <c r="H16" s="30">
        <f t="shared" si="0"/>
        <v>883</v>
      </c>
      <c r="I16" s="31">
        <f>IF(H16=0,0,AVERAGE(E16,G16))</f>
        <v>7.4</v>
      </c>
      <c r="J16" s="32">
        <f>IF(H16=0,0,H16/I16)</f>
        <v>119.32432432432432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883</v>
      </c>
      <c r="V16" s="33">
        <f>SUM(V10:V14)</f>
        <v>37</v>
      </c>
      <c r="W16" s="34">
        <f>SUM(W10:W14)</f>
        <v>119.61611721611722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23.923223443223442</v>
      </c>
      <c r="X17" s="37">
        <f>IF(W16=0,0,W17)</f>
        <v>23.923223443223442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10.956190476190475</v>
      </c>
      <c r="C19" s="306"/>
      <c r="D19" s="368" t="s">
        <v>1</v>
      </c>
      <c r="E19" s="369"/>
      <c r="F19" s="369" t="s">
        <v>2</v>
      </c>
      <c r="G19" s="370"/>
      <c r="H19" s="371">
        <f>C22</f>
        <v>45915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45915</v>
      </c>
      <c r="D22" s="43">
        <v>3</v>
      </c>
      <c r="E22" s="43">
        <v>1</v>
      </c>
      <c r="F22" s="43">
        <v>1</v>
      </c>
      <c r="G22" s="43">
        <v>0.25</v>
      </c>
      <c r="H22" s="44">
        <f t="shared" ref="H22:H28" si="5">D22+F22</f>
        <v>4</v>
      </c>
      <c r="I22" s="45">
        <f t="shared" ref="I22:I27" si="6">IF(H22=0,0,AVERAGE(E22,G22))</f>
        <v>0.625</v>
      </c>
      <c r="J22" s="46">
        <f t="shared" ref="J22:J27" si="7">IF(H22=0,0,H22/I22)</f>
        <v>6.4</v>
      </c>
      <c r="K22" s="21" t="e">
        <f>IF(#REF!&lt;&gt;0,"Não","")</f>
        <v>#REF!</v>
      </c>
      <c r="L22" s="47"/>
      <c r="T22" s="48">
        <f>C22</f>
        <v>45915</v>
      </c>
      <c r="U22" s="39">
        <f>H22</f>
        <v>4</v>
      </c>
      <c r="V22" s="40">
        <f>I22</f>
        <v>0.625</v>
      </c>
      <c r="W22" s="40">
        <f>J22</f>
        <v>6.4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45916</v>
      </c>
      <c r="D23" s="43">
        <v>7</v>
      </c>
      <c r="E23" s="43">
        <v>0.5</v>
      </c>
      <c r="F23" s="43">
        <v>0</v>
      </c>
      <c r="G23" s="43">
        <v>0</v>
      </c>
      <c r="H23" s="44">
        <f t="shared" si="5"/>
        <v>7</v>
      </c>
      <c r="I23" s="45">
        <f t="shared" si="6"/>
        <v>0.25</v>
      </c>
      <c r="J23" s="46">
        <f t="shared" si="7"/>
        <v>28</v>
      </c>
      <c r="K23" s="21" t="e">
        <f>IF(#REF!&lt;&gt;0,"Não","")</f>
        <v>#REF!</v>
      </c>
      <c r="L23" s="47"/>
      <c r="T23" s="48">
        <f>C23</f>
        <v>45916</v>
      </c>
      <c r="U23" s="39">
        <f t="shared" ref="U23:W26" si="8">H23</f>
        <v>7</v>
      </c>
      <c r="V23" s="40">
        <f t="shared" si="8"/>
        <v>0.25</v>
      </c>
      <c r="W23" s="40">
        <f t="shared" si="8"/>
        <v>28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45917</v>
      </c>
      <c r="D24" s="43">
        <v>0</v>
      </c>
      <c r="E24" s="43">
        <v>0</v>
      </c>
      <c r="F24" s="43">
        <v>2</v>
      </c>
      <c r="G24" s="43">
        <v>1</v>
      </c>
      <c r="H24" s="44">
        <f t="shared" si="5"/>
        <v>2</v>
      </c>
      <c r="I24" s="45">
        <f t="shared" si="6"/>
        <v>0.5</v>
      </c>
      <c r="J24" s="46">
        <f t="shared" si="7"/>
        <v>4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45917</v>
      </c>
      <c r="U24" s="39">
        <f t="shared" si="8"/>
        <v>2</v>
      </c>
      <c r="V24" s="40">
        <f t="shared" si="8"/>
        <v>0.5</v>
      </c>
      <c r="W24" s="40">
        <f t="shared" si="8"/>
        <v>4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45918</v>
      </c>
      <c r="D25" s="43">
        <v>5</v>
      </c>
      <c r="E25" s="43">
        <v>1</v>
      </c>
      <c r="F25" s="43">
        <v>3</v>
      </c>
      <c r="G25" s="43">
        <v>0.5</v>
      </c>
      <c r="H25" s="44">
        <f t="shared" si="5"/>
        <v>8</v>
      </c>
      <c r="I25" s="45">
        <f t="shared" si="6"/>
        <v>0.75</v>
      </c>
      <c r="J25" s="46">
        <f t="shared" si="7"/>
        <v>10.666666666666666</v>
      </c>
      <c r="K25" s="21" t="e">
        <f>IF(#REF!&lt;&gt;0,"Não","")</f>
        <v>#REF!</v>
      </c>
      <c r="L25" s="47"/>
      <c r="T25" s="48">
        <f>C25</f>
        <v>45918</v>
      </c>
      <c r="U25" s="39">
        <f t="shared" si="8"/>
        <v>8</v>
      </c>
      <c r="V25" s="40">
        <f t="shared" si="8"/>
        <v>0.75</v>
      </c>
      <c r="W25" s="40">
        <f t="shared" si="8"/>
        <v>10.666666666666666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45919</v>
      </c>
      <c r="D26" s="43">
        <v>2</v>
      </c>
      <c r="E26" s="43">
        <v>1</v>
      </c>
      <c r="F26" s="43">
        <v>3</v>
      </c>
      <c r="G26" s="43">
        <v>0.75</v>
      </c>
      <c r="H26" s="49">
        <f t="shared" si="5"/>
        <v>5</v>
      </c>
      <c r="I26" s="50">
        <f t="shared" si="6"/>
        <v>0.875</v>
      </c>
      <c r="J26" s="51">
        <f t="shared" si="7"/>
        <v>5.7142857142857144</v>
      </c>
      <c r="K26" s="21" t="e">
        <f>IF(#REF!&lt;&gt;0,"Não","")</f>
        <v>#REF!</v>
      </c>
      <c r="L26" s="47"/>
      <c r="T26" s="48">
        <f>C26</f>
        <v>45919</v>
      </c>
      <c r="U26" s="39">
        <f t="shared" si="8"/>
        <v>5</v>
      </c>
      <c r="V26" s="40">
        <f t="shared" si="8"/>
        <v>0.875</v>
      </c>
      <c r="W26" s="40">
        <f t="shared" si="8"/>
        <v>5.7142857142857144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45920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17</v>
      </c>
      <c r="E28" s="56">
        <f>IF(SUM(E22:E27)=0,0,AVERAGE(E22:E27))</f>
        <v>0.7</v>
      </c>
      <c r="F28" s="56">
        <f>SUM(F22:F27)</f>
        <v>9</v>
      </c>
      <c r="G28" s="57">
        <f>IF(SUM(G22:G27)=0,0,AVERAGE(G22:G27))</f>
        <v>0.5</v>
      </c>
      <c r="H28" s="56">
        <f t="shared" si="5"/>
        <v>26</v>
      </c>
      <c r="I28" s="58">
        <f>AVERAGE(I22:I26)</f>
        <v>0.6</v>
      </c>
      <c r="J28" s="59">
        <f>IF(H28=0,0,H28/I28)</f>
        <v>43.333333333333336</v>
      </c>
      <c r="K28" s="60"/>
      <c r="L28" s="61"/>
      <c r="U28" s="25">
        <f>D28+F28</f>
        <v>26</v>
      </c>
      <c r="V28" s="33">
        <f>SUM(V22:V26)</f>
        <v>3</v>
      </c>
      <c r="W28" s="34">
        <f>SUM(W22:W26)</f>
        <v>54.780952380952378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10.956190476190475</v>
      </c>
      <c r="X29" s="37">
        <f>IF(W28=0,0,W29)</f>
        <v>10.956190476190475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53.646560846560853</v>
      </c>
      <c r="C31" s="306"/>
      <c r="D31" s="352" t="s">
        <v>1</v>
      </c>
      <c r="E31" s="353"/>
      <c r="F31" s="353" t="s">
        <v>2</v>
      </c>
      <c r="G31" s="354"/>
      <c r="H31" s="355">
        <f>C34</f>
        <v>45915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45915</v>
      </c>
      <c r="D34" s="43">
        <v>25</v>
      </c>
      <c r="E34" s="43">
        <v>1</v>
      </c>
      <c r="F34" s="43">
        <v>29</v>
      </c>
      <c r="G34" s="43">
        <v>1</v>
      </c>
      <c r="H34" s="67">
        <f t="shared" ref="H34:H40" si="11">D34+F34</f>
        <v>54</v>
      </c>
      <c r="I34" s="68">
        <f t="shared" ref="I34:I39" si="12">IF(H34=0,0,AVERAGE(E34,G34))</f>
        <v>1</v>
      </c>
      <c r="J34" s="69">
        <f t="shared" ref="J34:J39" si="13">IF(H34=0,0,H34/I34)</f>
        <v>54</v>
      </c>
      <c r="K34" s="21" t="e">
        <f>IF(#REF!&lt;&gt;0,"Não","")</f>
        <v>#REF!</v>
      </c>
      <c r="L34" s="47"/>
      <c r="T34" s="70">
        <f>C34</f>
        <v>45915</v>
      </c>
      <c r="U34" s="63">
        <f>H34</f>
        <v>54</v>
      </c>
      <c r="V34" s="64">
        <f>I34</f>
        <v>1</v>
      </c>
      <c r="W34" s="64">
        <f>J34</f>
        <v>54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45916</v>
      </c>
      <c r="D35" s="43">
        <v>30</v>
      </c>
      <c r="E35" s="43">
        <v>1</v>
      </c>
      <c r="F35" s="43">
        <v>28</v>
      </c>
      <c r="G35" s="43">
        <v>1</v>
      </c>
      <c r="H35" s="67">
        <f t="shared" si="11"/>
        <v>58</v>
      </c>
      <c r="I35" s="68">
        <f t="shared" si="12"/>
        <v>1</v>
      </c>
      <c r="J35" s="69">
        <f t="shared" si="13"/>
        <v>58</v>
      </c>
      <c r="K35" s="21" t="e">
        <f>IF(#REF!&lt;&gt;0,"Não","")</f>
        <v>#REF!</v>
      </c>
      <c r="L35" s="47"/>
      <c r="T35" s="70">
        <f>C35</f>
        <v>45916</v>
      </c>
      <c r="U35" s="63">
        <f t="shared" ref="U35:W38" si="14">H35</f>
        <v>58</v>
      </c>
      <c r="V35" s="64">
        <f t="shared" si="14"/>
        <v>1</v>
      </c>
      <c r="W35" s="64">
        <f t="shared" si="14"/>
        <v>58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45917</v>
      </c>
      <c r="D36" s="20">
        <v>10</v>
      </c>
      <c r="E36" s="43">
        <v>0.5</v>
      </c>
      <c r="F36" s="20">
        <v>7</v>
      </c>
      <c r="G36" s="43">
        <v>0.25</v>
      </c>
      <c r="H36" s="67">
        <f t="shared" si="11"/>
        <v>17</v>
      </c>
      <c r="I36" s="68">
        <f t="shared" si="12"/>
        <v>0.375</v>
      </c>
      <c r="J36" s="69">
        <f t="shared" si="13"/>
        <v>45.333333333333336</v>
      </c>
      <c r="K36" s="26" t="e">
        <f>IF(#REF!&lt;&gt;0,"Não","")</f>
        <v>#REF!</v>
      </c>
      <c r="L36" s="47"/>
      <c r="T36" s="70">
        <f>C36</f>
        <v>45917</v>
      </c>
      <c r="U36" s="63">
        <f t="shared" si="14"/>
        <v>17</v>
      </c>
      <c r="V36" s="64">
        <f t="shared" si="14"/>
        <v>0.375</v>
      </c>
      <c r="W36" s="64">
        <f t="shared" si="14"/>
        <v>45.333333333333336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45918</v>
      </c>
      <c r="D37" s="43">
        <v>18</v>
      </c>
      <c r="E37" s="43">
        <v>1</v>
      </c>
      <c r="F37" s="43">
        <v>22</v>
      </c>
      <c r="G37" s="43">
        <v>0.75</v>
      </c>
      <c r="H37" s="67">
        <f t="shared" si="11"/>
        <v>40</v>
      </c>
      <c r="I37" s="68">
        <f t="shared" si="12"/>
        <v>0.875</v>
      </c>
      <c r="J37" s="69">
        <f t="shared" si="13"/>
        <v>45.714285714285715</v>
      </c>
      <c r="K37" s="21" t="e">
        <f>IF(#REF!&lt;&gt;0,"Não","")</f>
        <v>#REF!</v>
      </c>
      <c r="L37" s="47"/>
      <c r="T37" s="70">
        <f>C37</f>
        <v>45918</v>
      </c>
      <c r="U37" s="63">
        <f t="shared" si="14"/>
        <v>40</v>
      </c>
      <c r="V37" s="64">
        <f t="shared" si="14"/>
        <v>0.875</v>
      </c>
      <c r="W37" s="64">
        <f t="shared" si="14"/>
        <v>45.714285714285715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45919</v>
      </c>
      <c r="D38" s="43">
        <v>46</v>
      </c>
      <c r="E38" s="43">
        <v>1.0249999999999999</v>
      </c>
      <c r="F38" s="43">
        <v>20</v>
      </c>
      <c r="G38" s="43">
        <v>1</v>
      </c>
      <c r="H38" s="71">
        <f t="shared" si="11"/>
        <v>66</v>
      </c>
      <c r="I38" s="72">
        <f t="shared" si="12"/>
        <v>1.0125</v>
      </c>
      <c r="J38" s="73">
        <f t="shared" si="13"/>
        <v>65.18518518518519</v>
      </c>
      <c r="K38" s="21" t="e">
        <f>IF(#REF!&lt;&gt;0,"Não","")</f>
        <v>#REF!</v>
      </c>
      <c r="L38" s="47"/>
      <c r="T38" s="70">
        <f>C38</f>
        <v>45919</v>
      </c>
      <c r="U38" s="63">
        <f t="shared" si="14"/>
        <v>66</v>
      </c>
      <c r="V38" s="64">
        <f t="shared" si="14"/>
        <v>1.0125</v>
      </c>
      <c r="W38" s="64">
        <f t="shared" si="14"/>
        <v>65.18518518518519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45920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129</v>
      </c>
      <c r="E40" s="76">
        <f>IF(SUM(E34:E39)=0,0,AVERAGE(E34:E39))</f>
        <v>0.90500000000000003</v>
      </c>
      <c r="F40" s="76">
        <f>SUM(F34:F39)</f>
        <v>106</v>
      </c>
      <c r="G40" s="77">
        <f>IF(SUM(G34:G39)=0,0,AVERAGE(G34:G39))</f>
        <v>0.8</v>
      </c>
      <c r="H40" s="78">
        <f t="shared" si="11"/>
        <v>235</v>
      </c>
      <c r="I40" s="79">
        <f>AVERAGE(I34:I38)</f>
        <v>0.85250000000000004</v>
      </c>
      <c r="J40" s="80">
        <v>0</v>
      </c>
      <c r="K40" s="60"/>
      <c r="L40" s="81"/>
      <c r="U40" s="25">
        <f>D40+F40</f>
        <v>235</v>
      </c>
      <c r="V40" s="33">
        <f>SUM(V34:V38)</f>
        <v>4.2625000000000002</v>
      </c>
      <c r="W40" s="34">
        <f>SUM(W34:W38)</f>
        <v>268.23280423280426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53.646560846560853</v>
      </c>
      <c r="X41" s="37">
        <f>IF(W40=0,0,W41)</f>
        <v>53.646560846560853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54.110917537746808</v>
      </c>
      <c r="C43" s="335"/>
      <c r="D43" s="338" t="s">
        <v>1</v>
      </c>
      <c r="E43" s="339"/>
      <c r="F43" s="339" t="s">
        <v>2</v>
      </c>
      <c r="G43" s="340"/>
      <c r="H43" s="341">
        <f>C46</f>
        <v>45915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45915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45915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45916</v>
      </c>
      <c r="D47" s="43">
        <v>30</v>
      </c>
      <c r="E47" s="43">
        <v>1.05</v>
      </c>
      <c r="F47" s="43">
        <v>21</v>
      </c>
      <c r="G47" s="52">
        <v>0.75</v>
      </c>
      <c r="H47" s="96">
        <f t="shared" si="18"/>
        <v>51</v>
      </c>
      <c r="I47" s="97">
        <f t="shared" si="19"/>
        <v>0.9</v>
      </c>
      <c r="J47" s="98">
        <f t="shared" si="20"/>
        <v>56.666666666666664</v>
      </c>
      <c r="K47" s="53" t="e">
        <f>IF(#REF!&lt;&gt;0,"Não","")</f>
        <v>#REF!</v>
      </c>
      <c r="L47" s="47"/>
      <c r="R47" s="85"/>
      <c r="S47" s="99"/>
      <c r="T47" s="100">
        <f>C47</f>
        <v>45916</v>
      </c>
      <c r="U47" s="101">
        <f t="shared" ref="U47:W50" si="21">H47</f>
        <v>51</v>
      </c>
      <c r="V47" s="102">
        <f t="shared" si="21"/>
        <v>0.9</v>
      </c>
      <c r="W47" s="102">
        <f t="shared" si="21"/>
        <v>56.666666666666664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45917</v>
      </c>
      <c r="D48" s="20">
        <v>0</v>
      </c>
      <c r="E48" s="43">
        <v>0</v>
      </c>
      <c r="F48" s="20">
        <v>6</v>
      </c>
      <c r="G48" s="52">
        <v>0.25</v>
      </c>
      <c r="H48" s="96">
        <f t="shared" si="18"/>
        <v>6</v>
      </c>
      <c r="I48" s="97">
        <f t="shared" si="19"/>
        <v>0.125</v>
      </c>
      <c r="J48" s="98">
        <f t="shared" si="20"/>
        <v>48</v>
      </c>
      <c r="K48" s="109" t="e">
        <f>IF(#REF!&lt;&gt;0,"Não","")</f>
        <v>#REF!</v>
      </c>
      <c r="L48" s="47"/>
      <c r="R48" s="110"/>
      <c r="S48" s="99"/>
      <c r="T48" s="100">
        <f>C48</f>
        <v>45917</v>
      </c>
      <c r="U48" s="101">
        <f t="shared" si="21"/>
        <v>6</v>
      </c>
      <c r="V48" s="102">
        <f t="shared" si="21"/>
        <v>0.125</v>
      </c>
      <c r="W48" s="102">
        <f t="shared" si="21"/>
        <v>48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45918</v>
      </c>
      <c r="D49" s="43">
        <v>0</v>
      </c>
      <c r="E49" s="43">
        <v>0</v>
      </c>
      <c r="F49" s="20">
        <v>28</v>
      </c>
      <c r="G49" s="52">
        <v>1.0249999999999999</v>
      </c>
      <c r="H49" s="96">
        <f t="shared" si="18"/>
        <v>28</v>
      </c>
      <c r="I49" s="97">
        <f t="shared" si="19"/>
        <v>0.51249999999999996</v>
      </c>
      <c r="J49" s="98">
        <f t="shared" si="20"/>
        <v>54.634146341463421</v>
      </c>
      <c r="K49" s="53" t="e">
        <f>IF(#REF!&lt;&gt;0,"Não","")</f>
        <v>#REF!</v>
      </c>
      <c r="L49" s="47"/>
      <c r="R49" s="85"/>
      <c r="S49" s="99"/>
      <c r="T49" s="100">
        <f>C49</f>
        <v>45918</v>
      </c>
      <c r="U49" s="101">
        <f t="shared" si="21"/>
        <v>28</v>
      </c>
      <c r="V49" s="102">
        <f t="shared" si="21"/>
        <v>0.51249999999999996</v>
      </c>
      <c r="W49" s="102">
        <f t="shared" si="21"/>
        <v>54.634146341463421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45919</v>
      </c>
      <c r="D50" s="43">
        <v>0</v>
      </c>
      <c r="E50" s="43">
        <v>0</v>
      </c>
      <c r="F50" s="43">
        <v>30</v>
      </c>
      <c r="G50" s="52">
        <v>1.05</v>
      </c>
      <c r="H50" s="96">
        <f t="shared" si="18"/>
        <v>30</v>
      </c>
      <c r="I50" s="97">
        <f t="shared" si="19"/>
        <v>0.52500000000000002</v>
      </c>
      <c r="J50" s="98">
        <f t="shared" si="20"/>
        <v>57.142857142857139</v>
      </c>
      <c r="K50" s="53" t="e">
        <f>IF(#REF!&lt;&gt;0,"Não","")</f>
        <v>#REF!</v>
      </c>
      <c r="L50" s="47"/>
      <c r="R50" s="85"/>
      <c r="S50" s="99"/>
      <c r="T50" s="100">
        <f>C50</f>
        <v>45919</v>
      </c>
      <c r="U50" s="101">
        <f t="shared" si="21"/>
        <v>30</v>
      </c>
      <c r="V50" s="102">
        <f t="shared" si="21"/>
        <v>0.52500000000000002</v>
      </c>
      <c r="W50" s="102">
        <f t="shared" si="21"/>
        <v>57.142857142857139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45920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30</v>
      </c>
      <c r="E52" s="115">
        <f>IF(SUM(E46:E51)=0,0,AVERAGE(E46:E51))</f>
        <v>0.21000000000000002</v>
      </c>
      <c r="F52" s="115">
        <f>SUM(F46:F51)</f>
        <v>85</v>
      </c>
      <c r="G52" s="116">
        <f>IF(SUM(G46:G51)=0,0,AVERAGE(G46:G51))</f>
        <v>0.61499999999999999</v>
      </c>
      <c r="H52" s="115">
        <f t="shared" si="18"/>
        <v>115</v>
      </c>
      <c r="I52" s="117">
        <f>AVERAGE(E52,G52)</f>
        <v>0.41249999999999998</v>
      </c>
      <c r="J52" s="118">
        <f>IF(I52=0,0,H52/I52)</f>
        <v>278.78787878787881</v>
      </c>
      <c r="K52" s="60"/>
      <c r="L52" s="119"/>
      <c r="R52" s="85"/>
      <c r="S52" s="3"/>
      <c r="T52" s="104"/>
      <c r="U52" s="25">
        <f>D52+F52</f>
        <v>115</v>
      </c>
      <c r="V52" s="33">
        <f>SUM(V46:V50)</f>
        <v>2.0625</v>
      </c>
      <c r="W52" s="34">
        <f>SUM(W46:W50)</f>
        <v>216.44367015098723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54.110917537746808</v>
      </c>
      <c r="X53" s="37">
        <f>IF(W52=0,0,W53)</f>
        <v>54.110917537746808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19.666666666666668</v>
      </c>
      <c r="C56" s="306"/>
      <c r="D56" s="317" t="s">
        <v>1</v>
      </c>
      <c r="E56" s="318"/>
      <c r="F56" s="318" t="s">
        <v>2</v>
      </c>
      <c r="G56" s="319"/>
      <c r="H56" s="320">
        <f>C59</f>
        <v>45915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45915</v>
      </c>
      <c r="D59" s="43">
        <v>0</v>
      </c>
      <c r="E59" s="43">
        <v>0</v>
      </c>
      <c r="F59" s="43">
        <v>6</v>
      </c>
      <c r="G59" s="52">
        <v>0.75</v>
      </c>
      <c r="H59" s="125">
        <f>D59+F59</f>
        <v>6</v>
      </c>
      <c r="I59" s="126">
        <f>IF(H59=0,0,AVERAGE(E59,G59))</f>
        <v>0.375</v>
      </c>
      <c r="J59" s="127">
        <f t="shared" ref="J59:J64" si="23">IF(H59=0,0,H59/I59)</f>
        <v>16</v>
      </c>
      <c r="K59" s="53" t="e">
        <f>IF(#REF!&lt;&gt;0,"Não","")</f>
        <v>#REF!</v>
      </c>
      <c r="L59" s="128"/>
      <c r="T59" s="129">
        <f>C59</f>
        <v>45915</v>
      </c>
      <c r="U59" s="130">
        <f>H59</f>
        <v>6</v>
      </c>
      <c r="V59" s="131">
        <f>I59</f>
        <v>0.375</v>
      </c>
      <c r="W59" s="131">
        <f>J59</f>
        <v>16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45916</v>
      </c>
      <c r="D60" s="43">
        <v>7</v>
      </c>
      <c r="E60" s="43">
        <v>0.5</v>
      </c>
      <c r="F60" s="43">
        <v>7</v>
      </c>
      <c r="G60" s="52">
        <v>1</v>
      </c>
      <c r="H60" s="125">
        <f>D60+F60</f>
        <v>14</v>
      </c>
      <c r="I60" s="126">
        <f>IF(H60=0,0,AVERAGE(E60,G60))</f>
        <v>0.75</v>
      </c>
      <c r="J60" s="127">
        <f t="shared" si="23"/>
        <v>18.666666666666668</v>
      </c>
      <c r="K60" s="53" t="e">
        <f>IF(#REF!&lt;&gt;0,"Não","")</f>
        <v>#REF!</v>
      </c>
      <c r="L60" s="128"/>
      <c r="T60" s="129">
        <f>C60</f>
        <v>45916</v>
      </c>
      <c r="U60" s="130">
        <f t="shared" ref="U60:W63" si="25">H60</f>
        <v>14</v>
      </c>
      <c r="V60" s="131">
        <f t="shared" si="25"/>
        <v>0.75</v>
      </c>
      <c r="W60" s="131">
        <f t="shared" si="25"/>
        <v>18.666666666666668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45917</v>
      </c>
      <c r="D61" s="43">
        <v>8</v>
      </c>
      <c r="E61" s="43">
        <v>0.5</v>
      </c>
      <c r="F61" s="43">
        <v>0</v>
      </c>
      <c r="G61" s="52">
        <v>0</v>
      </c>
      <c r="H61" s="125">
        <f t="shared" ref="H61:H65" si="26">D61+F61</f>
        <v>8</v>
      </c>
      <c r="I61" s="126">
        <f t="shared" ref="I61:I64" si="27">IF(H61=0,0,AVERAGE(E61,G61))</f>
        <v>0.25</v>
      </c>
      <c r="J61" s="127">
        <f t="shared" si="23"/>
        <v>32</v>
      </c>
      <c r="K61" s="109" t="e">
        <f>IF(#REF!&lt;&gt;0,"Não","")</f>
        <v>#REF!</v>
      </c>
      <c r="L61" s="128"/>
      <c r="T61" s="129">
        <f>C61</f>
        <v>45917</v>
      </c>
      <c r="U61" s="130">
        <f t="shared" si="25"/>
        <v>8</v>
      </c>
      <c r="V61" s="131">
        <f t="shared" si="25"/>
        <v>0.25</v>
      </c>
      <c r="W61" s="131">
        <f t="shared" si="25"/>
        <v>32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45918</v>
      </c>
      <c r="D62" s="43">
        <v>0</v>
      </c>
      <c r="E62" s="43">
        <v>0</v>
      </c>
      <c r="F62" s="43">
        <v>3</v>
      </c>
      <c r="G62" s="52">
        <v>0.5</v>
      </c>
      <c r="H62" s="125">
        <f t="shared" si="26"/>
        <v>3</v>
      </c>
      <c r="I62" s="126">
        <f t="shared" si="27"/>
        <v>0.25</v>
      </c>
      <c r="J62" s="127">
        <f t="shared" si="23"/>
        <v>12</v>
      </c>
      <c r="K62" s="53" t="e">
        <f>IF(#REF!&lt;&gt;0,"Não","")</f>
        <v>#REF!</v>
      </c>
      <c r="L62" s="128"/>
      <c r="T62" s="129">
        <f>C62</f>
        <v>45918</v>
      </c>
      <c r="U62" s="130">
        <f t="shared" si="25"/>
        <v>3</v>
      </c>
      <c r="V62" s="131">
        <f t="shared" si="25"/>
        <v>0.25</v>
      </c>
      <c r="W62" s="131">
        <f t="shared" si="25"/>
        <v>12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45919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45919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45920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15</v>
      </c>
      <c r="E65" s="135">
        <f>IF(SUM(E59:E64)=0,0,AVERAGE(E59:E64))</f>
        <v>0.2</v>
      </c>
      <c r="F65" s="135">
        <f>SUM(F59:F64)</f>
        <v>16</v>
      </c>
      <c r="G65" s="136">
        <f>IF(SUM(G59:G64)=0,0,AVERAGE(G59:G64))</f>
        <v>0.45</v>
      </c>
      <c r="H65" s="135">
        <f t="shared" si="26"/>
        <v>31</v>
      </c>
      <c r="I65" s="137">
        <f>AVERAGE(E65,G65)</f>
        <v>0.32500000000000001</v>
      </c>
      <c r="J65" s="138">
        <f>IF(I65=0,0,H65/I65)</f>
        <v>95.384615384615387</v>
      </c>
      <c r="K65" s="60"/>
      <c r="L65" s="139"/>
      <c r="U65" s="25">
        <f>D65+F65</f>
        <v>31</v>
      </c>
      <c r="V65" s="33">
        <f>SUM(V59:V63)</f>
        <v>1.625</v>
      </c>
      <c r="W65" s="34">
        <f>SUM(W59:W63)</f>
        <v>78.666666666666671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19.666666666666668</v>
      </c>
      <c r="X66" s="37">
        <f>IF(W65=0,0,W66)</f>
        <v>19.666666666666668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6.5666666666666673</v>
      </c>
      <c r="C68" s="306"/>
      <c r="D68" s="309" t="s">
        <v>1</v>
      </c>
      <c r="E68" s="310"/>
      <c r="F68" s="311" t="s">
        <v>2</v>
      </c>
      <c r="G68" s="309"/>
      <c r="H68" s="312">
        <f>C71</f>
        <v>45915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45915</v>
      </c>
      <c r="D71" s="146">
        <v>6</v>
      </c>
      <c r="E71" s="146">
        <v>2</v>
      </c>
      <c r="F71" s="146">
        <v>2</v>
      </c>
      <c r="G71" s="146">
        <v>2</v>
      </c>
      <c r="H71" s="147">
        <f t="shared" ref="H71:H77" si="28">D71+F71</f>
        <v>8</v>
      </c>
      <c r="I71" s="148">
        <f t="shared" ref="I71:I76" si="29">IF(H71=0,0,AVERAGE(E71,G71))</f>
        <v>2</v>
      </c>
      <c r="J71" s="149">
        <f t="shared" ref="J71:J76" si="30">IF(H71=0,0,H71/I71)</f>
        <v>4</v>
      </c>
      <c r="K71" s="150"/>
      <c r="L71" s="128"/>
      <c r="T71" s="151">
        <f>C71</f>
        <v>45915</v>
      </c>
      <c r="U71" s="152">
        <f>H71</f>
        <v>8</v>
      </c>
      <c r="V71" s="153">
        <f>I71</f>
        <v>2</v>
      </c>
      <c r="W71" s="153">
        <f>J71</f>
        <v>4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45916</v>
      </c>
      <c r="D72" s="146">
        <v>4</v>
      </c>
      <c r="E72" s="146">
        <v>2</v>
      </c>
      <c r="F72" s="146">
        <v>5</v>
      </c>
      <c r="G72" s="146">
        <v>2</v>
      </c>
      <c r="H72" s="147">
        <f t="shared" si="28"/>
        <v>9</v>
      </c>
      <c r="I72" s="148">
        <f t="shared" si="29"/>
        <v>2</v>
      </c>
      <c r="J72" s="149">
        <f t="shared" si="30"/>
        <v>4.5</v>
      </c>
      <c r="K72" s="150"/>
      <c r="L72" s="128"/>
      <c r="T72" s="151">
        <f>C72</f>
        <v>45916</v>
      </c>
      <c r="U72" s="152">
        <f t="shared" ref="U72:W75" si="32">H72</f>
        <v>9</v>
      </c>
      <c r="V72" s="153">
        <f t="shared" si="32"/>
        <v>2</v>
      </c>
      <c r="W72" s="153">
        <f t="shared" si="32"/>
        <v>4.5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45917</v>
      </c>
      <c r="D73" s="146">
        <v>5</v>
      </c>
      <c r="E73" s="146">
        <v>2</v>
      </c>
      <c r="F73" s="146">
        <v>11</v>
      </c>
      <c r="G73" s="146">
        <v>2</v>
      </c>
      <c r="H73" s="147">
        <f t="shared" si="28"/>
        <v>16</v>
      </c>
      <c r="I73" s="148">
        <f t="shared" si="29"/>
        <v>2</v>
      </c>
      <c r="J73" s="149">
        <f t="shared" si="30"/>
        <v>8</v>
      </c>
      <c r="K73" s="150"/>
      <c r="L73" s="128"/>
      <c r="T73" s="151">
        <f>C73</f>
        <v>45917</v>
      </c>
      <c r="U73" s="152">
        <f t="shared" si="32"/>
        <v>16</v>
      </c>
      <c r="V73" s="153">
        <f t="shared" si="32"/>
        <v>2</v>
      </c>
      <c r="W73" s="153">
        <f t="shared" si="32"/>
        <v>8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45918</v>
      </c>
      <c r="D74" s="146">
        <v>6</v>
      </c>
      <c r="E74" s="146">
        <v>1</v>
      </c>
      <c r="F74" s="146">
        <v>8</v>
      </c>
      <c r="G74" s="146">
        <v>2</v>
      </c>
      <c r="H74" s="147">
        <f t="shared" si="28"/>
        <v>14</v>
      </c>
      <c r="I74" s="148">
        <f t="shared" si="29"/>
        <v>1.5</v>
      </c>
      <c r="J74" s="149">
        <f t="shared" si="30"/>
        <v>9.3333333333333339</v>
      </c>
      <c r="K74" s="150"/>
      <c r="L74" s="128"/>
      <c r="T74" s="151">
        <f>C74</f>
        <v>45918</v>
      </c>
      <c r="U74" s="152">
        <f t="shared" si="32"/>
        <v>14</v>
      </c>
      <c r="V74" s="153">
        <f t="shared" si="32"/>
        <v>1.5</v>
      </c>
      <c r="W74" s="153">
        <f t="shared" si="32"/>
        <v>9.3333333333333339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45919</v>
      </c>
      <c r="D75" s="146">
        <v>2</v>
      </c>
      <c r="E75" s="146">
        <v>2</v>
      </c>
      <c r="F75" s="146">
        <v>12</v>
      </c>
      <c r="G75" s="146">
        <v>2</v>
      </c>
      <c r="H75" s="147">
        <f t="shared" si="28"/>
        <v>14</v>
      </c>
      <c r="I75" s="148">
        <f t="shared" si="29"/>
        <v>2</v>
      </c>
      <c r="J75" s="149">
        <f t="shared" si="30"/>
        <v>7</v>
      </c>
      <c r="K75" s="150"/>
      <c r="L75" s="128"/>
      <c r="T75" s="151">
        <f>C75</f>
        <v>45919</v>
      </c>
      <c r="U75" s="152">
        <f t="shared" si="32"/>
        <v>14</v>
      </c>
      <c r="V75" s="153">
        <f t="shared" si="32"/>
        <v>2</v>
      </c>
      <c r="W75" s="153">
        <f t="shared" si="32"/>
        <v>7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45920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23</v>
      </c>
      <c r="E77" s="157">
        <f>IF(SUM(E71:E76)=0,0,AVERAGE(E71:E76))</f>
        <v>1.8</v>
      </c>
      <c r="F77" s="157">
        <f>SUM(F71:F76)</f>
        <v>38</v>
      </c>
      <c r="G77" s="158">
        <f>IF(SUM(G71:G76)=0,0,AVERAGE(G71:G76))</f>
        <v>2</v>
      </c>
      <c r="H77" s="157">
        <f t="shared" si="28"/>
        <v>61</v>
      </c>
      <c r="I77" s="159">
        <f>AVERAGE(E77,G77)</f>
        <v>1.9</v>
      </c>
      <c r="J77" s="160">
        <f>IF(I77=0,0,H77/I77)</f>
        <v>32.10526315789474</v>
      </c>
      <c r="K77" s="60"/>
      <c r="L77" s="142"/>
      <c r="U77" s="25">
        <f>D77+F77</f>
        <v>61</v>
      </c>
      <c r="V77" s="33">
        <f>SUM(V71:V75)</f>
        <v>9.5</v>
      </c>
      <c r="W77" s="34">
        <f>SUM(W71:W75)</f>
        <v>32.833333333333336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6.5666666666666673</v>
      </c>
      <c r="X78" s="37">
        <f>IF(W77=0,0,W78)</f>
        <v>6.5666666666666673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45915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45916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45917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45918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45919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45920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L59:L64 L71:L76 D86:L86 D10:G15 D22:G27 D59:G64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47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46" priority="11" operator="equal">
      <formula>$R$2</formula>
    </cfRule>
  </conditionalFormatting>
  <conditionalFormatting sqref="C59:C64">
    <cfRule type="cellIs" dxfId="45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O127"/>
  <sheetViews>
    <sheetView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23.213095238095239</v>
      </c>
      <c r="C7" s="306"/>
      <c r="D7" s="382" t="s">
        <v>1</v>
      </c>
      <c r="E7" s="383"/>
      <c r="F7" s="383" t="s">
        <v>2</v>
      </c>
      <c r="G7" s="384"/>
      <c r="H7" s="385">
        <f>C10</f>
        <v>45922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'15set'!C15+2</f>
        <v>45922</v>
      </c>
      <c r="D10" s="20">
        <v>102</v>
      </c>
      <c r="E10" s="20">
        <v>7</v>
      </c>
      <c r="F10" s="20">
        <v>93</v>
      </c>
      <c r="G10" s="20">
        <v>7</v>
      </c>
      <c r="H10" s="179">
        <f t="shared" ref="H10:H16" si="0">D10+F10</f>
        <v>195</v>
      </c>
      <c r="I10" s="180">
        <f t="shared" ref="I10:I15" si="1">IF(H10=0,0,AVERAGE(E10,G10))</f>
        <v>7</v>
      </c>
      <c r="J10" s="181">
        <f t="shared" ref="J10:J15" si="2">IF(H10=0,0,H10/I10)</f>
        <v>27.857142857142858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45922</v>
      </c>
      <c r="U10" s="17">
        <f>H10</f>
        <v>195</v>
      </c>
      <c r="V10" s="19">
        <f>I10</f>
        <v>7</v>
      </c>
      <c r="W10" s="24">
        <f>J10</f>
        <v>27.857142857142858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45923</v>
      </c>
      <c r="D11" s="20">
        <v>66</v>
      </c>
      <c r="E11" s="20">
        <v>6</v>
      </c>
      <c r="F11" s="20">
        <v>53</v>
      </c>
      <c r="G11" s="20">
        <v>6</v>
      </c>
      <c r="H11" s="179">
        <f t="shared" si="0"/>
        <v>119</v>
      </c>
      <c r="I11" s="180">
        <f t="shared" si="1"/>
        <v>6</v>
      </c>
      <c r="J11" s="181">
        <f t="shared" si="2"/>
        <v>19.833333333333332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45923</v>
      </c>
      <c r="U11" s="17">
        <f t="shared" ref="U11:W14" si="3">H11</f>
        <v>119</v>
      </c>
      <c r="V11" s="19">
        <f t="shared" si="3"/>
        <v>6</v>
      </c>
      <c r="W11" s="24">
        <f t="shared" si="3"/>
        <v>19.833333333333332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45924</v>
      </c>
      <c r="D12" s="20">
        <v>63</v>
      </c>
      <c r="E12" s="20">
        <v>7</v>
      </c>
      <c r="F12" s="20">
        <v>92</v>
      </c>
      <c r="G12" s="20">
        <v>7</v>
      </c>
      <c r="H12" s="179">
        <f t="shared" si="0"/>
        <v>155</v>
      </c>
      <c r="I12" s="180">
        <f t="shared" si="1"/>
        <v>7</v>
      </c>
      <c r="J12" s="181">
        <f t="shared" si="2"/>
        <v>22.142857142857142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45924</v>
      </c>
      <c r="U12" s="17">
        <f t="shared" si="3"/>
        <v>155</v>
      </c>
      <c r="V12" s="19">
        <f t="shared" si="3"/>
        <v>7</v>
      </c>
      <c r="W12" s="24">
        <f t="shared" si="3"/>
        <v>22.142857142857142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45925</v>
      </c>
      <c r="D13" s="20">
        <v>80</v>
      </c>
      <c r="E13" s="20">
        <v>7</v>
      </c>
      <c r="F13" s="20">
        <v>87</v>
      </c>
      <c r="G13" s="20">
        <v>7</v>
      </c>
      <c r="H13" s="179">
        <f t="shared" si="0"/>
        <v>167</v>
      </c>
      <c r="I13" s="180">
        <f t="shared" si="1"/>
        <v>7</v>
      </c>
      <c r="J13" s="181">
        <f t="shared" si="2"/>
        <v>23.857142857142858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45925</v>
      </c>
      <c r="U13" s="17">
        <f t="shared" si="3"/>
        <v>167</v>
      </c>
      <c r="V13" s="19">
        <f t="shared" si="3"/>
        <v>7</v>
      </c>
      <c r="W13" s="24">
        <f t="shared" si="3"/>
        <v>23.857142857142858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45926</v>
      </c>
      <c r="D14" s="20">
        <v>122</v>
      </c>
      <c r="E14" s="20">
        <v>8</v>
      </c>
      <c r="F14" s="20">
        <v>57</v>
      </c>
      <c r="G14" s="20">
        <v>8</v>
      </c>
      <c r="H14" s="179">
        <f t="shared" si="0"/>
        <v>179</v>
      </c>
      <c r="I14" s="180">
        <f t="shared" si="1"/>
        <v>8</v>
      </c>
      <c r="J14" s="181">
        <f t="shared" si="2"/>
        <v>22.375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45926</v>
      </c>
      <c r="U14" s="17">
        <f t="shared" si="3"/>
        <v>179</v>
      </c>
      <c r="V14" s="19">
        <f t="shared" si="3"/>
        <v>8</v>
      </c>
      <c r="W14" s="24">
        <f t="shared" si="3"/>
        <v>22.375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45927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433</v>
      </c>
      <c r="E16" s="30">
        <f>IF(SUM(E10:E15)=0,0,AVERAGE(E10:E15))</f>
        <v>7</v>
      </c>
      <c r="F16" s="30">
        <f>SUM(F10:F15)</f>
        <v>382</v>
      </c>
      <c r="G16" s="30">
        <f>IF(SUM(G10:G15)=0,0,AVERAGE(G10:G15))</f>
        <v>7</v>
      </c>
      <c r="H16" s="30">
        <f t="shared" si="0"/>
        <v>815</v>
      </c>
      <c r="I16" s="31">
        <f>IF(H16=0,0,AVERAGE(E16,G16))</f>
        <v>7</v>
      </c>
      <c r="J16" s="32">
        <f>IF(H16=0,0,H16/I16)</f>
        <v>116.42857142857143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815</v>
      </c>
      <c r="V16" s="33">
        <f>SUM(V10:V14)</f>
        <v>35</v>
      </c>
      <c r="W16" s="34">
        <f>SUM(W10:W14)</f>
        <v>116.06547619047619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23.213095238095239</v>
      </c>
      <c r="X17" s="37">
        <f>IF(W16=0,0,W17)</f>
        <v>23.213095238095239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9.3866666666666667</v>
      </c>
      <c r="C19" s="306"/>
      <c r="D19" s="368" t="s">
        <v>1</v>
      </c>
      <c r="E19" s="369"/>
      <c r="F19" s="369" t="s">
        <v>2</v>
      </c>
      <c r="G19" s="370"/>
      <c r="H19" s="371">
        <f>C22</f>
        <v>45922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45922</v>
      </c>
      <c r="D22" s="43">
        <v>5</v>
      </c>
      <c r="E22" s="43">
        <v>1</v>
      </c>
      <c r="F22" s="43">
        <v>5</v>
      </c>
      <c r="G22" s="43">
        <v>1</v>
      </c>
      <c r="H22" s="44">
        <f t="shared" ref="H22:H28" si="5">D22+F22</f>
        <v>10</v>
      </c>
      <c r="I22" s="45">
        <f t="shared" ref="I22:I27" si="6">IF(H22=0,0,AVERAGE(E22,G22))</f>
        <v>1</v>
      </c>
      <c r="J22" s="46">
        <f t="shared" ref="J22:J27" si="7">IF(H22=0,0,H22/I22)</f>
        <v>10</v>
      </c>
      <c r="K22" s="21" t="e">
        <f>IF(#REF!&lt;&gt;0,"Não","")</f>
        <v>#REF!</v>
      </c>
      <c r="L22" s="47"/>
      <c r="T22" s="48">
        <f>C22</f>
        <v>45922</v>
      </c>
      <c r="U22" s="39">
        <f>H22</f>
        <v>10</v>
      </c>
      <c r="V22" s="40">
        <f>I22</f>
        <v>1</v>
      </c>
      <c r="W22" s="40">
        <f>J22</f>
        <v>10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45923</v>
      </c>
      <c r="D23" s="43">
        <v>2</v>
      </c>
      <c r="E23" s="43">
        <v>0.75</v>
      </c>
      <c r="F23" s="43">
        <v>5</v>
      </c>
      <c r="G23" s="43">
        <v>0.75</v>
      </c>
      <c r="H23" s="44">
        <f t="shared" si="5"/>
        <v>7</v>
      </c>
      <c r="I23" s="45">
        <f t="shared" si="6"/>
        <v>0.75</v>
      </c>
      <c r="J23" s="46">
        <f t="shared" si="7"/>
        <v>9.3333333333333339</v>
      </c>
      <c r="K23" s="21" t="e">
        <f>IF(#REF!&lt;&gt;0,"Não","")</f>
        <v>#REF!</v>
      </c>
      <c r="L23" s="47"/>
      <c r="T23" s="48">
        <f>C23</f>
        <v>45923</v>
      </c>
      <c r="U23" s="39">
        <f t="shared" ref="U23:W26" si="8">H23</f>
        <v>7</v>
      </c>
      <c r="V23" s="40">
        <f t="shared" si="8"/>
        <v>0.75</v>
      </c>
      <c r="W23" s="40">
        <f t="shared" si="8"/>
        <v>9.3333333333333339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45924</v>
      </c>
      <c r="D24" s="43">
        <v>3</v>
      </c>
      <c r="E24" s="43">
        <v>0.75</v>
      </c>
      <c r="F24" s="43">
        <v>1</v>
      </c>
      <c r="G24" s="43">
        <v>0.25</v>
      </c>
      <c r="H24" s="44">
        <f t="shared" si="5"/>
        <v>4</v>
      </c>
      <c r="I24" s="45">
        <f t="shared" si="6"/>
        <v>0.5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45924</v>
      </c>
      <c r="U24" s="39">
        <f t="shared" si="8"/>
        <v>4</v>
      </c>
      <c r="V24" s="40">
        <f t="shared" si="8"/>
        <v>0.5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45925</v>
      </c>
      <c r="D25" s="43">
        <v>4</v>
      </c>
      <c r="E25" s="43">
        <v>0.75</v>
      </c>
      <c r="F25" s="43">
        <v>2</v>
      </c>
      <c r="G25" s="43">
        <v>0.5</v>
      </c>
      <c r="H25" s="44">
        <f t="shared" si="5"/>
        <v>6</v>
      </c>
      <c r="I25" s="45">
        <f t="shared" si="6"/>
        <v>0.625</v>
      </c>
      <c r="J25" s="46">
        <f t="shared" si="7"/>
        <v>9.6</v>
      </c>
      <c r="K25" s="21" t="e">
        <f>IF(#REF!&lt;&gt;0,"Não","")</f>
        <v>#REF!</v>
      </c>
      <c r="L25" s="47"/>
      <c r="T25" s="48">
        <f>C25</f>
        <v>45925</v>
      </c>
      <c r="U25" s="39">
        <f t="shared" si="8"/>
        <v>6</v>
      </c>
      <c r="V25" s="40">
        <f t="shared" si="8"/>
        <v>0.625</v>
      </c>
      <c r="W25" s="40">
        <f t="shared" si="8"/>
        <v>9.6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45926</v>
      </c>
      <c r="D26" s="43">
        <v>4</v>
      </c>
      <c r="E26" s="43">
        <v>1</v>
      </c>
      <c r="F26" s="43">
        <v>6</v>
      </c>
      <c r="G26" s="43">
        <v>1</v>
      </c>
      <c r="H26" s="49">
        <f t="shared" si="5"/>
        <v>10</v>
      </c>
      <c r="I26" s="50">
        <f t="shared" si="6"/>
        <v>1</v>
      </c>
      <c r="J26" s="51">
        <f t="shared" si="7"/>
        <v>10</v>
      </c>
      <c r="K26" s="21" t="e">
        <f>IF(#REF!&lt;&gt;0,"Não","")</f>
        <v>#REF!</v>
      </c>
      <c r="L26" s="47"/>
      <c r="T26" s="48">
        <f>C26</f>
        <v>45926</v>
      </c>
      <c r="U26" s="39">
        <f t="shared" si="8"/>
        <v>10</v>
      </c>
      <c r="V26" s="40">
        <f t="shared" si="8"/>
        <v>1</v>
      </c>
      <c r="W26" s="40">
        <f t="shared" si="8"/>
        <v>10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45927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18</v>
      </c>
      <c r="E28" s="56">
        <f>IF(SUM(E22:E27)=0,0,AVERAGE(E22:E27))</f>
        <v>0.85</v>
      </c>
      <c r="F28" s="56">
        <f>SUM(F22:F27)</f>
        <v>19</v>
      </c>
      <c r="G28" s="57">
        <f>IF(SUM(G22:G27)=0,0,AVERAGE(G22:G27))</f>
        <v>0.7</v>
      </c>
      <c r="H28" s="56">
        <f t="shared" si="5"/>
        <v>37</v>
      </c>
      <c r="I28" s="58">
        <f>AVERAGE(I22:I26)</f>
        <v>0.77500000000000002</v>
      </c>
      <c r="J28" s="59">
        <f>IF(H28=0,0,H28/I28)</f>
        <v>47.741935483870968</v>
      </c>
      <c r="K28" s="60"/>
      <c r="L28" s="61"/>
      <c r="U28" s="25">
        <f>D28+F28</f>
        <v>37</v>
      </c>
      <c r="V28" s="33">
        <f>SUM(V22:V26)</f>
        <v>3.875</v>
      </c>
      <c r="W28" s="34">
        <f>SUM(W22:W26)</f>
        <v>46.933333333333337</v>
      </c>
      <c r="X28" s="25">
        <f>COUNT(X22:X26)</f>
        <v>5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9.3866666666666667</v>
      </c>
      <c r="X29" s="37">
        <f>IF(W28=0,0,W29)</f>
        <v>9.3866666666666667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49.665040650406503</v>
      </c>
      <c r="C31" s="306"/>
      <c r="D31" s="352" t="s">
        <v>1</v>
      </c>
      <c r="E31" s="353"/>
      <c r="F31" s="353" t="s">
        <v>2</v>
      </c>
      <c r="G31" s="354"/>
      <c r="H31" s="355">
        <f>C34</f>
        <v>45922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45922</v>
      </c>
      <c r="D34" s="43">
        <v>23</v>
      </c>
      <c r="E34" s="43">
        <v>1</v>
      </c>
      <c r="F34" s="43">
        <v>32</v>
      </c>
      <c r="G34" s="43">
        <v>1.05</v>
      </c>
      <c r="H34" s="67">
        <f t="shared" ref="H34:H40" si="11">D34+F34</f>
        <v>55</v>
      </c>
      <c r="I34" s="68">
        <f t="shared" ref="I34:I39" si="12">IF(H34=0,0,AVERAGE(E34,G34))</f>
        <v>1.0249999999999999</v>
      </c>
      <c r="J34" s="69">
        <f t="shared" ref="J34:J39" si="13">IF(H34=0,0,H34/I34)</f>
        <v>53.658536585365859</v>
      </c>
      <c r="K34" s="21" t="e">
        <f>IF(#REF!&lt;&gt;0,"Não","")</f>
        <v>#REF!</v>
      </c>
      <c r="L34" s="47"/>
      <c r="T34" s="70">
        <f>C34</f>
        <v>45922</v>
      </c>
      <c r="U34" s="63">
        <f>H34</f>
        <v>55</v>
      </c>
      <c r="V34" s="64">
        <f>I34</f>
        <v>1.0249999999999999</v>
      </c>
      <c r="W34" s="64">
        <f>J34</f>
        <v>53.658536585365859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45923</v>
      </c>
      <c r="D35" s="43">
        <v>25</v>
      </c>
      <c r="E35" s="43">
        <v>1</v>
      </c>
      <c r="F35" s="43">
        <v>23</v>
      </c>
      <c r="G35" s="43">
        <v>1</v>
      </c>
      <c r="H35" s="67">
        <f t="shared" si="11"/>
        <v>48</v>
      </c>
      <c r="I35" s="68">
        <f t="shared" si="12"/>
        <v>1</v>
      </c>
      <c r="J35" s="69">
        <f t="shared" si="13"/>
        <v>48</v>
      </c>
      <c r="K35" s="21" t="e">
        <f>IF(#REF!&lt;&gt;0,"Não","")</f>
        <v>#REF!</v>
      </c>
      <c r="L35" s="47"/>
      <c r="T35" s="70">
        <f>C35</f>
        <v>45923</v>
      </c>
      <c r="U35" s="63">
        <f t="shared" ref="U35:W38" si="14">H35</f>
        <v>48</v>
      </c>
      <c r="V35" s="64">
        <f t="shared" si="14"/>
        <v>1</v>
      </c>
      <c r="W35" s="64">
        <f t="shared" si="14"/>
        <v>48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45924</v>
      </c>
      <c r="D36" s="20">
        <v>25</v>
      </c>
      <c r="E36" s="43">
        <v>1</v>
      </c>
      <c r="F36" s="20">
        <v>10</v>
      </c>
      <c r="G36" s="43">
        <v>0.5</v>
      </c>
      <c r="H36" s="67">
        <f t="shared" si="11"/>
        <v>35</v>
      </c>
      <c r="I36" s="68">
        <f t="shared" si="12"/>
        <v>0.75</v>
      </c>
      <c r="J36" s="69">
        <f t="shared" si="13"/>
        <v>46.666666666666664</v>
      </c>
      <c r="K36" s="26" t="e">
        <f>IF(#REF!&lt;&gt;0,"Não","")</f>
        <v>#REF!</v>
      </c>
      <c r="L36" s="47"/>
      <c r="T36" s="70">
        <f>C36</f>
        <v>45924</v>
      </c>
      <c r="U36" s="63">
        <f t="shared" si="14"/>
        <v>35</v>
      </c>
      <c r="V36" s="64">
        <f t="shared" si="14"/>
        <v>0.75</v>
      </c>
      <c r="W36" s="64">
        <f t="shared" si="14"/>
        <v>46.666666666666664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45925</v>
      </c>
      <c r="D37" s="43">
        <v>7</v>
      </c>
      <c r="E37" s="43">
        <v>0.5</v>
      </c>
      <c r="F37" s="43">
        <v>0</v>
      </c>
      <c r="G37" s="43">
        <v>0</v>
      </c>
      <c r="H37" s="67">
        <f t="shared" si="11"/>
        <v>7</v>
      </c>
      <c r="I37" s="68">
        <f t="shared" si="12"/>
        <v>0.25</v>
      </c>
      <c r="J37" s="69">
        <f t="shared" si="13"/>
        <v>28</v>
      </c>
      <c r="K37" s="21" t="e">
        <f>IF(#REF!&lt;&gt;0,"Não","")</f>
        <v>#REF!</v>
      </c>
      <c r="L37" s="47"/>
      <c r="T37" s="70">
        <f>C37</f>
        <v>45925</v>
      </c>
      <c r="U37" s="63">
        <f t="shared" si="14"/>
        <v>7</v>
      </c>
      <c r="V37" s="64">
        <f t="shared" si="14"/>
        <v>0.25</v>
      </c>
      <c r="W37" s="64">
        <f t="shared" si="14"/>
        <v>28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45926</v>
      </c>
      <c r="D38" s="43">
        <v>16</v>
      </c>
      <c r="E38" s="43">
        <v>0.25</v>
      </c>
      <c r="F38" s="43">
        <v>29</v>
      </c>
      <c r="G38" s="43">
        <v>1</v>
      </c>
      <c r="H38" s="71">
        <f t="shared" si="11"/>
        <v>45</v>
      </c>
      <c r="I38" s="72">
        <f t="shared" si="12"/>
        <v>0.625</v>
      </c>
      <c r="J38" s="73">
        <f t="shared" si="13"/>
        <v>72</v>
      </c>
      <c r="K38" s="21" t="e">
        <f>IF(#REF!&lt;&gt;0,"Não","")</f>
        <v>#REF!</v>
      </c>
      <c r="L38" s="47"/>
      <c r="T38" s="70">
        <f>C38</f>
        <v>45926</v>
      </c>
      <c r="U38" s="63">
        <f t="shared" si="14"/>
        <v>45</v>
      </c>
      <c r="V38" s="64">
        <f t="shared" si="14"/>
        <v>0.625</v>
      </c>
      <c r="W38" s="64">
        <f t="shared" si="14"/>
        <v>72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45927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96</v>
      </c>
      <c r="E40" s="76">
        <f>IF(SUM(E34:E39)=0,0,AVERAGE(E34:E39))</f>
        <v>0.75</v>
      </c>
      <c r="F40" s="76">
        <f>SUM(F34:F39)</f>
        <v>94</v>
      </c>
      <c r="G40" s="77">
        <f>IF(SUM(G34:G39)=0,0,AVERAGE(G34:G39))</f>
        <v>0.71</v>
      </c>
      <c r="H40" s="78">
        <f t="shared" si="11"/>
        <v>190</v>
      </c>
      <c r="I40" s="79">
        <f>AVERAGE(I34:I38)</f>
        <v>0.73</v>
      </c>
      <c r="J40" s="80">
        <v>0</v>
      </c>
      <c r="K40" s="60"/>
      <c r="L40" s="81"/>
      <c r="U40" s="25">
        <f>D40+F40</f>
        <v>190</v>
      </c>
      <c r="V40" s="33">
        <f>SUM(V34:V38)</f>
        <v>3.65</v>
      </c>
      <c r="W40" s="34">
        <f>SUM(W34:W38)</f>
        <v>248.32520325203251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49.665040650406503</v>
      </c>
      <c r="X41" s="37">
        <f>IF(W40=0,0,W41)</f>
        <v>49.665040650406503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53.142857142857146</v>
      </c>
      <c r="C43" s="335"/>
      <c r="D43" s="338" t="s">
        <v>1</v>
      </c>
      <c r="E43" s="339"/>
      <c r="F43" s="339" t="s">
        <v>2</v>
      </c>
      <c r="G43" s="340"/>
      <c r="H43" s="341">
        <f>C46</f>
        <v>45922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45922</v>
      </c>
      <c r="D46" s="43">
        <v>6</v>
      </c>
      <c r="E46" s="43">
        <v>0.25</v>
      </c>
      <c r="F46" s="43">
        <v>8</v>
      </c>
      <c r="G46" s="52">
        <v>0.25</v>
      </c>
      <c r="H46" s="96">
        <f t="shared" ref="H46:H52" si="18">D46+F46</f>
        <v>14</v>
      </c>
      <c r="I46" s="97">
        <f t="shared" ref="I46:I51" si="19">IF(H46=0,0,AVERAGE(E46,G46))</f>
        <v>0.25</v>
      </c>
      <c r="J46" s="98">
        <f t="shared" ref="J46:J51" si="20">IF(H46=0,0,H46/I46)</f>
        <v>56</v>
      </c>
      <c r="K46" s="53" t="e">
        <f>IF(#REF!&lt;&gt;0,"Não","")</f>
        <v>#REF!</v>
      </c>
      <c r="L46" s="47"/>
      <c r="R46" s="85"/>
      <c r="S46" s="99"/>
      <c r="T46" s="100">
        <f>C46</f>
        <v>45922</v>
      </c>
      <c r="U46" s="101">
        <f>H46</f>
        <v>14</v>
      </c>
      <c r="V46" s="102">
        <f>I46</f>
        <v>0.25</v>
      </c>
      <c r="W46" s="102">
        <f>J46</f>
        <v>56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45923</v>
      </c>
      <c r="D47" s="43">
        <v>37</v>
      </c>
      <c r="E47" s="43" t="s">
        <v>59</v>
      </c>
      <c r="F47" s="43">
        <v>20</v>
      </c>
      <c r="G47" s="52">
        <v>0.75</v>
      </c>
      <c r="H47" s="96">
        <f t="shared" si="18"/>
        <v>57</v>
      </c>
      <c r="I47" s="97">
        <f t="shared" si="19"/>
        <v>0.75</v>
      </c>
      <c r="J47" s="98">
        <f t="shared" si="20"/>
        <v>76</v>
      </c>
      <c r="K47" s="53" t="e">
        <f>IF(#REF!&lt;&gt;0,"Não","")</f>
        <v>#REF!</v>
      </c>
      <c r="L47" s="47"/>
      <c r="R47" s="85"/>
      <c r="S47" s="99"/>
      <c r="T47" s="100">
        <f>C47</f>
        <v>45923</v>
      </c>
      <c r="U47" s="101">
        <f t="shared" ref="U47:W50" si="21">H47</f>
        <v>57</v>
      </c>
      <c r="V47" s="102">
        <f t="shared" si="21"/>
        <v>0.75</v>
      </c>
      <c r="W47" s="102">
        <f t="shared" si="21"/>
        <v>76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45924</v>
      </c>
      <c r="D48" s="20">
        <v>0</v>
      </c>
      <c r="E48" s="43">
        <v>0</v>
      </c>
      <c r="F48" s="20">
        <v>38</v>
      </c>
      <c r="G48" s="52">
        <v>1.05</v>
      </c>
      <c r="H48" s="96">
        <f t="shared" si="18"/>
        <v>38</v>
      </c>
      <c r="I48" s="97">
        <f t="shared" si="19"/>
        <v>0.52500000000000002</v>
      </c>
      <c r="J48" s="98">
        <f t="shared" si="20"/>
        <v>72.38095238095238</v>
      </c>
      <c r="K48" s="109" t="e">
        <f>IF(#REF!&lt;&gt;0,"Não","")</f>
        <v>#REF!</v>
      </c>
      <c r="L48" s="47"/>
      <c r="R48" s="110"/>
      <c r="S48" s="99"/>
      <c r="T48" s="100">
        <f>C48</f>
        <v>45924</v>
      </c>
      <c r="U48" s="101">
        <f t="shared" si="21"/>
        <v>38</v>
      </c>
      <c r="V48" s="102">
        <f t="shared" si="21"/>
        <v>0.52500000000000002</v>
      </c>
      <c r="W48" s="102">
        <f t="shared" si="21"/>
        <v>72.38095238095238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45925</v>
      </c>
      <c r="D49" s="43">
        <v>8</v>
      </c>
      <c r="E49" s="43">
        <v>2</v>
      </c>
      <c r="F49" s="20">
        <v>0</v>
      </c>
      <c r="G49" s="52">
        <v>0</v>
      </c>
      <c r="H49" s="96">
        <f t="shared" si="18"/>
        <v>8</v>
      </c>
      <c r="I49" s="97">
        <f t="shared" si="19"/>
        <v>1</v>
      </c>
      <c r="J49" s="98">
        <f t="shared" si="20"/>
        <v>8</v>
      </c>
      <c r="K49" s="53" t="e">
        <f>IF(#REF!&lt;&gt;0,"Não","")</f>
        <v>#REF!</v>
      </c>
      <c r="L49" s="47"/>
      <c r="R49" s="85"/>
      <c r="S49" s="99"/>
      <c r="T49" s="100">
        <f>C49</f>
        <v>45925</v>
      </c>
      <c r="U49" s="101">
        <f t="shared" si="21"/>
        <v>8</v>
      </c>
      <c r="V49" s="102">
        <f t="shared" si="21"/>
        <v>1</v>
      </c>
      <c r="W49" s="102">
        <f t="shared" si="21"/>
        <v>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45926</v>
      </c>
      <c r="D50" s="43">
        <v>20</v>
      </c>
      <c r="E50" s="43">
        <v>0.75</v>
      </c>
      <c r="F50" s="43">
        <v>28</v>
      </c>
      <c r="G50" s="52">
        <v>1.05</v>
      </c>
      <c r="H50" s="96">
        <f t="shared" si="18"/>
        <v>48</v>
      </c>
      <c r="I50" s="97">
        <f t="shared" si="19"/>
        <v>0.9</v>
      </c>
      <c r="J50" s="98">
        <f t="shared" si="20"/>
        <v>53.333333333333329</v>
      </c>
      <c r="K50" s="53" t="e">
        <f>IF(#REF!&lt;&gt;0,"Não","")</f>
        <v>#REF!</v>
      </c>
      <c r="L50" s="47"/>
      <c r="R50" s="85"/>
      <c r="S50" s="99"/>
      <c r="T50" s="100">
        <f>C50</f>
        <v>45926</v>
      </c>
      <c r="U50" s="101">
        <f t="shared" si="21"/>
        <v>48</v>
      </c>
      <c r="V50" s="102">
        <f t="shared" si="21"/>
        <v>0.9</v>
      </c>
      <c r="W50" s="102">
        <f t="shared" si="21"/>
        <v>53.333333333333329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45927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71</v>
      </c>
      <c r="E52" s="115">
        <f>IF(SUM(E46:E51)=0,0,AVERAGE(E46:E51))</f>
        <v>0.75</v>
      </c>
      <c r="F52" s="115">
        <f>SUM(F46:F51)</f>
        <v>94</v>
      </c>
      <c r="G52" s="116">
        <f>IF(SUM(G46:G51)=0,0,AVERAGE(G46:G51))</f>
        <v>0.61999999999999988</v>
      </c>
      <c r="H52" s="115">
        <f t="shared" si="18"/>
        <v>165</v>
      </c>
      <c r="I52" s="117">
        <f>AVERAGE(E52,G52)</f>
        <v>0.68499999999999994</v>
      </c>
      <c r="J52" s="118">
        <f>IF(I52=0,0,H52/I52)</f>
        <v>240.87591240875915</v>
      </c>
      <c r="K52" s="60"/>
      <c r="L52" s="119"/>
      <c r="R52" s="85"/>
      <c r="S52" s="3"/>
      <c r="T52" s="104"/>
      <c r="U52" s="25">
        <f>D52+F52</f>
        <v>165</v>
      </c>
      <c r="V52" s="33">
        <f>SUM(V46:V50)</f>
        <v>3.4249999999999998</v>
      </c>
      <c r="W52" s="34">
        <f>SUM(W46:W50)</f>
        <v>265.71428571428572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53.142857142857146</v>
      </c>
      <c r="X53" s="37">
        <f>IF(W52=0,0,W53)</f>
        <v>53.142857142857146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</v>
      </c>
      <c r="C56" s="306"/>
      <c r="D56" s="317" t="s">
        <v>1</v>
      </c>
      <c r="E56" s="318"/>
      <c r="F56" s="318" t="s">
        <v>2</v>
      </c>
      <c r="G56" s="319"/>
      <c r="H56" s="320">
        <f>C59</f>
        <v>45922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45922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45922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45923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45923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45924</v>
      </c>
      <c r="D61" s="20">
        <v>1</v>
      </c>
      <c r="E61" s="43">
        <v>0.25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0.125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45924</v>
      </c>
      <c r="U61" s="130">
        <f t="shared" si="25"/>
        <v>1</v>
      </c>
      <c r="V61" s="131">
        <f t="shared" si="25"/>
        <v>0.125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45925</v>
      </c>
      <c r="D62" s="43">
        <v>2</v>
      </c>
      <c r="E62" s="43">
        <v>0.25</v>
      </c>
      <c r="F62" s="20">
        <v>0</v>
      </c>
      <c r="G62" s="52">
        <v>0</v>
      </c>
      <c r="H62" s="125">
        <f t="shared" si="26"/>
        <v>2</v>
      </c>
      <c r="I62" s="126">
        <f t="shared" si="27"/>
        <v>0.125</v>
      </c>
      <c r="J62" s="127">
        <f t="shared" si="23"/>
        <v>16</v>
      </c>
      <c r="K62" s="53" t="e">
        <f>IF(#REF!&lt;&gt;0,"Não","")</f>
        <v>#REF!</v>
      </c>
      <c r="L62" s="128"/>
      <c r="T62" s="129">
        <f>C62</f>
        <v>45925</v>
      </c>
      <c r="U62" s="130">
        <f t="shared" si="25"/>
        <v>2</v>
      </c>
      <c r="V62" s="131">
        <f t="shared" si="25"/>
        <v>0.125</v>
      </c>
      <c r="W62" s="131">
        <f t="shared" si="25"/>
        <v>16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45926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45926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45927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0.1</v>
      </c>
      <c r="F65" s="135">
        <f>SUM(F59:F64)</f>
        <v>0</v>
      </c>
      <c r="G65" s="136">
        <f>IF(SUM(G59:G64)=0,0,AVERAGE(G59:G64))</f>
        <v>0</v>
      </c>
      <c r="H65" s="135">
        <f t="shared" si="26"/>
        <v>3</v>
      </c>
      <c r="I65" s="137">
        <f>AVERAGE(E65,G65)</f>
        <v>0.05</v>
      </c>
      <c r="J65" s="138">
        <f>IF(I65=0,0,H65/I65)</f>
        <v>60</v>
      </c>
      <c r="K65" s="60"/>
      <c r="L65" s="139"/>
      <c r="U65" s="25">
        <f>D65+F65</f>
        <v>3</v>
      </c>
      <c r="V65" s="33">
        <f>SUM(V59:V63)</f>
        <v>0.25</v>
      </c>
      <c r="W65" s="34">
        <f>SUM(W59:W63)</f>
        <v>24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12</v>
      </c>
      <c r="X66" s="37">
        <f>IF(W65=0,0,W66)</f>
        <v>12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6.0660606060606055</v>
      </c>
      <c r="C68" s="306"/>
      <c r="D68" s="309" t="s">
        <v>1</v>
      </c>
      <c r="E68" s="310"/>
      <c r="F68" s="311" t="s">
        <v>2</v>
      </c>
      <c r="G68" s="309"/>
      <c r="H68" s="312">
        <f>C71</f>
        <v>45922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45922</v>
      </c>
      <c r="D71" s="146">
        <v>10</v>
      </c>
      <c r="E71" s="146">
        <v>2.5</v>
      </c>
      <c r="F71" s="146">
        <v>13</v>
      </c>
      <c r="G71" s="146">
        <v>3</v>
      </c>
      <c r="H71" s="147">
        <f t="shared" ref="H71:H77" si="28">D71+F71</f>
        <v>23</v>
      </c>
      <c r="I71" s="148">
        <f t="shared" ref="I71:I76" si="29">IF(H71=0,0,AVERAGE(E71,G71))</f>
        <v>2.75</v>
      </c>
      <c r="J71" s="149">
        <f t="shared" ref="J71:J76" si="30">IF(H71=0,0,H71/I71)</f>
        <v>8.3636363636363633</v>
      </c>
      <c r="K71" s="150"/>
      <c r="L71" s="128"/>
      <c r="T71" s="151">
        <f>C71</f>
        <v>45922</v>
      </c>
      <c r="U71" s="152">
        <f>H71</f>
        <v>23</v>
      </c>
      <c r="V71" s="153">
        <f>I71</f>
        <v>2.75</v>
      </c>
      <c r="W71" s="153">
        <f>J71</f>
        <v>8.3636363636363633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45923</v>
      </c>
      <c r="D72" s="146">
        <v>9</v>
      </c>
      <c r="E72" s="146">
        <v>3</v>
      </c>
      <c r="F72" s="146">
        <v>19</v>
      </c>
      <c r="G72" s="146">
        <v>3</v>
      </c>
      <c r="H72" s="147">
        <f t="shared" si="28"/>
        <v>28</v>
      </c>
      <c r="I72" s="148">
        <f t="shared" si="29"/>
        <v>3</v>
      </c>
      <c r="J72" s="149">
        <f t="shared" si="30"/>
        <v>9.3333333333333339</v>
      </c>
      <c r="K72" s="150"/>
      <c r="L72" s="128"/>
      <c r="T72" s="151">
        <f>C72</f>
        <v>45923</v>
      </c>
      <c r="U72" s="152">
        <f t="shared" ref="U72:W75" si="32">H72</f>
        <v>28</v>
      </c>
      <c r="V72" s="153">
        <f t="shared" si="32"/>
        <v>3</v>
      </c>
      <c r="W72" s="153">
        <f t="shared" si="32"/>
        <v>9.3333333333333339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45924</v>
      </c>
      <c r="D73" s="146">
        <v>2</v>
      </c>
      <c r="E73" s="146">
        <v>2</v>
      </c>
      <c r="F73" s="146">
        <v>3</v>
      </c>
      <c r="G73" s="146">
        <v>2</v>
      </c>
      <c r="H73" s="147">
        <f t="shared" si="28"/>
        <v>5</v>
      </c>
      <c r="I73" s="148">
        <f t="shared" si="29"/>
        <v>2</v>
      </c>
      <c r="J73" s="149">
        <f t="shared" si="30"/>
        <v>2.5</v>
      </c>
      <c r="K73" s="150"/>
      <c r="L73" s="128"/>
      <c r="T73" s="151">
        <f>C73</f>
        <v>45924</v>
      </c>
      <c r="U73" s="152">
        <f t="shared" si="32"/>
        <v>5</v>
      </c>
      <c r="V73" s="153">
        <f t="shared" si="32"/>
        <v>2</v>
      </c>
      <c r="W73" s="153">
        <f t="shared" si="32"/>
        <v>2.5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45925</v>
      </c>
      <c r="D74" s="146">
        <v>10</v>
      </c>
      <c r="E74" s="146">
        <v>3</v>
      </c>
      <c r="F74" s="146">
        <v>12</v>
      </c>
      <c r="G74" s="146">
        <v>3</v>
      </c>
      <c r="H74" s="147">
        <f t="shared" si="28"/>
        <v>22</v>
      </c>
      <c r="I74" s="148">
        <f t="shared" si="29"/>
        <v>3</v>
      </c>
      <c r="J74" s="149">
        <f t="shared" si="30"/>
        <v>7.333333333333333</v>
      </c>
      <c r="K74" s="150"/>
      <c r="L74" s="128"/>
      <c r="T74" s="151">
        <f>C74</f>
        <v>45925</v>
      </c>
      <c r="U74" s="152">
        <f t="shared" si="32"/>
        <v>22</v>
      </c>
      <c r="V74" s="153">
        <f t="shared" si="32"/>
        <v>3</v>
      </c>
      <c r="W74" s="153">
        <f t="shared" si="32"/>
        <v>7.333333333333333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45926</v>
      </c>
      <c r="D75" s="146">
        <v>7</v>
      </c>
      <c r="E75" s="146">
        <v>3</v>
      </c>
      <c r="F75" s="146">
        <v>0</v>
      </c>
      <c r="G75" s="146">
        <v>2</v>
      </c>
      <c r="H75" s="147">
        <f t="shared" si="28"/>
        <v>7</v>
      </c>
      <c r="I75" s="148">
        <f t="shared" si="29"/>
        <v>2.5</v>
      </c>
      <c r="J75" s="149">
        <f t="shared" si="30"/>
        <v>2.8</v>
      </c>
      <c r="K75" s="150"/>
      <c r="L75" s="128"/>
      <c r="T75" s="151">
        <f>C75</f>
        <v>45926</v>
      </c>
      <c r="U75" s="152">
        <f t="shared" si="32"/>
        <v>7</v>
      </c>
      <c r="V75" s="153">
        <f t="shared" si="32"/>
        <v>2.5</v>
      </c>
      <c r="W75" s="153">
        <f t="shared" si="32"/>
        <v>2.8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45927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38</v>
      </c>
      <c r="E77" s="157">
        <f>IF(SUM(E71:E76)=0,0,AVERAGE(E71:E76))</f>
        <v>2.7</v>
      </c>
      <c r="F77" s="157">
        <f>SUM(F71:F76)</f>
        <v>47</v>
      </c>
      <c r="G77" s="158">
        <f>IF(SUM(G71:G76)=0,0,AVERAGE(G71:G76))</f>
        <v>2.6</v>
      </c>
      <c r="H77" s="157">
        <f t="shared" si="28"/>
        <v>85</v>
      </c>
      <c r="I77" s="159">
        <f>AVERAGE(E77,G77)</f>
        <v>2.6500000000000004</v>
      </c>
      <c r="J77" s="160">
        <f>IF(I77=0,0,H77/I77)</f>
        <v>32.075471698113205</v>
      </c>
      <c r="K77" s="60"/>
      <c r="L77" s="142"/>
      <c r="U77" s="25">
        <f>D77+F77</f>
        <v>85</v>
      </c>
      <c r="V77" s="33">
        <f>SUM(V71:V75)</f>
        <v>13.25</v>
      </c>
      <c r="W77" s="34">
        <f>SUM(W71:W75)</f>
        <v>30.330303030303028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6.0660606060606055</v>
      </c>
      <c r="X78" s="37">
        <f>IF(W77=0,0,W78)</f>
        <v>6.0660606060606055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45922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45923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45924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45925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45926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45927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44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43" priority="11" operator="equal">
      <formula>$R$2</formula>
    </cfRule>
  </conditionalFormatting>
  <conditionalFormatting sqref="C59:C64">
    <cfRule type="cellIs" dxfId="42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O127"/>
  <sheetViews>
    <sheetView topLeftCell="A6"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21.535416666666666</v>
      </c>
      <c r="C7" s="306"/>
      <c r="D7" s="382" t="s">
        <v>1</v>
      </c>
      <c r="E7" s="383"/>
      <c r="F7" s="383" t="s">
        <v>2</v>
      </c>
      <c r="G7" s="384"/>
      <c r="H7" s="385">
        <f>C10</f>
        <v>45929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'22set'!C15+2</f>
        <v>45929</v>
      </c>
      <c r="D10" s="20">
        <v>75</v>
      </c>
      <c r="E10" s="20">
        <v>8</v>
      </c>
      <c r="F10" s="20">
        <v>114</v>
      </c>
      <c r="G10" s="20">
        <v>8</v>
      </c>
      <c r="H10" s="179">
        <f t="shared" ref="H10:H16" si="0">D10+F10</f>
        <v>189</v>
      </c>
      <c r="I10" s="180">
        <f t="shared" ref="I10:I15" si="1">IF(H10=0,0,AVERAGE(E10,G10))</f>
        <v>8</v>
      </c>
      <c r="J10" s="181">
        <f t="shared" ref="J10:J15" si="2">IF(H10=0,0,H10/I10)</f>
        <v>23.625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45929</v>
      </c>
      <c r="U10" s="17">
        <f>H10</f>
        <v>189</v>
      </c>
      <c r="V10" s="19">
        <f>I10</f>
        <v>8</v>
      </c>
      <c r="W10" s="24">
        <f>J10</f>
        <v>23.625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45930</v>
      </c>
      <c r="D11" s="20">
        <v>34</v>
      </c>
      <c r="E11" s="20">
        <v>5</v>
      </c>
      <c r="F11" s="20">
        <v>89</v>
      </c>
      <c r="G11" s="20">
        <v>5</v>
      </c>
      <c r="H11" s="179">
        <f t="shared" si="0"/>
        <v>123</v>
      </c>
      <c r="I11" s="180">
        <f t="shared" si="1"/>
        <v>5</v>
      </c>
      <c r="J11" s="181">
        <f t="shared" si="2"/>
        <v>24.6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45930</v>
      </c>
      <c r="U11" s="17">
        <f t="shared" ref="U11:W14" si="3">H11</f>
        <v>123</v>
      </c>
      <c r="V11" s="19">
        <f t="shared" si="3"/>
        <v>5</v>
      </c>
      <c r="W11" s="24">
        <f t="shared" si="3"/>
        <v>24.6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45931</v>
      </c>
      <c r="D12" s="20"/>
      <c r="E12" s="20"/>
      <c r="F12" s="20"/>
      <c r="G12" s="20"/>
      <c r="H12" s="179">
        <f t="shared" si="0"/>
        <v>0</v>
      </c>
      <c r="I12" s="180">
        <f t="shared" si="1"/>
        <v>0</v>
      </c>
      <c r="J12" s="181">
        <f t="shared" si="2"/>
        <v>0</v>
      </c>
      <c r="K12" s="26" t="e">
        <f>IF(#REF!&lt;&gt;0,"Não","")</f>
        <v>#REF!</v>
      </c>
      <c r="L12" s="22" t="s">
        <v>53</v>
      </c>
      <c r="M12" s="8"/>
      <c r="N12" s="8"/>
      <c r="O12" s="8"/>
      <c r="P12" s="8"/>
      <c r="Q12" s="8"/>
      <c r="R12" s="8"/>
      <c r="S12" s="8"/>
      <c r="T12" s="23">
        <f>C12</f>
        <v>45931</v>
      </c>
      <c r="U12" s="17">
        <f t="shared" si="3"/>
        <v>0</v>
      </c>
      <c r="V12" s="19">
        <f t="shared" si="3"/>
        <v>0</v>
      </c>
      <c r="W12" s="24">
        <f t="shared" si="3"/>
        <v>0</v>
      </c>
      <c r="X12" s="25" t="str">
        <f>IF(W12=0," ",IF(W12&gt;1,1,))</f>
        <v xml:space="preserve"> 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45932</v>
      </c>
      <c r="D13" s="20">
        <v>101</v>
      </c>
      <c r="E13" s="20">
        <v>9</v>
      </c>
      <c r="F13" s="20">
        <v>58</v>
      </c>
      <c r="G13" s="20">
        <v>9</v>
      </c>
      <c r="H13" s="179">
        <f t="shared" si="0"/>
        <v>159</v>
      </c>
      <c r="I13" s="180">
        <f t="shared" si="1"/>
        <v>9</v>
      </c>
      <c r="J13" s="181">
        <f t="shared" si="2"/>
        <v>17.666666666666668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45932</v>
      </c>
      <c r="U13" s="17">
        <f t="shared" si="3"/>
        <v>159</v>
      </c>
      <c r="V13" s="19">
        <f t="shared" si="3"/>
        <v>9</v>
      </c>
      <c r="W13" s="24">
        <f t="shared" si="3"/>
        <v>17.666666666666668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45933</v>
      </c>
      <c r="D14" s="20">
        <v>77</v>
      </c>
      <c r="E14" s="20">
        <v>8</v>
      </c>
      <c r="F14" s="20">
        <v>85</v>
      </c>
      <c r="G14" s="20">
        <v>8</v>
      </c>
      <c r="H14" s="179">
        <f t="shared" si="0"/>
        <v>162</v>
      </c>
      <c r="I14" s="180">
        <f t="shared" si="1"/>
        <v>8</v>
      </c>
      <c r="J14" s="181">
        <f t="shared" si="2"/>
        <v>20.25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45933</v>
      </c>
      <c r="U14" s="17">
        <f t="shared" si="3"/>
        <v>162</v>
      </c>
      <c r="V14" s="19">
        <f t="shared" si="3"/>
        <v>8</v>
      </c>
      <c r="W14" s="24">
        <f t="shared" si="3"/>
        <v>20.25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45934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287</v>
      </c>
      <c r="E16" s="30">
        <f>IF(SUM(E10:E15)=0,0,AVERAGE(E10:E15))</f>
        <v>7.5</v>
      </c>
      <c r="F16" s="30">
        <f>SUM(F10:F15)</f>
        <v>346</v>
      </c>
      <c r="G16" s="30">
        <f>IF(SUM(G10:G15)=0,0,AVERAGE(G10:G15))</f>
        <v>7.5</v>
      </c>
      <c r="H16" s="30">
        <f t="shared" si="0"/>
        <v>633</v>
      </c>
      <c r="I16" s="31">
        <f>IF(H16=0,0,AVERAGE(E16,G16))</f>
        <v>7.5</v>
      </c>
      <c r="J16" s="32">
        <f>IF(H16=0,0,H16/I16)</f>
        <v>84.4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633</v>
      </c>
      <c r="V16" s="33">
        <f>SUM(V10:V14)</f>
        <v>30</v>
      </c>
      <c r="W16" s="34">
        <f>SUM(W10:W14)</f>
        <v>86.141666666666666</v>
      </c>
      <c r="X16" s="25">
        <f>COUNT(X10:X14)</f>
        <v>4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21.535416666666666</v>
      </c>
      <c r="X17" s="37">
        <f>IF(W16=0,0,W17)</f>
        <v>21.535416666666666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9.8888888888888875</v>
      </c>
      <c r="C19" s="306"/>
      <c r="D19" s="368" t="s">
        <v>1</v>
      </c>
      <c r="E19" s="369"/>
      <c r="F19" s="369" t="s">
        <v>2</v>
      </c>
      <c r="G19" s="370"/>
      <c r="H19" s="371">
        <f>C22</f>
        <v>45929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45929</v>
      </c>
      <c r="D22" s="43">
        <v>1</v>
      </c>
      <c r="E22" s="43">
        <v>0.25</v>
      </c>
      <c r="F22" s="43">
        <v>4</v>
      </c>
      <c r="G22" s="43">
        <v>0.75</v>
      </c>
      <c r="H22" s="44">
        <f t="shared" ref="H22:H28" si="5">D22+F22</f>
        <v>5</v>
      </c>
      <c r="I22" s="45">
        <f t="shared" ref="I22:I27" si="6">IF(H22=0,0,AVERAGE(E22,G22))</f>
        <v>0.5</v>
      </c>
      <c r="J22" s="46">
        <f t="shared" ref="J22:J27" si="7">IF(H22=0,0,H22/I22)</f>
        <v>10</v>
      </c>
      <c r="K22" s="21" t="e">
        <f>IF(#REF!&lt;&gt;0,"Não","")</f>
        <v>#REF!</v>
      </c>
      <c r="L22" s="47"/>
      <c r="T22" s="48">
        <f>C22</f>
        <v>45929</v>
      </c>
      <c r="U22" s="39">
        <f>H22</f>
        <v>5</v>
      </c>
      <c r="V22" s="40">
        <f>I22</f>
        <v>0.5</v>
      </c>
      <c r="W22" s="40">
        <f>J22</f>
        <v>10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45930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45930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45931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45931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45932</v>
      </c>
      <c r="D25" s="43">
        <v>0</v>
      </c>
      <c r="E25" s="43">
        <v>0</v>
      </c>
      <c r="F25" s="43">
        <v>4</v>
      </c>
      <c r="G25" s="43">
        <v>0.75</v>
      </c>
      <c r="H25" s="44">
        <f t="shared" si="5"/>
        <v>4</v>
      </c>
      <c r="I25" s="45">
        <f t="shared" si="6"/>
        <v>0.375</v>
      </c>
      <c r="J25" s="46">
        <f t="shared" si="7"/>
        <v>10.666666666666666</v>
      </c>
      <c r="K25" s="21" t="e">
        <f>IF(#REF!&lt;&gt;0,"Não","")</f>
        <v>#REF!</v>
      </c>
      <c r="L25" s="47"/>
      <c r="T25" s="48">
        <f>C25</f>
        <v>45932</v>
      </c>
      <c r="U25" s="39">
        <f t="shared" si="8"/>
        <v>4</v>
      </c>
      <c r="V25" s="40">
        <f t="shared" si="8"/>
        <v>0.375</v>
      </c>
      <c r="W25" s="40">
        <f t="shared" si="8"/>
        <v>10.666666666666666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45933</v>
      </c>
      <c r="D26" s="43">
        <v>5</v>
      </c>
      <c r="E26" s="43">
        <v>1</v>
      </c>
      <c r="F26" s="43">
        <v>4</v>
      </c>
      <c r="G26" s="43">
        <v>1</v>
      </c>
      <c r="H26" s="49">
        <f t="shared" si="5"/>
        <v>9</v>
      </c>
      <c r="I26" s="50">
        <f t="shared" si="6"/>
        <v>1</v>
      </c>
      <c r="J26" s="51">
        <f t="shared" si="7"/>
        <v>9</v>
      </c>
      <c r="K26" s="21" t="e">
        <f>IF(#REF!&lt;&gt;0,"Não","")</f>
        <v>#REF!</v>
      </c>
      <c r="L26" s="47"/>
      <c r="T26" s="48">
        <f>C26</f>
        <v>45933</v>
      </c>
      <c r="U26" s="39">
        <f t="shared" si="8"/>
        <v>9</v>
      </c>
      <c r="V26" s="40">
        <f t="shared" si="8"/>
        <v>1</v>
      </c>
      <c r="W26" s="40">
        <f t="shared" si="8"/>
        <v>9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45934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6</v>
      </c>
      <c r="E28" s="56">
        <f>IF(SUM(E22:E27)=0,0,AVERAGE(E22:E27))</f>
        <v>0.25</v>
      </c>
      <c r="F28" s="56">
        <f>SUM(F22:F27)</f>
        <v>12</v>
      </c>
      <c r="G28" s="57">
        <f>IF(SUM(G22:G27)=0,0,AVERAGE(G22:G27))</f>
        <v>0.5</v>
      </c>
      <c r="H28" s="56">
        <f t="shared" si="5"/>
        <v>18</v>
      </c>
      <c r="I28" s="58">
        <f>AVERAGE(I22:I26)</f>
        <v>0.375</v>
      </c>
      <c r="J28" s="59">
        <f>IF(H28=0,0,H28/I28)</f>
        <v>48</v>
      </c>
      <c r="K28" s="60"/>
      <c r="L28" s="61"/>
      <c r="U28" s="25">
        <f>D28+F28</f>
        <v>18</v>
      </c>
      <c r="V28" s="33">
        <f>SUM(V22:V26)</f>
        <v>1.875</v>
      </c>
      <c r="W28" s="34">
        <f>SUM(W22:W26)</f>
        <v>29.666666666666664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9.8888888888888875</v>
      </c>
      <c r="X29" s="37">
        <f>IF(W28=0,0,W29)</f>
        <v>9.8888888888888875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45</v>
      </c>
      <c r="C31" s="306"/>
      <c r="D31" s="352" t="s">
        <v>1</v>
      </c>
      <c r="E31" s="353"/>
      <c r="F31" s="353" t="s">
        <v>2</v>
      </c>
      <c r="G31" s="354"/>
      <c r="H31" s="355">
        <f>C34</f>
        <v>45929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45929</v>
      </c>
      <c r="D34" s="43">
        <v>14</v>
      </c>
      <c r="E34" s="43">
        <v>0.75</v>
      </c>
      <c r="F34" s="43">
        <v>0</v>
      </c>
      <c r="G34" s="43">
        <v>0</v>
      </c>
      <c r="H34" s="67">
        <f t="shared" ref="H34:H40" si="11">D34+F34</f>
        <v>14</v>
      </c>
      <c r="I34" s="68">
        <f t="shared" ref="I34:I39" si="12">IF(H34=0,0,AVERAGE(E34,G34))</f>
        <v>0.375</v>
      </c>
      <c r="J34" s="69">
        <f t="shared" ref="J34:J39" si="13">IF(H34=0,0,H34/I34)</f>
        <v>37.333333333333336</v>
      </c>
      <c r="K34" s="21" t="e">
        <f>IF(#REF!&lt;&gt;0,"Não","")</f>
        <v>#REF!</v>
      </c>
      <c r="L34" s="47"/>
      <c r="T34" s="70">
        <f>C34</f>
        <v>45929</v>
      </c>
      <c r="U34" s="63">
        <f>H34</f>
        <v>14</v>
      </c>
      <c r="V34" s="64">
        <f>I34</f>
        <v>0.375</v>
      </c>
      <c r="W34" s="64">
        <f>J34</f>
        <v>37.333333333333336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45930</v>
      </c>
      <c r="D35" s="43">
        <v>12</v>
      </c>
      <c r="E35" s="43">
        <v>0.5</v>
      </c>
      <c r="F35" s="43">
        <v>0</v>
      </c>
      <c r="G35" s="43">
        <v>0</v>
      </c>
      <c r="H35" s="67">
        <f t="shared" si="11"/>
        <v>12</v>
      </c>
      <c r="I35" s="68">
        <f t="shared" si="12"/>
        <v>0.25</v>
      </c>
      <c r="J35" s="69">
        <f t="shared" si="13"/>
        <v>48</v>
      </c>
      <c r="K35" s="21" t="e">
        <f>IF(#REF!&lt;&gt;0,"Não","")</f>
        <v>#REF!</v>
      </c>
      <c r="L35" s="47"/>
      <c r="T35" s="70">
        <f>C35</f>
        <v>45930</v>
      </c>
      <c r="U35" s="63">
        <f t="shared" ref="U35:W38" si="14">H35</f>
        <v>12</v>
      </c>
      <c r="V35" s="64">
        <f t="shared" si="14"/>
        <v>0.25</v>
      </c>
      <c r="W35" s="64">
        <f t="shared" si="14"/>
        <v>48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45931</v>
      </c>
      <c r="D36" s="20">
        <v>0</v>
      </c>
      <c r="E36" s="43">
        <v>0</v>
      </c>
      <c r="F36" s="20">
        <v>0</v>
      </c>
      <c r="G36" s="43">
        <v>0</v>
      </c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45931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45932</v>
      </c>
      <c r="D37" s="43">
        <v>18</v>
      </c>
      <c r="E37" s="43">
        <v>0.5</v>
      </c>
      <c r="F37" s="43">
        <v>20</v>
      </c>
      <c r="G37" s="43">
        <v>1</v>
      </c>
      <c r="H37" s="67">
        <f t="shared" si="11"/>
        <v>38</v>
      </c>
      <c r="I37" s="68">
        <f t="shared" si="12"/>
        <v>0.75</v>
      </c>
      <c r="J37" s="69">
        <f t="shared" si="13"/>
        <v>50.666666666666664</v>
      </c>
      <c r="K37" s="21" t="e">
        <f>IF(#REF!&lt;&gt;0,"Não","")</f>
        <v>#REF!</v>
      </c>
      <c r="L37" s="47"/>
      <c r="T37" s="70">
        <f>C37</f>
        <v>45932</v>
      </c>
      <c r="U37" s="63">
        <f t="shared" si="14"/>
        <v>38</v>
      </c>
      <c r="V37" s="64">
        <f t="shared" si="14"/>
        <v>0.75</v>
      </c>
      <c r="W37" s="64">
        <f t="shared" si="14"/>
        <v>50.666666666666664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45933</v>
      </c>
      <c r="D38" s="43">
        <v>11</v>
      </c>
      <c r="E38" s="43">
        <v>0.5</v>
      </c>
      <c r="F38" s="43">
        <v>0</v>
      </c>
      <c r="G38" s="43">
        <v>0</v>
      </c>
      <c r="H38" s="71">
        <f t="shared" si="11"/>
        <v>11</v>
      </c>
      <c r="I38" s="72">
        <f t="shared" si="12"/>
        <v>0.25</v>
      </c>
      <c r="J38" s="73">
        <f t="shared" si="13"/>
        <v>44</v>
      </c>
      <c r="K38" s="21" t="e">
        <f>IF(#REF!&lt;&gt;0,"Não","")</f>
        <v>#REF!</v>
      </c>
      <c r="L38" s="47"/>
      <c r="T38" s="70">
        <f>C38</f>
        <v>45933</v>
      </c>
      <c r="U38" s="63">
        <f t="shared" si="14"/>
        <v>11</v>
      </c>
      <c r="V38" s="64">
        <f t="shared" si="14"/>
        <v>0.25</v>
      </c>
      <c r="W38" s="64">
        <f t="shared" si="14"/>
        <v>44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45934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55</v>
      </c>
      <c r="E40" s="76">
        <f>IF(SUM(E34:E39)=0,0,AVERAGE(E34:E39))</f>
        <v>0.45</v>
      </c>
      <c r="F40" s="76">
        <f>SUM(F34:F39)</f>
        <v>20</v>
      </c>
      <c r="G40" s="77">
        <f>IF(SUM(G34:G39)=0,0,AVERAGE(G34:G39))</f>
        <v>0.2</v>
      </c>
      <c r="H40" s="78">
        <f t="shared" si="11"/>
        <v>75</v>
      </c>
      <c r="I40" s="79">
        <f>AVERAGE(I34:I38)</f>
        <v>0.32500000000000001</v>
      </c>
      <c r="J40" s="80">
        <v>0</v>
      </c>
      <c r="K40" s="60"/>
      <c r="L40" s="81"/>
      <c r="U40" s="25">
        <f>D40+F40</f>
        <v>75</v>
      </c>
      <c r="V40" s="33">
        <f>SUM(V34:V38)</f>
        <v>1.625</v>
      </c>
      <c r="W40" s="34">
        <f>SUM(W34:W38)</f>
        <v>180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45</v>
      </c>
      <c r="X41" s="37">
        <f>IF(W40=0,0,W41)</f>
        <v>45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41.615853658536587</v>
      </c>
      <c r="C43" s="335"/>
      <c r="D43" s="338" t="s">
        <v>1</v>
      </c>
      <c r="E43" s="339"/>
      <c r="F43" s="339" t="s">
        <v>2</v>
      </c>
      <c r="G43" s="340"/>
      <c r="H43" s="341">
        <f>C46</f>
        <v>45929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45929</v>
      </c>
      <c r="D46" s="43">
        <v>20</v>
      </c>
      <c r="E46" s="43">
        <v>1</v>
      </c>
      <c r="F46" s="43">
        <v>21</v>
      </c>
      <c r="G46" s="52">
        <v>1</v>
      </c>
      <c r="H46" s="96">
        <f t="shared" ref="H46:H52" si="18">D46+F46</f>
        <v>41</v>
      </c>
      <c r="I46" s="97">
        <f t="shared" ref="I46:I51" si="19">IF(H46=0,0,AVERAGE(E46,G46))</f>
        <v>1</v>
      </c>
      <c r="J46" s="98">
        <f t="shared" ref="J46:J51" si="20">IF(H46=0,0,H46/I46)</f>
        <v>41</v>
      </c>
      <c r="K46" s="53" t="e">
        <f>IF(#REF!&lt;&gt;0,"Não","")</f>
        <v>#REF!</v>
      </c>
      <c r="L46" s="47"/>
      <c r="R46" s="85"/>
      <c r="S46" s="99"/>
      <c r="T46" s="100">
        <f>C46</f>
        <v>45929</v>
      </c>
      <c r="U46" s="101">
        <f>H46</f>
        <v>41</v>
      </c>
      <c r="V46" s="102">
        <f>I46</f>
        <v>1</v>
      </c>
      <c r="W46" s="102">
        <f>J46</f>
        <v>41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45930</v>
      </c>
      <c r="D47" s="43">
        <v>30</v>
      </c>
      <c r="E47" s="43">
        <v>1</v>
      </c>
      <c r="F47" s="43">
        <v>33</v>
      </c>
      <c r="G47" s="52">
        <v>1.05</v>
      </c>
      <c r="H47" s="96">
        <f t="shared" si="18"/>
        <v>63</v>
      </c>
      <c r="I47" s="97">
        <f t="shared" si="19"/>
        <v>1.0249999999999999</v>
      </c>
      <c r="J47" s="98">
        <f t="shared" si="20"/>
        <v>61.463414634146346</v>
      </c>
      <c r="K47" s="53" t="e">
        <f>IF(#REF!&lt;&gt;0,"Não","")</f>
        <v>#REF!</v>
      </c>
      <c r="L47" s="47"/>
      <c r="R47" s="85"/>
      <c r="S47" s="99"/>
      <c r="T47" s="100">
        <f>C47</f>
        <v>45930</v>
      </c>
      <c r="U47" s="101">
        <f t="shared" ref="U47:W50" si="21">H47</f>
        <v>63</v>
      </c>
      <c r="V47" s="102">
        <f t="shared" si="21"/>
        <v>1.0249999999999999</v>
      </c>
      <c r="W47" s="102">
        <f t="shared" si="21"/>
        <v>61.463414634146346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45931</v>
      </c>
      <c r="D48" s="20">
        <v>0</v>
      </c>
      <c r="E48" s="43">
        <v>0</v>
      </c>
      <c r="F48" s="20">
        <v>0</v>
      </c>
      <c r="G48" s="52">
        <v>0</v>
      </c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45931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45932</v>
      </c>
      <c r="D49" s="43">
        <v>0</v>
      </c>
      <c r="E49" s="43">
        <v>0</v>
      </c>
      <c r="F49" s="20">
        <v>8</v>
      </c>
      <c r="G49" s="52">
        <v>0.5</v>
      </c>
      <c r="H49" s="96">
        <f t="shared" si="18"/>
        <v>8</v>
      </c>
      <c r="I49" s="97">
        <f t="shared" si="19"/>
        <v>0.25</v>
      </c>
      <c r="J49" s="98">
        <f t="shared" si="20"/>
        <v>32</v>
      </c>
      <c r="K49" s="53" t="e">
        <f>IF(#REF!&lt;&gt;0,"Não","")</f>
        <v>#REF!</v>
      </c>
      <c r="L49" s="47"/>
      <c r="R49" s="85"/>
      <c r="S49" s="99"/>
      <c r="T49" s="100">
        <f>C49</f>
        <v>45932</v>
      </c>
      <c r="U49" s="101">
        <f t="shared" si="21"/>
        <v>8</v>
      </c>
      <c r="V49" s="102">
        <f t="shared" si="21"/>
        <v>0.25</v>
      </c>
      <c r="W49" s="102">
        <f t="shared" si="21"/>
        <v>32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45933</v>
      </c>
      <c r="D50" s="43">
        <v>0</v>
      </c>
      <c r="E50" s="43">
        <v>0</v>
      </c>
      <c r="F50" s="43">
        <v>12</v>
      </c>
      <c r="G50" s="52">
        <v>0.75</v>
      </c>
      <c r="H50" s="96">
        <f t="shared" si="18"/>
        <v>12</v>
      </c>
      <c r="I50" s="97">
        <f t="shared" si="19"/>
        <v>0.375</v>
      </c>
      <c r="J50" s="98">
        <f t="shared" si="20"/>
        <v>32</v>
      </c>
      <c r="K50" s="53" t="e">
        <f>IF(#REF!&lt;&gt;0,"Não","")</f>
        <v>#REF!</v>
      </c>
      <c r="L50" s="47"/>
      <c r="R50" s="85"/>
      <c r="S50" s="99"/>
      <c r="T50" s="100">
        <f>C50</f>
        <v>45933</v>
      </c>
      <c r="U50" s="101">
        <f t="shared" si="21"/>
        <v>12</v>
      </c>
      <c r="V50" s="102">
        <f t="shared" si="21"/>
        <v>0.375</v>
      </c>
      <c r="W50" s="102">
        <f t="shared" si="21"/>
        <v>32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45934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50</v>
      </c>
      <c r="E52" s="115">
        <f>IF(SUM(E46:E51)=0,0,AVERAGE(E46:E51))</f>
        <v>0.4</v>
      </c>
      <c r="F52" s="115">
        <f>SUM(F46:F51)</f>
        <v>74</v>
      </c>
      <c r="G52" s="116">
        <f>IF(SUM(G46:G51)=0,0,AVERAGE(G46:G51))</f>
        <v>0.65999999999999992</v>
      </c>
      <c r="H52" s="115">
        <f t="shared" si="18"/>
        <v>124</v>
      </c>
      <c r="I52" s="117">
        <f>AVERAGE(E52,G52)</f>
        <v>0.53</v>
      </c>
      <c r="J52" s="118">
        <f>IF(I52=0,0,H52/I52)</f>
        <v>233.96226415094338</v>
      </c>
      <c r="K52" s="60"/>
      <c r="L52" s="119"/>
      <c r="R52" s="85"/>
      <c r="S52" s="3"/>
      <c r="T52" s="104"/>
      <c r="U52" s="25">
        <f>D52+F52</f>
        <v>124</v>
      </c>
      <c r="V52" s="33">
        <f>SUM(V46:V50)</f>
        <v>2.65</v>
      </c>
      <c r="W52" s="34">
        <f>SUM(W46:W50)</f>
        <v>166.46341463414635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41.615853658536587</v>
      </c>
      <c r="X53" s="37">
        <f>IF(W52=0,0,W53)</f>
        <v>41.615853658536587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24</v>
      </c>
      <c r="C56" s="306"/>
      <c r="D56" s="317" t="s">
        <v>1</v>
      </c>
      <c r="E56" s="318"/>
      <c r="F56" s="318" t="s">
        <v>2</v>
      </c>
      <c r="G56" s="319"/>
      <c r="H56" s="320">
        <f>C59</f>
        <v>45929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45929</v>
      </c>
      <c r="D59" s="43">
        <v>9</v>
      </c>
      <c r="E59" s="43">
        <v>0.75</v>
      </c>
      <c r="F59" s="43">
        <v>3</v>
      </c>
      <c r="G59" s="52">
        <v>0.25</v>
      </c>
      <c r="H59" s="125">
        <f>D59+F59</f>
        <v>12</v>
      </c>
      <c r="I59" s="126">
        <f>IF(H59=0,0,AVERAGE(E59,G59))</f>
        <v>0.5</v>
      </c>
      <c r="J59" s="127">
        <f t="shared" ref="J59:J64" si="23">IF(H59=0,0,H59/I59)</f>
        <v>24</v>
      </c>
      <c r="K59" s="53" t="e">
        <f>IF(#REF!&lt;&gt;0,"Não","")</f>
        <v>#REF!</v>
      </c>
      <c r="L59" s="128"/>
      <c r="T59" s="129">
        <f>C59</f>
        <v>45929</v>
      </c>
      <c r="U59" s="130">
        <f>H59</f>
        <v>12</v>
      </c>
      <c r="V59" s="131">
        <f>I59</f>
        <v>0.5</v>
      </c>
      <c r="W59" s="131">
        <f>J59</f>
        <v>24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45930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45930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45931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45931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45932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45932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45933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45933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45934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9</v>
      </c>
      <c r="E65" s="135">
        <f>IF(SUM(E59:E64)=0,0,AVERAGE(E59:E64))</f>
        <v>0.15</v>
      </c>
      <c r="F65" s="135">
        <f>SUM(F59:F64)</f>
        <v>3</v>
      </c>
      <c r="G65" s="136">
        <f>IF(SUM(G59:G64)=0,0,AVERAGE(G59:G64))</f>
        <v>0.05</v>
      </c>
      <c r="H65" s="135">
        <f t="shared" si="26"/>
        <v>12</v>
      </c>
      <c r="I65" s="137">
        <f>AVERAGE(E65,G65)</f>
        <v>0.1</v>
      </c>
      <c r="J65" s="138">
        <f>IF(I65=0,0,H65/I65)</f>
        <v>120</v>
      </c>
      <c r="K65" s="60"/>
      <c r="L65" s="139"/>
      <c r="U65" s="25">
        <f>D65+F65</f>
        <v>12</v>
      </c>
      <c r="V65" s="33">
        <f>SUM(V59:V63)</f>
        <v>0.5</v>
      </c>
      <c r="W65" s="34">
        <f>SUM(W59:W63)</f>
        <v>24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24</v>
      </c>
      <c r="X66" s="37">
        <f>IF(W65=0,0,W66)</f>
        <v>24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5.5</v>
      </c>
      <c r="C68" s="306"/>
      <c r="D68" s="309" t="s">
        <v>1</v>
      </c>
      <c r="E68" s="310"/>
      <c r="F68" s="311" t="s">
        <v>2</v>
      </c>
      <c r="G68" s="309"/>
      <c r="H68" s="312">
        <f>C71</f>
        <v>45929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45929</v>
      </c>
      <c r="D71" s="146">
        <v>7</v>
      </c>
      <c r="E71" s="146">
        <v>2</v>
      </c>
      <c r="F71" s="146">
        <v>8</v>
      </c>
      <c r="G71" s="146">
        <v>2</v>
      </c>
      <c r="H71" s="147">
        <f t="shared" ref="H71:H77" si="28">D71+F71</f>
        <v>15</v>
      </c>
      <c r="I71" s="148">
        <f t="shared" ref="I71:I76" si="29">IF(H71=0,0,AVERAGE(E71,G71))</f>
        <v>2</v>
      </c>
      <c r="J71" s="149">
        <f t="shared" ref="J71:J76" si="30">IF(H71=0,0,H71/I71)</f>
        <v>7.5</v>
      </c>
      <c r="K71" s="150"/>
      <c r="L71" s="128"/>
      <c r="T71" s="151">
        <f>C71</f>
        <v>45929</v>
      </c>
      <c r="U71" s="152">
        <f>H71</f>
        <v>15</v>
      </c>
      <c r="V71" s="153">
        <f>I71</f>
        <v>2</v>
      </c>
      <c r="W71" s="153">
        <f>J71</f>
        <v>7.5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45930</v>
      </c>
      <c r="D72" s="146">
        <v>0</v>
      </c>
      <c r="E72" s="146">
        <v>0</v>
      </c>
      <c r="F72" s="146">
        <v>0</v>
      </c>
      <c r="G72" s="146">
        <v>0</v>
      </c>
      <c r="H72" s="147">
        <f t="shared" si="28"/>
        <v>0</v>
      </c>
      <c r="I72" s="148">
        <f t="shared" si="29"/>
        <v>0</v>
      </c>
      <c r="J72" s="149">
        <f t="shared" si="30"/>
        <v>0</v>
      </c>
      <c r="K72" s="150"/>
      <c r="L72" s="128"/>
      <c r="T72" s="151">
        <f>C72</f>
        <v>45930</v>
      </c>
      <c r="U72" s="152">
        <f t="shared" ref="U72:W75" si="32">H72</f>
        <v>0</v>
      </c>
      <c r="V72" s="153">
        <f t="shared" si="32"/>
        <v>0</v>
      </c>
      <c r="W72" s="153">
        <f t="shared" si="32"/>
        <v>0</v>
      </c>
      <c r="X72" s="25" t="str">
        <f>IF(W72=0," ",IF(W72&gt;1,1,))</f>
        <v xml:space="preserve"> </v>
      </c>
    </row>
    <row r="73" spans="1:67" ht="21" customHeight="1">
      <c r="B73" s="144" t="str">
        <f t="shared" si="31"/>
        <v>Qua</v>
      </c>
      <c r="C73" s="145">
        <f t="shared" si="31"/>
        <v>45931</v>
      </c>
      <c r="D73" s="146">
        <v>0</v>
      </c>
      <c r="E73" s="146">
        <v>0</v>
      </c>
      <c r="F73" s="146">
        <v>0</v>
      </c>
      <c r="G73" s="146">
        <v>0</v>
      </c>
      <c r="H73" s="147">
        <f t="shared" si="28"/>
        <v>0</v>
      </c>
      <c r="I73" s="148">
        <f t="shared" si="29"/>
        <v>0</v>
      </c>
      <c r="J73" s="149">
        <f t="shared" si="30"/>
        <v>0</v>
      </c>
      <c r="K73" s="150"/>
      <c r="L73" s="128"/>
      <c r="T73" s="151">
        <f>C73</f>
        <v>45931</v>
      </c>
      <c r="U73" s="152">
        <f t="shared" si="32"/>
        <v>0</v>
      </c>
      <c r="V73" s="153">
        <f t="shared" si="32"/>
        <v>0</v>
      </c>
      <c r="W73" s="153">
        <f t="shared" si="32"/>
        <v>0</v>
      </c>
      <c r="X73" s="25" t="str">
        <f>IF(W73=0," ",IF(W73&gt;1,1,))</f>
        <v xml:space="preserve"> </v>
      </c>
    </row>
    <row r="74" spans="1:67" ht="21" customHeight="1">
      <c r="B74" s="144" t="str">
        <f t="shared" si="31"/>
        <v>Qui</v>
      </c>
      <c r="C74" s="145">
        <f t="shared" si="31"/>
        <v>45932</v>
      </c>
      <c r="D74" s="146">
        <v>0</v>
      </c>
      <c r="E74" s="146">
        <v>2</v>
      </c>
      <c r="F74" s="146">
        <v>10</v>
      </c>
      <c r="G74" s="146">
        <v>2</v>
      </c>
      <c r="H74" s="147">
        <f t="shared" si="28"/>
        <v>10</v>
      </c>
      <c r="I74" s="148">
        <f t="shared" si="29"/>
        <v>2</v>
      </c>
      <c r="J74" s="149">
        <f t="shared" si="30"/>
        <v>5</v>
      </c>
      <c r="K74" s="150"/>
      <c r="L74" s="128"/>
      <c r="T74" s="151">
        <f>C74</f>
        <v>45932</v>
      </c>
      <c r="U74" s="152">
        <f t="shared" si="32"/>
        <v>10</v>
      </c>
      <c r="V74" s="153">
        <f t="shared" si="32"/>
        <v>2</v>
      </c>
      <c r="W74" s="153">
        <f t="shared" si="32"/>
        <v>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45933</v>
      </c>
      <c r="D75" s="146">
        <v>0</v>
      </c>
      <c r="E75" s="146">
        <v>2</v>
      </c>
      <c r="F75" s="146">
        <v>9</v>
      </c>
      <c r="G75" s="146">
        <v>2.5</v>
      </c>
      <c r="H75" s="147">
        <f t="shared" si="28"/>
        <v>9</v>
      </c>
      <c r="I75" s="148">
        <f t="shared" si="29"/>
        <v>2.25</v>
      </c>
      <c r="J75" s="149">
        <f t="shared" si="30"/>
        <v>4</v>
      </c>
      <c r="K75" s="150"/>
      <c r="L75" s="128"/>
      <c r="T75" s="151">
        <f>C75</f>
        <v>45933</v>
      </c>
      <c r="U75" s="152">
        <f t="shared" si="32"/>
        <v>9</v>
      </c>
      <c r="V75" s="153">
        <f t="shared" si="32"/>
        <v>2.25</v>
      </c>
      <c r="W75" s="153">
        <f t="shared" si="32"/>
        <v>4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45934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7</v>
      </c>
      <c r="E77" s="157">
        <f>IF(SUM(E71:E76)=0,0,AVERAGE(E71:E76))</f>
        <v>1.2</v>
      </c>
      <c r="F77" s="157">
        <f>SUM(F71:F76)</f>
        <v>27</v>
      </c>
      <c r="G77" s="158">
        <f>IF(SUM(G71:G76)=0,0,AVERAGE(G71:G76))</f>
        <v>1.3</v>
      </c>
      <c r="H77" s="157">
        <f t="shared" si="28"/>
        <v>34</v>
      </c>
      <c r="I77" s="159">
        <f>AVERAGE(E77,G77)</f>
        <v>1.25</v>
      </c>
      <c r="J77" s="160">
        <f>IF(I77=0,0,H77/I77)</f>
        <v>27.2</v>
      </c>
      <c r="K77" s="60"/>
      <c r="L77" s="142"/>
      <c r="U77" s="25">
        <f>D77+F77</f>
        <v>34</v>
      </c>
      <c r="V77" s="33">
        <f>SUM(V71:V75)</f>
        <v>6.25</v>
      </c>
      <c r="W77" s="34">
        <f>SUM(W71:W75)</f>
        <v>16.5</v>
      </c>
      <c r="X77" s="25">
        <f>COUNT(X71:X75)</f>
        <v>3</v>
      </c>
    </row>
    <row r="78" spans="1:67" s="1" customFormat="1" ht="30.75" customHeight="1">
      <c r="C78" s="140"/>
      <c r="V78" s="4"/>
      <c r="W78" s="36">
        <f>W77/X77</f>
        <v>5.5</v>
      </c>
      <c r="X78" s="37">
        <f>IF(W77=0,0,W78)</f>
        <v>5.5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45929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45930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45931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45932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45933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45934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4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40" priority="11" operator="equal">
      <formula>$R$2</formula>
    </cfRule>
  </conditionalFormatting>
  <conditionalFormatting sqref="C59:C64">
    <cfRule type="cellIs" dxfId="3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O127"/>
  <sheetViews>
    <sheetView topLeftCell="A40" workbookViewId="0">
      <selection activeCell="P19" sqref="P19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23.138756613756613</v>
      </c>
      <c r="C7" s="306"/>
      <c r="D7" s="382" t="s">
        <v>1</v>
      </c>
      <c r="E7" s="383"/>
      <c r="F7" s="383" t="s">
        <v>2</v>
      </c>
      <c r="G7" s="384"/>
      <c r="H7" s="385">
        <f>C10</f>
        <v>45936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'29set'!C15+2</f>
        <v>45936</v>
      </c>
      <c r="D10" s="20">
        <v>74</v>
      </c>
      <c r="E10" s="20">
        <v>7</v>
      </c>
      <c r="F10" s="20">
        <v>55</v>
      </c>
      <c r="G10" s="20">
        <v>7</v>
      </c>
      <c r="H10" s="179">
        <f t="shared" ref="H10:H16" si="0">D10+F10</f>
        <v>129</v>
      </c>
      <c r="I10" s="180">
        <f t="shared" ref="I10:I15" si="1">IF(H10=0,0,AVERAGE(E10,G10))</f>
        <v>7</v>
      </c>
      <c r="J10" s="181">
        <f t="shared" ref="J10:J15" si="2">IF(H10=0,0,H10/I10)</f>
        <v>18.428571428571427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45936</v>
      </c>
      <c r="U10" s="17">
        <f>H10</f>
        <v>129</v>
      </c>
      <c r="V10" s="19">
        <f>I10</f>
        <v>7</v>
      </c>
      <c r="W10" s="24">
        <f>J10</f>
        <v>18.428571428571427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45937</v>
      </c>
      <c r="D11" s="20">
        <v>65</v>
      </c>
      <c r="E11" s="20">
        <v>6.5</v>
      </c>
      <c r="F11" s="20">
        <v>83</v>
      </c>
      <c r="G11" s="20">
        <v>7</v>
      </c>
      <c r="H11" s="179">
        <f t="shared" si="0"/>
        <v>148</v>
      </c>
      <c r="I11" s="180">
        <f t="shared" si="1"/>
        <v>6.75</v>
      </c>
      <c r="J11" s="181">
        <f t="shared" si="2"/>
        <v>21.925925925925927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45937</v>
      </c>
      <c r="U11" s="17">
        <f t="shared" ref="U11:W14" si="3">H11</f>
        <v>148</v>
      </c>
      <c r="V11" s="19">
        <f t="shared" si="3"/>
        <v>6.75</v>
      </c>
      <c r="W11" s="24">
        <f t="shared" si="3"/>
        <v>21.925925925925927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45938</v>
      </c>
      <c r="D12" s="20">
        <v>94</v>
      </c>
      <c r="E12" s="20">
        <v>7</v>
      </c>
      <c r="F12" s="20">
        <v>74</v>
      </c>
      <c r="G12" s="20">
        <v>7</v>
      </c>
      <c r="H12" s="179">
        <f t="shared" si="0"/>
        <v>168</v>
      </c>
      <c r="I12" s="180">
        <f t="shared" si="1"/>
        <v>7</v>
      </c>
      <c r="J12" s="181">
        <f t="shared" si="2"/>
        <v>24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45938</v>
      </c>
      <c r="U12" s="17">
        <f t="shared" si="3"/>
        <v>168</v>
      </c>
      <c r="V12" s="19">
        <f t="shared" si="3"/>
        <v>7</v>
      </c>
      <c r="W12" s="24">
        <f t="shared" si="3"/>
        <v>24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45939</v>
      </c>
      <c r="D13" s="20">
        <v>78</v>
      </c>
      <c r="E13" s="20">
        <v>8</v>
      </c>
      <c r="F13" s="20">
        <v>103</v>
      </c>
      <c r="G13" s="20">
        <v>8</v>
      </c>
      <c r="H13" s="179">
        <f t="shared" si="0"/>
        <v>181</v>
      </c>
      <c r="I13" s="180">
        <f t="shared" si="1"/>
        <v>8</v>
      </c>
      <c r="J13" s="181">
        <f t="shared" si="2"/>
        <v>22.625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45939</v>
      </c>
      <c r="U13" s="17">
        <f t="shared" si="3"/>
        <v>181</v>
      </c>
      <c r="V13" s="19">
        <f t="shared" si="3"/>
        <v>8</v>
      </c>
      <c r="W13" s="24">
        <f t="shared" si="3"/>
        <v>22.625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45940</v>
      </c>
      <c r="D14" s="20">
        <v>92</v>
      </c>
      <c r="E14" s="20">
        <v>7</v>
      </c>
      <c r="F14" s="20">
        <v>109</v>
      </c>
      <c r="G14" s="20">
        <v>7</v>
      </c>
      <c r="H14" s="179">
        <f t="shared" si="0"/>
        <v>201</v>
      </c>
      <c r="I14" s="180">
        <f t="shared" si="1"/>
        <v>7</v>
      </c>
      <c r="J14" s="181">
        <f t="shared" si="2"/>
        <v>28.714285714285715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45940</v>
      </c>
      <c r="U14" s="17">
        <f t="shared" si="3"/>
        <v>201</v>
      </c>
      <c r="V14" s="19">
        <f t="shared" si="3"/>
        <v>7</v>
      </c>
      <c r="W14" s="24">
        <f t="shared" si="3"/>
        <v>28.714285714285715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45941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403</v>
      </c>
      <c r="E16" s="30">
        <f>IF(SUM(E10:E15)=0,0,AVERAGE(E10:E15))</f>
        <v>7.1</v>
      </c>
      <c r="F16" s="30">
        <f>SUM(F10:F15)</f>
        <v>424</v>
      </c>
      <c r="G16" s="30">
        <f>IF(SUM(G10:G15)=0,0,AVERAGE(G10:G15))</f>
        <v>7.2</v>
      </c>
      <c r="H16" s="30">
        <f t="shared" si="0"/>
        <v>827</v>
      </c>
      <c r="I16" s="31">
        <f>IF(H16=0,0,AVERAGE(E16,G16))</f>
        <v>7.15</v>
      </c>
      <c r="J16" s="32">
        <f>IF(H16=0,0,H16/I16)</f>
        <v>115.66433566433565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827</v>
      </c>
      <c r="V16" s="33">
        <f>SUM(V10:V14)</f>
        <v>35.75</v>
      </c>
      <c r="W16" s="34">
        <f>SUM(W10:W14)</f>
        <v>115.69378306878306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23.138756613756613</v>
      </c>
      <c r="X17" s="37">
        <f>IF(W16=0,0,W17)</f>
        <v>23.138756613756613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11.555555555555557</v>
      </c>
      <c r="C19" s="306"/>
      <c r="D19" s="368" t="s">
        <v>1</v>
      </c>
      <c r="E19" s="369"/>
      <c r="F19" s="369" t="s">
        <v>2</v>
      </c>
      <c r="G19" s="370"/>
      <c r="H19" s="371">
        <f>C22</f>
        <v>45936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45936</v>
      </c>
      <c r="D22" s="43">
        <v>7</v>
      </c>
      <c r="E22" s="43">
        <v>1</v>
      </c>
      <c r="F22" s="43">
        <v>3</v>
      </c>
      <c r="G22" s="43">
        <v>0.5</v>
      </c>
      <c r="H22" s="44">
        <f t="shared" ref="H22:H28" si="5">D22+F22</f>
        <v>10</v>
      </c>
      <c r="I22" s="45">
        <f t="shared" ref="I22:I27" si="6">IF(H22=0,0,AVERAGE(E22,G22))</f>
        <v>0.75</v>
      </c>
      <c r="J22" s="46">
        <f t="shared" ref="J22:J27" si="7">IF(H22=0,0,H22/I22)</f>
        <v>13.333333333333334</v>
      </c>
      <c r="K22" s="21" t="e">
        <f>IF(#REF!&lt;&gt;0,"Não","")</f>
        <v>#REF!</v>
      </c>
      <c r="L22" s="47"/>
      <c r="T22" s="48">
        <f>C22</f>
        <v>45936</v>
      </c>
      <c r="U22" s="39">
        <f>H22</f>
        <v>10</v>
      </c>
      <c r="V22" s="40">
        <f>I22</f>
        <v>0.75</v>
      </c>
      <c r="W22" s="40">
        <f>J22</f>
        <v>13.333333333333334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45937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45937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45938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45938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45939</v>
      </c>
      <c r="D25" s="43">
        <v>3</v>
      </c>
      <c r="E25" s="43">
        <v>0.75</v>
      </c>
      <c r="F25" s="43">
        <v>4</v>
      </c>
      <c r="G25" s="43">
        <v>0.75</v>
      </c>
      <c r="H25" s="44">
        <f t="shared" si="5"/>
        <v>7</v>
      </c>
      <c r="I25" s="45">
        <f t="shared" si="6"/>
        <v>0.75</v>
      </c>
      <c r="J25" s="46">
        <f t="shared" si="7"/>
        <v>9.3333333333333339</v>
      </c>
      <c r="K25" s="21" t="e">
        <f>IF(#REF!&lt;&gt;0,"Não","")</f>
        <v>#REF!</v>
      </c>
      <c r="L25" s="47"/>
      <c r="T25" s="48">
        <f>C25</f>
        <v>45939</v>
      </c>
      <c r="U25" s="39">
        <f t="shared" si="8"/>
        <v>7</v>
      </c>
      <c r="V25" s="40">
        <f t="shared" si="8"/>
        <v>0.75</v>
      </c>
      <c r="W25" s="40">
        <f t="shared" si="8"/>
        <v>9.3333333333333339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45940</v>
      </c>
      <c r="D26" s="43">
        <v>3</v>
      </c>
      <c r="E26" s="43">
        <v>0.5</v>
      </c>
      <c r="F26" s="43">
        <v>0</v>
      </c>
      <c r="G26" s="43">
        <v>0</v>
      </c>
      <c r="H26" s="49">
        <f t="shared" si="5"/>
        <v>3</v>
      </c>
      <c r="I26" s="50">
        <f t="shared" si="6"/>
        <v>0.25</v>
      </c>
      <c r="J26" s="51">
        <f t="shared" si="7"/>
        <v>12</v>
      </c>
      <c r="K26" s="21" t="e">
        <f>IF(#REF!&lt;&gt;0,"Não","")</f>
        <v>#REF!</v>
      </c>
      <c r="L26" s="47"/>
      <c r="T26" s="48">
        <f>C26</f>
        <v>45940</v>
      </c>
      <c r="U26" s="39">
        <f t="shared" si="8"/>
        <v>3</v>
      </c>
      <c r="V26" s="40">
        <f t="shared" si="8"/>
        <v>0.25</v>
      </c>
      <c r="W26" s="40">
        <f t="shared" si="8"/>
        <v>12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45941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13</v>
      </c>
      <c r="E28" s="56">
        <f>IF(SUM(E22:E27)=0,0,AVERAGE(E22:E27))</f>
        <v>0.45</v>
      </c>
      <c r="F28" s="56">
        <f>SUM(F22:F27)</f>
        <v>7</v>
      </c>
      <c r="G28" s="57">
        <f>IF(SUM(G22:G27)=0,0,AVERAGE(G22:G27))</f>
        <v>0.25</v>
      </c>
      <c r="H28" s="56">
        <f t="shared" si="5"/>
        <v>20</v>
      </c>
      <c r="I28" s="58">
        <f>AVERAGE(I22:I26)</f>
        <v>0.35</v>
      </c>
      <c r="J28" s="59">
        <f>IF(H28=0,0,H28/I28)</f>
        <v>57.142857142857146</v>
      </c>
      <c r="K28" s="60"/>
      <c r="L28" s="61"/>
      <c r="U28" s="25">
        <f>D28+F28</f>
        <v>20</v>
      </c>
      <c r="V28" s="33">
        <f>SUM(V22:V26)</f>
        <v>1.75</v>
      </c>
      <c r="W28" s="34">
        <f>SUM(W22:W26)</f>
        <v>34.666666666666671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11.555555555555557</v>
      </c>
      <c r="X29" s="37">
        <f>IF(W28=0,0,W29)</f>
        <v>11.555555555555557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41.706666666666671</v>
      </c>
      <c r="C31" s="306"/>
      <c r="D31" s="352" t="s">
        <v>1</v>
      </c>
      <c r="E31" s="353"/>
      <c r="F31" s="353" t="s">
        <v>2</v>
      </c>
      <c r="G31" s="354"/>
      <c r="H31" s="355">
        <f>C34</f>
        <v>45936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45936</v>
      </c>
      <c r="D34" s="43">
        <v>14</v>
      </c>
      <c r="E34" s="43">
        <v>0.5</v>
      </c>
      <c r="F34" s="43">
        <v>20</v>
      </c>
      <c r="G34" s="43">
        <v>1</v>
      </c>
      <c r="H34" s="67">
        <f t="shared" ref="H34:H40" si="11">D34+F34</f>
        <v>34</v>
      </c>
      <c r="I34" s="68">
        <f t="shared" ref="I34:I39" si="12">IF(H34=0,0,AVERAGE(E34,G34))</f>
        <v>0.75</v>
      </c>
      <c r="J34" s="69">
        <f t="shared" ref="J34:J39" si="13">IF(H34=0,0,H34/I34)</f>
        <v>45.333333333333336</v>
      </c>
      <c r="K34" s="21" t="e">
        <f>IF(#REF!&lt;&gt;0,"Não","")</f>
        <v>#REF!</v>
      </c>
      <c r="L34" s="47"/>
      <c r="T34" s="70">
        <f>C34</f>
        <v>45936</v>
      </c>
      <c r="U34" s="63">
        <f>H34</f>
        <v>34</v>
      </c>
      <c r="V34" s="64">
        <f>I34</f>
        <v>0.75</v>
      </c>
      <c r="W34" s="64">
        <f>J34</f>
        <v>45.333333333333336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45937</v>
      </c>
      <c r="D35" s="43">
        <v>10</v>
      </c>
      <c r="E35" s="43">
        <v>0.5</v>
      </c>
      <c r="F35" s="43">
        <v>5</v>
      </c>
      <c r="G35" s="43">
        <v>0.25</v>
      </c>
      <c r="H35" s="67">
        <f t="shared" si="11"/>
        <v>15</v>
      </c>
      <c r="I35" s="68">
        <f t="shared" si="12"/>
        <v>0.375</v>
      </c>
      <c r="J35" s="69">
        <f t="shared" si="13"/>
        <v>40</v>
      </c>
      <c r="K35" s="21" t="e">
        <f>IF(#REF!&lt;&gt;0,"Não","")</f>
        <v>#REF!</v>
      </c>
      <c r="L35" s="47"/>
      <c r="T35" s="70">
        <f>C35</f>
        <v>45937</v>
      </c>
      <c r="U35" s="63">
        <f t="shared" ref="U35:W38" si="14">H35</f>
        <v>15</v>
      </c>
      <c r="V35" s="64">
        <f t="shared" si="14"/>
        <v>0.375</v>
      </c>
      <c r="W35" s="64">
        <f t="shared" si="14"/>
        <v>40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45938</v>
      </c>
      <c r="D36" s="20">
        <v>15</v>
      </c>
      <c r="E36" s="43">
        <v>0.75</v>
      </c>
      <c r="F36" s="20">
        <v>12</v>
      </c>
      <c r="G36" s="43">
        <v>0.5</v>
      </c>
      <c r="H36" s="67">
        <f t="shared" si="11"/>
        <v>27</v>
      </c>
      <c r="I36" s="68">
        <f t="shared" si="12"/>
        <v>0.625</v>
      </c>
      <c r="J36" s="69">
        <f t="shared" si="13"/>
        <v>43.2</v>
      </c>
      <c r="K36" s="26" t="e">
        <f>IF(#REF!&lt;&gt;0,"Não","")</f>
        <v>#REF!</v>
      </c>
      <c r="L36" s="47"/>
      <c r="T36" s="70">
        <f>C36</f>
        <v>45938</v>
      </c>
      <c r="U36" s="63">
        <f t="shared" si="14"/>
        <v>27</v>
      </c>
      <c r="V36" s="64">
        <f t="shared" si="14"/>
        <v>0.625</v>
      </c>
      <c r="W36" s="64">
        <f t="shared" si="14"/>
        <v>43.2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45939</v>
      </c>
      <c r="D37" s="43">
        <v>8</v>
      </c>
      <c r="E37" s="43">
        <v>0.5</v>
      </c>
      <c r="F37" s="43">
        <v>0</v>
      </c>
      <c r="G37" s="43">
        <v>0</v>
      </c>
      <c r="H37" s="67">
        <f t="shared" si="11"/>
        <v>8</v>
      </c>
      <c r="I37" s="68">
        <f t="shared" si="12"/>
        <v>0.25</v>
      </c>
      <c r="J37" s="69">
        <f t="shared" si="13"/>
        <v>32</v>
      </c>
      <c r="K37" s="21" t="e">
        <f>IF(#REF!&lt;&gt;0,"Não","")</f>
        <v>#REF!</v>
      </c>
      <c r="L37" s="47"/>
      <c r="T37" s="70">
        <f>C37</f>
        <v>45939</v>
      </c>
      <c r="U37" s="63">
        <f t="shared" si="14"/>
        <v>8</v>
      </c>
      <c r="V37" s="64">
        <f t="shared" si="14"/>
        <v>0.25</v>
      </c>
      <c r="W37" s="64">
        <f t="shared" si="14"/>
        <v>32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45940</v>
      </c>
      <c r="D38" s="43">
        <v>24</v>
      </c>
      <c r="E38" s="43">
        <v>1</v>
      </c>
      <c r="F38" s="43">
        <v>12</v>
      </c>
      <c r="G38" s="43">
        <v>0.5</v>
      </c>
      <c r="H38" s="71">
        <f t="shared" si="11"/>
        <v>36</v>
      </c>
      <c r="I38" s="72">
        <f t="shared" si="12"/>
        <v>0.75</v>
      </c>
      <c r="J38" s="73">
        <f t="shared" si="13"/>
        <v>48</v>
      </c>
      <c r="K38" s="21" t="e">
        <f>IF(#REF!&lt;&gt;0,"Não","")</f>
        <v>#REF!</v>
      </c>
      <c r="L38" s="47"/>
      <c r="T38" s="70">
        <f>C38</f>
        <v>45940</v>
      </c>
      <c r="U38" s="63">
        <f t="shared" si="14"/>
        <v>36</v>
      </c>
      <c r="V38" s="64">
        <f t="shared" si="14"/>
        <v>0.75</v>
      </c>
      <c r="W38" s="64">
        <f t="shared" si="14"/>
        <v>48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45941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71</v>
      </c>
      <c r="E40" s="76">
        <f>IF(SUM(E34:E39)=0,0,AVERAGE(E34:E39))</f>
        <v>0.65</v>
      </c>
      <c r="F40" s="76">
        <f>SUM(F34:F39)</f>
        <v>49</v>
      </c>
      <c r="G40" s="77">
        <f>IF(SUM(G34:G39)=0,0,AVERAGE(G34:G39))</f>
        <v>0.45</v>
      </c>
      <c r="H40" s="78">
        <f t="shared" si="11"/>
        <v>120</v>
      </c>
      <c r="I40" s="79">
        <f>AVERAGE(I34:I38)</f>
        <v>0.55000000000000004</v>
      </c>
      <c r="J40" s="80">
        <v>0</v>
      </c>
      <c r="K40" s="60"/>
      <c r="L40" s="81"/>
      <c r="U40" s="25">
        <f>D40+F40</f>
        <v>120</v>
      </c>
      <c r="V40" s="33">
        <f>SUM(V34:V38)</f>
        <v>2.75</v>
      </c>
      <c r="W40" s="34">
        <f>SUM(W34:W38)</f>
        <v>208.53333333333336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41.706666666666671</v>
      </c>
      <c r="X41" s="37">
        <f>IF(W40=0,0,W41)</f>
        <v>41.706666666666671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41.477777777777774</v>
      </c>
      <c r="C43" s="335"/>
      <c r="D43" s="338" t="s">
        <v>1</v>
      </c>
      <c r="E43" s="339"/>
      <c r="F43" s="339" t="s">
        <v>2</v>
      </c>
      <c r="G43" s="340"/>
      <c r="H43" s="341">
        <f>C46</f>
        <v>45936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45936</v>
      </c>
      <c r="D46" s="43">
        <v>12</v>
      </c>
      <c r="E46" s="43">
        <v>0.5</v>
      </c>
      <c r="F46" s="43">
        <v>0</v>
      </c>
      <c r="G46" s="52">
        <v>0</v>
      </c>
      <c r="H46" s="96">
        <f t="shared" ref="H46:H52" si="18">D46+F46</f>
        <v>12</v>
      </c>
      <c r="I46" s="97">
        <f t="shared" ref="I46:I51" si="19">IF(H46=0,0,AVERAGE(E46,G46))</f>
        <v>0.25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45936</v>
      </c>
      <c r="U46" s="101">
        <f>H46</f>
        <v>12</v>
      </c>
      <c r="V46" s="102">
        <f>I46</f>
        <v>0.25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45937</v>
      </c>
      <c r="D47" s="43">
        <v>22</v>
      </c>
      <c r="E47" s="43">
        <v>0.5</v>
      </c>
      <c r="F47" s="43">
        <v>40</v>
      </c>
      <c r="G47" s="52">
        <v>1.75</v>
      </c>
      <c r="H47" s="96">
        <f t="shared" si="18"/>
        <v>62</v>
      </c>
      <c r="I47" s="97">
        <f t="shared" si="19"/>
        <v>1.125</v>
      </c>
      <c r="J47" s="98">
        <f t="shared" si="20"/>
        <v>55.111111111111114</v>
      </c>
      <c r="K47" s="53" t="e">
        <f>IF(#REF!&lt;&gt;0,"Não","")</f>
        <v>#REF!</v>
      </c>
      <c r="L47" s="47"/>
      <c r="R47" s="85"/>
      <c r="S47" s="99"/>
      <c r="T47" s="100">
        <f>C47</f>
        <v>45937</v>
      </c>
      <c r="U47" s="101">
        <f t="shared" ref="U47:W50" si="21">H47</f>
        <v>62</v>
      </c>
      <c r="V47" s="102">
        <f t="shared" si="21"/>
        <v>1.125</v>
      </c>
      <c r="W47" s="102">
        <f t="shared" si="21"/>
        <v>55.111111111111114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45938</v>
      </c>
      <c r="D48" s="20">
        <v>0</v>
      </c>
      <c r="E48" s="43">
        <v>0</v>
      </c>
      <c r="F48" s="20">
        <v>18</v>
      </c>
      <c r="G48" s="52">
        <v>2</v>
      </c>
      <c r="H48" s="96">
        <f t="shared" si="18"/>
        <v>18</v>
      </c>
      <c r="I48" s="97">
        <f t="shared" si="19"/>
        <v>1</v>
      </c>
      <c r="J48" s="98">
        <f t="shared" si="20"/>
        <v>18</v>
      </c>
      <c r="K48" s="109" t="e">
        <f>IF(#REF!&lt;&gt;0,"Não","")</f>
        <v>#REF!</v>
      </c>
      <c r="L48" s="47"/>
      <c r="R48" s="110"/>
      <c r="S48" s="99"/>
      <c r="T48" s="100">
        <f>C48</f>
        <v>45938</v>
      </c>
      <c r="U48" s="101">
        <f t="shared" si="21"/>
        <v>18</v>
      </c>
      <c r="V48" s="102">
        <f t="shared" si="21"/>
        <v>1</v>
      </c>
      <c r="W48" s="102">
        <f t="shared" si="21"/>
        <v>18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45939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45939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45940</v>
      </c>
      <c r="D50" s="43">
        <v>17</v>
      </c>
      <c r="E50" s="43">
        <v>0.75</v>
      </c>
      <c r="F50" s="43">
        <v>39</v>
      </c>
      <c r="G50" s="52">
        <v>1.75</v>
      </c>
      <c r="H50" s="96">
        <f t="shared" si="18"/>
        <v>56</v>
      </c>
      <c r="I50" s="97">
        <f t="shared" si="19"/>
        <v>1.25</v>
      </c>
      <c r="J50" s="98">
        <f t="shared" si="20"/>
        <v>44.8</v>
      </c>
      <c r="K50" s="53" t="e">
        <f>IF(#REF!&lt;&gt;0,"Não","")</f>
        <v>#REF!</v>
      </c>
      <c r="L50" s="47"/>
      <c r="R50" s="85"/>
      <c r="S50" s="99"/>
      <c r="T50" s="100">
        <f>C50</f>
        <v>45940</v>
      </c>
      <c r="U50" s="101">
        <f t="shared" si="21"/>
        <v>56</v>
      </c>
      <c r="V50" s="102">
        <f t="shared" si="21"/>
        <v>1.25</v>
      </c>
      <c r="W50" s="102">
        <f t="shared" si="21"/>
        <v>44.8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45941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51</v>
      </c>
      <c r="E52" s="115">
        <f>IF(SUM(E46:E51)=0,0,AVERAGE(E46:E51))</f>
        <v>0.35</v>
      </c>
      <c r="F52" s="115">
        <f>SUM(F46:F51)</f>
        <v>97</v>
      </c>
      <c r="G52" s="116">
        <f>IF(SUM(G46:G51)=0,0,AVERAGE(G46:G51))</f>
        <v>1.1000000000000001</v>
      </c>
      <c r="H52" s="115">
        <f t="shared" si="18"/>
        <v>148</v>
      </c>
      <c r="I52" s="117">
        <f>AVERAGE(E52,G52)</f>
        <v>0.72500000000000009</v>
      </c>
      <c r="J52" s="118">
        <f>IF(I52=0,0,H52/I52)</f>
        <v>204.13793103448273</v>
      </c>
      <c r="K52" s="60"/>
      <c r="L52" s="119"/>
      <c r="R52" s="85"/>
      <c r="S52" s="3"/>
      <c r="T52" s="104"/>
      <c r="U52" s="25">
        <f>D52+F52</f>
        <v>148</v>
      </c>
      <c r="V52" s="33">
        <f>SUM(V46:V50)</f>
        <v>3.625</v>
      </c>
      <c r="W52" s="34">
        <f>SUM(W46:W50)</f>
        <v>165.9111111111111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41.477777777777774</v>
      </c>
      <c r="X53" s="37">
        <f>IF(W52=0,0,W53)</f>
        <v>41.477777777777774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11</v>
      </c>
      <c r="C56" s="306"/>
      <c r="D56" s="317" t="s">
        <v>1</v>
      </c>
      <c r="E56" s="318"/>
      <c r="F56" s="318" t="s">
        <v>2</v>
      </c>
      <c r="G56" s="319"/>
      <c r="H56" s="320">
        <f>C59</f>
        <v>45936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45936</v>
      </c>
      <c r="D59" s="43">
        <v>0</v>
      </c>
      <c r="E59" s="43">
        <v>0</v>
      </c>
      <c r="F59" s="43">
        <v>2</v>
      </c>
      <c r="G59" s="52">
        <v>0.5</v>
      </c>
      <c r="H59" s="125">
        <f>D59+F59</f>
        <v>2</v>
      </c>
      <c r="I59" s="126">
        <f>IF(H59=0,0,AVERAGE(E59,G59))</f>
        <v>0.25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45936</v>
      </c>
      <c r="U59" s="130">
        <f>H59</f>
        <v>2</v>
      </c>
      <c r="V59" s="131">
        <f>I59</f>
        <v>0.25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45937</v>
      </c>
      <c r="D60" s="43">
        <v>3</v>
      </c>
      <c r="E60" s="43">
        <v>0.5</v>
      </c>
      <c r="F60" s="43">
        <v>0</v>
      </c>
      <c r="G60" s="52">
        <v>0</v>
      </c>
      <c r="H60" s="125">
        <f>D60+F60</f>
        <v>3</v>
      </c>
      <c r="I60" s="126">
        <f>IF(H60=0,0,AVERAGE(E60,G60))</f>
        <v>0.25</v>
      </c>
      <c r="J60" s="127">
        <f t="shared" si="23"/>
        <v>12</v>
      </c>
      <c r="K60" s="53" t="e">
        <f>IF(#REF!&lt;&gt;0,"Não","")</f>
        <v>#REF!</v>
      </c>
      <c r="L60" s="128"/>
      <c r="T60" s="129">
        <f>C60</f>
        <v>45937</v>
      </c>
      <c r="U60" s="130">
        <f t="shared" ref="U60:W63" si="25">H60</f>
        <v>3</v>
      </c>
      <c r="V60" s="131">
        <f t="shared" si="25"/>
        <v>0.25</v>
      </c>
      <c r="W60" s="131">
        <f t="shared" si="25"/>
        <v>12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45938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45938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45939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45939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45940</v>
      </c>
      <c r="D63" s="43">
        <v>4</v>
      </c>
      <c r="E63" s="43">
        <v>0.5</v>
      </c>
      <c r="F63" s="43">
        <v>0</v>
      </c>
      <c r="G63" s="52">
        <v>0</v>
      </c>
      <c r="H63" s="125">
        <f t="shared" si="26"/>
        <v>4</v>
      </c>
      <c r="I63" s="126">
        <f t="shared" si="27"/>
        <v>0.25</v>
      </c>
      <c r="J63" s="127">
        <f t="shared" si="23"/>
        <v>16</v>
      </c>
      <c r="K63" s="53" t="e">
        <f>IF(#REF!&lt;&gt;0,"Não","")</f>
        <v>#REF!</v>
      </c>
      <c r="L63" s="128"/>
      <c r="T63" s="129">
        <f>C63</f>
        <v>45940</v>
      </c>
      <c r="U63" s="130">
        <f t="shared" si="25"/>
        <v>4</v>
      </c>
      <c r="V63" s="131">
        <f t="shared" si="25"/>
        <v>0.25</v>
      </c>
      <c r="W63" s="131">
        <f t="shared" si="25"/>
        <v>16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45941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8</v>
      </c>
      <c r="E65" s="135">
        <f>IF(SUM(E59:E64)=0,0,AVERAGE(E59:E64))</f>
        <v>0.25</v>
      </c>
      <c r="F65" s="135">
        <f>SUM(F59:F64)</f>
        <v>2</v>
      </c>
      <c r="G65" s="136">
        <f>IF(SUM(G59:G64)=0,0,AVERAGE(G59:G64))</f>
        <v>0.1</v>
      </c>
      <c r="H65" s="135">
        <f t="shared" si="26"/>
        <v>10</v>
      </c>
      <c r="I65" s="137">
        <f>AVERAGE(E65,G65)</f>
        <v>0.17499999999999999</v>
      </c>
      <c r="J65" s="138">
        <f>IF(I65=0,0,H65/I65)</f>
        <v>57.142857142857146</v>
      </c>
      <c r="K65" s="60"/>
      <c r="L65" s="139"/>
      <c r="U65" s="25">
        <f>D65+F65</f>
        <v>10</v>
      </c>
      <c r="V65" s="33">
        <f>SUM(V59:V63)</f>
        <v>0.875</v>
      </c>
      <c r="W65" s="34">
        <f>SUM(W59:W63)</f>
        <v>44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11</v>
      </c>
      <c r="X66" s="37">
        <f>IF(W65=0,0,W66)</f>
        <v>11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5.9666666666666668</v>
      </c>
      <c r="C68" s="306"/>
      <c r="D68" s="309" t="s">
        <v>1</v>
      </c>
      <c r="E68" s="310"/>
      <c r="F68" s="311" t="s">
        <v>2</v>
      </c>
      <c r="G68" s="309"/>
      <c r="H68" s="312">
        <f>C71</f>
        <v>45936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45936</v>
      </c>
      <c r="D71" s="146">
        <v>6</v>
      </c>
      <c r="E71" s="146">
        <v>2</v>
      </c>
      <c r="F71" s="146">
        <v>4</v>
      </c>
      <c r="G71" s="146">
        <v>2</v>
      </c>
      <c r="H71" s="147">
        <f t="shared" ref="H71:H77" si="28">D71+F71</f>
        <v>10</v>
      </c>
      <c r="I71" s="148">
        <f t="shared" ref="I71:I76" si="29">IF(H71=0,0,AVERAGE(E71,G71))</f>
        <v>2</v>
      </c>
      <c r="J71" s="149">
        <f t="shared" ref="J71:J76" si="30">IF(H71=0,0,H71/I71)</f>
        <v>5</v>
      </c>
      <c r="K71" s="150"/>
      <c r="L71" s="128"/>
      <c r="T71" s="151">
        <f>C71</f>
        <v>45936</v>
      </c>
      <c r="U71" s="152">
        <f>H71</f>
        <v>10</v>
      </c>
      <c r="V71" s="153">
        <f>I71</f>
        <v>2</v>
      </c>
      <c r="W71" s="153">
        <f>J71</f>
        <v>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45937</v>
      </c>
      <c r="D72" s="146">
        <v>6</v>
      </c>
      <c r="E72" s="146">
        <v>2</v>
      </c>
      <c r="F72" s="146">
        <v>14</v>
      </c>
      <c r="G72" s="146">
        <v>2</v>
      </c>
      <c r="H72" s="147">
        <f t="shared" si="28"/>
        <v>20</v>
      </c>
      <c r="I72" s="148">
        <f t="shared" si="29"/>
        <v>2</v>
      </c>
      <c r="J72" s="149">
        <f t="shared" si="30"/>
        <v>10</v>
      </c>
      <c r="K72" s="150"/>
      <c r="L72" s="128"/>
      <c r="T72" s="151">
        <f>C72</f>
        <v>45937</v>
      </c>
      <c r="U72" s="152">
        <f t="shared" ref="U72:W75" si="32">H72</f>
        <v>20</v>
      </c>
      <c r="V72" s="153">
        <f t="shared" si="32"/>
        <v>2</v>
      </c>
      <c r="W72" s="153">
        <f t="shared" si="32"/>
        <v>10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45938</v>
      </c>
      <c r="D73" s="146">
        <v>4</v>
      </c>
      <c r="E73" s="146">
        <v>2</v>
      </c>
      <c r="F73" s="146">
        <v>3</v>
      </c>
      <c r="G73" s="146">
        <v>2</v>
      </c>
      <c r="H73" s="147">
        <f t="shared" si="28"/>
        <v>7</v>
      </c>
      <c r="I73" s="148">
        <f t="shared" si="29"/>
        <v>2</v>
      </c>
      <c r="J73" s="149">
        <f t="shared" si="30"/>
        <v>3.5</v>
      </c>
      <c r="K73" s="150"/>
      <c r="L73" s="128"/>
      <c r="T73" s="151">
        <f>C73</f>
        <v>45938</v>
      </c>
      <c r="U73" s="152">
        <f t="shared" si="32"/>
        <v>7</v>
      </c>
      <c r="V73" s="153">
        <f t="shared" si="32"/>
        <v>2</v>
      </c>
      <c r="W73" s="153">
        <f t="shared" si="32"/>
        <v>3.5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45939</v>
      </c>
      <c r="D74" s="146">
        <v>8</v>
      </c>
      <c r="E74" s="146">
        <v>2</v>
      </c>
      <c r="F74" s="146">
        <v>4</v>
      </c>
      <c r="G74" s="146">
        <v>2</v>
      </c>
      <c r="H74" s="147">
        <f t="shared" si="28"/>
        <v>12</v>
      </c>
      <c r="I74" s="148">
        <f t="shared" si="29"/>
        <v>2</v>
      </c>
      <c r="J74" s="149">
        <f t="shared" si="30"/>
        <v>6</v>
      </c>
      <c r="K74" s="150"/>
      <c r="L74" s="128"/>
      <c r="T74" s="151">
        <f>C74</f>
        <v>45939</v>
      </c>
      <c r="U74" s="152">
        <f t="shared" si="32"/>
        <v>12</v>
      </c>
      <c r="V74" s="153">
        <f t="shared" si="32"/>
        <v>2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45940</v>
      </c>
      <c r="D75" s="146">
        <v>2</v>
      </c>
      <c r="E75" s="146">
        <v>1</v>
      </c>
      <c r="F75" s="146">
        <v>6</v>
      </c>
      <c r="G75" s="146">
        <v>2</v>
      </c>
      <c r="H75" s="147">
        <f t="shared" si="28"/>
        <v>8</v>
      </c>
      <c r="I75" s="148">
        <f t="shared" si="29"/>
        <v>1.5</v>
      </c>
      <c r="J75" s="149">
        <f t="shared" si="30"/>
        <v>5.333333333333333</v>
      </c>
      <c r="K75" s="150"/>
      <c r="L75" s="128"/>
      <c r="T75" s="151">
        <f>C75</f>
        <v>45940</v>
      </c>
      <c r="U75" s="152">
        <f t="shared" si="32"/>
        <v>8</v>
      </c>
      <c r="V75" s="153">
        <f t="shared" si="32"/>
        <v>1.5</v>
      </c>
      <c r="W75" s="153">
        <f t="shared" si="32"/>
        <v>5.333333333333333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45941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26</v>
      </c>
      <c r="E77" s="157">
        <f>IF(SUM(E71:E76)=0,0,AVERAGE(E71:E76))</f>
        <v>1.8</v>
      </c>
      <c r="F77" s="157">
        <f>SUM(F71:F76)</f>
        <v>31</v>
      </c>
      <c r="G77" s="158">
        <f>IF(SUM(G71:G76)=0,0,AVERAGE(G71:G76))</f>
        <v>2</v>
      </c>
      <c r="H77" s="157">
        <f t="shared" si="28"/>
        <v>57</v>
      </c>
      <c r="I77" s="159">
        <f>AVERAGE(E77,G77)</f>
        <v>1.9</v>
      </c>
      <c r="J77" s="160">
        <f>IF(I77=0,0,H77/I77)</f>
        <v>30</v>
      </c>
      <c r="K77" s="60"/>
      <c r="L77" s="142"/>
      <c r="U77" s="25">
        <f>D77+F77</f>
        <v>57</v>
      </c>
      <c r="V77" s="33">
        <f>SUM(V71:V75)</f>
        <v>9.5</v>
      </c>
      <c r="W77" s="34">
        <f>SUM(W71:W75)</f>
        <v>29.833333333333332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5.9666666666666668</v>
      </c>
      <c r="X78" s="37">
        <f>IF(W77=0,0,W78)</f>
        <v>5.9666666666666668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45936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45937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45938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45939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45940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45941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22:L27 D34:G39 L34:L39 D46:G51 L46:L51 D81:P85 D71:G76 D59:G64 L59:L64 L71:L76 D86:L86 D10:G15 D22:G27 L10:L15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3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37" priority="11" operator="equal">
      <formula>$R$2</formula>
    </cfRule>
  </conditionalFormatting>
  <conditionalFormatting sqref="C59:C64">
    <cfRule type="cellIs" dxfId="3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O127"/>
  <sheetViews>
    <sheetView workbookViewId="0">
      <selection activeCell="N35" sqref="N3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25.482692307692311</v>
      </c>
      <c r="C7" s="306"/>
      <c r="D7" s="382" t="s">
        <v>1</v>
      </c>
      <c r="E7" s="383"/>
      <c r="F7" s="383" t="s">
        <v>2</v>
      </c>
      <c r="G7" s="384"/>
      <c r="H7" s="385">
        <f>C10</f>
        <v>45943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'06out'!C15+2</f>
        <v>45943</v>
      </c>
      <c r="D10" s="20">
        <v>95</v>
      </c>
      <c r="E10" s="20">
        <v>7</v>
      </c>
      <c r="F10" s="20">
        <v>76</v>
      </c>
      <c r="G10" s="20">
        <v>8</v>
      </c>
      <c r="H10" s="179">
        <f t="shared" ref="H10:H16" si="0">D10+F10</f>
        <v>171</v>
      </c>
      <c r="I10" s="180">
        <f t="shared" ref="I10:I15" si="1">IF(H10=0,0,AVERAGE(E10,G10))</f>
        <v>7.5</v>
      </c>
      <c r="J10" s="181">
        <f t="shared" ref="J10:J15" si="2">IF(H10=0,0,H10/I10)</f>
        <v>22.8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45943</v>
      </c>
      <c r="U10" s="17">
        <f>H10</f>
        <v>171</v>
      </c>
      <c r="V10" s="19">
        <f>I10</f>
        <v>7.5</v>
      </c>
      <c r="W10" s="24">
        <f>J10</f>
        <v>22.8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45944</v>
      </c>
      <c r="D11" s="20">
        <v>114</v>
      </c>
      <c r="E11" s="20">
        <v>8</v>
      </c>
      <c r="F11" s="20">
        <v>109</v>
      </c>
      <c r="G11" s="20">
        <v>8</v>
      </c>
      <c r="H11" s="179">
        <f t="shared" si="0"/>
        <v>223</v>
      </c>
      <c r="I11" s="180">
        <f t="shared" si="1"/>
        <v>8</v>
      </c>
      <c r="J11" s="181">
        <f t="shared" si="2"/>
        <v>27.875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45944</v>
      </c>
      <c r="U11" s="17">
        <f t="shared" ref="U11:W14" si="3">H11</f>
        <v>223</v>
      </c>
      <c r="V11" s="19">
        <f t="shared" si="3"/>
        <v>8</v>
      </c>
      <c r="W11" s="24">
        <f t="shared" si="3"/>
        <v>27.875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45945</v>
      </c>
      <c r="D12" s="20">
        <v>74</v>
      </c>
      <c r="E12" s="20">
        <v>7</v>
      </c>
      <c r="F12" s="20">
        <v>115</v>
      </c>
      <c r="G12" s="20">
        <v>8</v>
      </c>
      <c r="H12" s="179">
        <f t="shared" si="0"/>
        <v>189</v>
      </c>
      <c r="I12" s="180">
        <f t="shared" si="1"/>
        <v>7.5</v>
      </c>
      <c r="J12" s="181">
        <f t="shared" si="2"/>
        <v>25.2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45945</v>
      </c>
      <c r="U12" s="17">
        <f t="shared" si="3"/>
        <v>189</v>
      </c>
      <c r="V12" s="19">
        <f t="shared" si="3"/>
        <v>7.5</v>
      </c>
      <c r="W12" s="24">
        <f t="shared" si="3"/>
        <v>25.2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45946</v>
      </c>
      <c r="D13" s="20">
        <v>65</v>
      </c>
      <c r="E13" s="20">
        <v>6</v>
      </c>
      <c r="F13" s="20">
        <v>104</v>
      </c>
      <c r="G13" s="20">
        <v>7</v>
      </c>
      <c r="H13" s="179">
        <f t="shared" si="0"/>
        <v>169</v>
      </c>
      <c r="I13" s="180">
        <f t="shared" si="1"/>
        <v>6.5</v>
      </c>
      <c r="J13" s="181">
        <f t="shared" si="2"/>
        <v>26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45946</v>
      </c>
      <c r="U13" s="17">
        <f t="shared" si="3"/>
        <v>169</v>
      </c>
      <c r="V13" s="19">
        <f t="shared" si="3"/>
        <v>6.5</v>
      </c>
      <c r="W13" s="24">
        <f t="shared" si="3"/>
        <v>26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45947</v>
      </c>
      <c r="D14" s="20">
        <v>75</v>
      </c>
      <c r="E14" s="20">
        <v>6</v>
      </c>
      <c r="F14" s="20">
        <v>91</v>
      </c>
      <c r="G14" s="20">
        <v>7</v>
      </c>
      <c r="H14" s="179">
        <f t="shared" si="0"/>
        <v>166</v>
      </c>
      <c r="I14" s="180">
        <f t="shared" si="1"/>
        <v>6.5</v>
      </c>
      <c r="J14" s="181">
        <f t="shared" si="2"/>
        <v>25.53846153846154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45947</v>
      </c>
      <c r="U14" s="17">
        <f t="shared" si="3"/>
        <v>166</v>
      </c>
      <c r="V14" s="19">
        <f t="shared" si="3"/>
        <v>6.5</v>
      </c>
      <c r="W14" s="24">
        <f t="shared" si="3"/>
        <v>25.53846153846154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45948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423</v>
      </c>
      <c r="E16" s="30">
        <f>IF(SUM(E10:E15)=0,0,AVERAGE(E10:E15))</f>
        <v>6.8</v>
      </c>
      <c r="F16" s="30">
        <f>SUM(F10:F15)</f>
        <v>495</v>
      </c>
      <c r="G16" s="30">
        <f>IF(SUM(G10:G15)=0,0,AVERAGE(G10:G15))</f>
        <v>7.6</v>
      </c>
      <c r="H16" s="30">
        <f t="shared" si="0"/>
        <v>918</v>
      </c>
      <c r="I16" s="31">
        <f>IF(H16=0,0,AVERAGE(E16,G16))</f>
        <v>7.1999999999999993</v>
      </c>
      <c r="J16" s="32">
        <f>IF(H16=0,0,H16/I16)</f>
        <v>127.50000000000001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918</v>
      </c>
      <c r="V16" s="33">
        <f>SUM(V10:V14)</f>
        <v>36</v>
      </c>
      <c r="W16" s="34">
        <f>SUM(W10:W14)</f>
        <v>127.41346153846155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25.482692307692311</v>
      </c>
      <c r="X17" s="37">
        <f>IF(W16=0,0,W17)</f>
        <v>25.482692307692311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12.380952380952381</v>
      </c>
      <c r="C19" s="306"/>
      <c r="D19" s="368" t="s">
        <v>1</v>
      </c>
      <c r="E19" s="369"/>
      <c r="F19" s="369" t="s">
        <v>2</v>
      </c>
      <c r="G19" s="370"/>
      <c r="H19" s="371">
        <f>C22</f>
        <v>45943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45943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45943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45944</v>
      </c>
      <c r="D23" s="43">
        <v>7</v>
      </c>
      <c r="E23" s="43">
        <v>1</v>
      </c>
      <c r="F23" s="43">
        <v>6</v>
      </c>
      <c r="G23" s="43">
        <v>0.75</v>
      </c>
      <c r="H23" s="44">
        <f t="shared" si="5"/>
        <v>13</v>
      </c>
      <c r="I23" s="45">
        <f t="shared" si="6"/>
        <v>0.875</v>
      </c>
      <c r="J23" s="46">
        <f t="shared" si="7"/>
        <v>14.857142857142858</v>
      </c>
      <c r="K23" s="21" t="e">
        <f>IF(#REF!&lt;&gt;0,"Não","")</f>
        <v>#REF!</v>
      </c>
      <c r="L23" s="47"/>
      <c r="T23" s="48">
        <f>C23</f>
        <v>45944</v>
      </c>
      <c r="U23" s="39">
        <f t="shared" ref="U23:W26" si="8">H23</f>
        <v>13</v>
      </c>
      <c r="V23" s="40">
        <f t="shared" si="8"/>
        <v>0.875</v>
      </c>
      <c r="W23" s="40">
        <f t="shared" si="8"/>
        <v>14.857142857142858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45945</v>
      </c>
      <c r="D24" s="43">
        <v>2</v>
      </c>
      <c r="E24" s="43">
        <v>0.5</v>
      </c>
      <c r="F24" s="43">
        <v>1</v>
      </c>
      <c r="G24" s="43">
        <v>0.25</v>
      </c>
      <c r="H24" s="44">
        <f t="shared" si="5"/>
        <v>3</v>
      </c>
      <c r="I24" s="45">
        <f t="shared" si="6"/>
        <v>0.375</v>
      </c>
      <c r="J24" s="46">
        <f t="shared" si="7"/>
        <v>8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45945</v>
      </c>
      <c r="U24" s="39">
        <f t="shared" si="8"/>
        <v>3</v>
      </c>
      <c r="V24" s="40">
        <f t="shared" si="8"/>
        <v>0.375</v>
      </c>
      <c r="W24" s="40">
        <f t="shared" si="8"/>
        <v>8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45946</v>
      </c>
      <c r="D25" s="43">
        <v>2</v>
      </c>
      <c r="E25" s="43">
        <v>0.25</v>
      </c>
      <c r="F25" s="43">
        <v>5</v>
      </c>
      <c r="G25" s="43">
        <v>0.5</v>
      </c>
      <c r="H25" s="44">
        <f t="shared" si="5"/>
        <v>7</v>
      </c>
      <c r="I25" s="45">
        <f t="shared" si="6"/>
        <v>0.375</v>
      </c>
      <c r="J25" s="46">
        <f t="shared" si="7"/>
        <v>18.666666666666668</v>
      </c>
      <c r="K25" s="21" t="e">
        <f>IF(#REF!&lt;&gt;0,"Não","")</f>
        <v>#REF!</v>
      </c>
      <c r="L25" s="47"/>
      <c r="T25" s="48">
        <f>C25</f>
        <v>45946</v>
      </c>
      <c r="U25" s="39">
        <f t="shared" si="8"/>
        <v>7</v>
      </c>
      <c r="V25" s="40">
        <f t="shared" si="8"/>
        <v>0.375</v>
      </c>
      <c r="W25" s="40">
        <f t="shared" si="8"/>
        <v>18.666666666666668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45947</v>
      </c>
      <c r="D26" s="43">
        <v>1</v>
      </c>
      <c r="E26" s="43">
        <v>0.25</v>
      </c>
      <c r="F26" s="43">
        <v>0</v>
      </c>
      <c r="G26" s="43">
        <v>0</v>
      </c>
      <c r="H26" s="49">
        <f t="shared" si="5"/>
        <v>1</v>
      </c>
      <c r="I26" s="50">
        <f t="shared" si="6"/>
        <v>0.125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45947</v>
      </c>
      <c r="U26" s="39">
        <f t="shared" si="8"/>
        <v>1</v>
      </c>
      <c r="V26" s="40">
        <f t="shared" si="8"/>
        <v>0.125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45948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12</v>
      </c>
      <c r="E28" s="56">
        <f>IF(SUM(E22:E27)=0,0,AVERAGE(E22:E27))</f>
        <v>0.4</v>
      </c>
      <c r="F28" s="56">
        <f>SUM(F22:F27)</f>
        <v>12</v>
      </c>
      <c r="G28" s="57">
        <f>IF(SUM(G22:G27)=0,0,AVERAGE(G22:G27))</f>
        <v>0.3</v>
      </c>
      <c r="H28" s="56">
        <f t="shared" si="5"/>
        <v>24</v>
      </c>
      <c r="I28" s="58">
        <f>AVERAGE(I22:I26)</f>
        <v>0.35</v>
      </c>
      <c r="J28" s="59">
        <f>IF(H28=0,0,H28/I28)</f>
        <v>68.571428571428569</v>
      </c>
      <c r="K28" s="60"/>
      <c r="L28" s="61"/>
      <c r="U28" s="25">
        <f>D28+F28</f>
        <v>24</v>
      </c>
      <c r="V28" s="33">
        <f>SUM(V22:V26)</f>
        <v>1.75</v>
      </c>
      <c r="W28" s="34">
        <f>SUM(W22:W26)</f>
        <v>49.523809523809526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12.380952380952381</v>
      </c>
      <c r="X29" s="37">
        <f>IF(W28=0,0,W29)</f>
        <v>12.380952380952381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52.64</v>
      </c>
      <c r="C31" s="306"/>
      <c r="D31" s="352" t="s">
        <v>1</v>
      </c>
      <c r="E31" s="353"/>
      <c r="F31" s="353" t="s">
        <v>2</v>
      </c>
      <c r="G31" s="354"/>
      <c r="H31" s="355">
        <f>C34</f>
        <v>45943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45943</v>
      </c>
      <c r="D34" s="43">
        <v>22</v>
      </c>
      <c r="E34" s="43">
        <v>0.75</v>
      </c>
      <c r="F34" s="43">
        <v>10</v>
      </c>
      <c r="G34" s="43">
        <v>0.5</v>
      </c>
      <c r="H34" s="67">
        <f t="shared" ref="H34:H40" si="11">D34+F34</f>
        <v>32</v>
      </c>
      <c r="I34" s="68">
        <f t="shared" ref="I34:I39" si="12">IF(H34=0,0,AVERAGE(E34,G34))</f>
        <v>0.625</v>
      </c>
      <c r="J34" s="69">
        <f t="shared" ref="J34:J39" si="13">IF(H34=0,0,H34/I34)</f>
        <v>51.2</v>
      </c>
      <c r="K34" s="21" t="e">
        <f>IF(#REF!&lt;&gt;0,"Não","")</f>
        <v>#REF!</v>
      </c>
      <c r="L34" s="47"/>
      <c r="T34" s="70">
        <f>C34</f>
        <v>45943</v>
      </c>
      <c r="U34" s="63">
        <f>H34</f>
        <v>32</v>
      </c>
      <c r="V34" s="64">
        <f>I34</f>
        <v>0.625</v>
      </c>
      <c r="W34" s="64">
        <f>J34</f>
        <v>51.2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45944</v>
      </c>
      <c r="D35" s="43">
        <v>0</v>
      </c>
      <c r="E35" s="43">
        <v>0</v>
      </c>
      <c r="F35" s="43">
        <v>13</v>
      </c>
      <c r="G35" s="43">
        <v>0.5</v>
      </c>
      <c r="H35" s="67">
        <f t="shared" si="11"/>
        <v>13</v>
      </c>
      <c r="I35" s="68">
        <f t="shared" si="12"/>
        <v>0.25</v>
      </c>
      <c r="J35" s="69">
        <f t="shared" si="13"/>
        <v>52</v>
      </c>
      <c r="K35" s="21" t="e">
        <f>IF(#REF!&lt;&gt;0,"Não","")</f>
        <v>#REF!</v>
      </c>
      <c r="L35" s="47"/>
      <c r="T35" s="70">
        <f>C35</f>
        <v>45944</v>
      </c>
      <c r="U35" s="63">
        <f t="shared" ref="U35:W38" si="14">H35</f>
        <v>13</v>
      </c>
      <c r="V35" s="64">
        <f t="shared" si="14"/>
        <v>0.25</v>
      </c>
      <c r="W35" s="64">
        <f t="shared" si="14"/>
        <v>52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45945</v>
      </c>
      <c r="D36" s="20">
        <v>29</v>
      </c>
      <c r="E36" s="43">
        <v>1</v>
      </c>
      <c r="F36" s="20">
        <v>0</v>
      </c>
      <c r="G36" s="43">
        <v>0</v>
      </c>
      <c r="H36" s="67">
        <f t="shared" si="11"/>
        <v>29</v>
      </c>
      <c r="I36" s="68">
        <f t="shared" si="12"/>
        <v>0.5</v>
      </c>
      <c r="J36" s="69">
        <f t="shared" si="13"/>
        <v>58</v>
      </c>
      <c r="K36" s="26" t="e">
        <f>IF(#REF!&lt;&gt;0,"Não","")</f>
        <v>#REF!</v>
      </c>
      <c r="L36" s="47"/>
      <c r="T36" s="70">
        <f>C36</f>
        <v>45945</v>
      </c>
      <c r="U36" s="63">
        <f t="shared" si="14"/>
        <v>29</v>
      </c>
      <c r="V36" s="64">
        <f t="shared" si="14"/>
        <v>0.5</v>
      </c>
      <c r="W36" s="64">
        <f t="shared" si="14"/>
        <v>58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45946</v>
      </c>
      <c r="D37" s="43">
        <v>20</v>
      </c>
      <c r="E37" s="43">
        <v>1</v>
      </c>
      <c r="F37" s="43">
        <v>29</v>
      </c>
      <c r="G37" s="43">
        <v>1</v>
      </c>
      <c r="H37" s="67">
        <f t="shared" si="11"/>
        <v>49</v>
      </c>
      <c r="I37" s="68">
        <f t="shared" si="12"/>
        <v>1</v>
      </c>
      <c r="J37" s="69">
        <f t="shared" si="13"/>
        <v>49</v>
      </c>
      <c r="K37" s="21" t="e">
        <f>IF(#REF!&lt;&gt;0,"Não","")</f>
        <v>#REF!</v>
      </c>
      <c r="L37" s="47"/>
      <c r="T37" s="70">
        <f>C37</f>
        <v>45946</v>
      </c>
      <c r="U37" s="63">
        <f t="shared" si="14"/>
        <v>49</v>
      </c>
      <c r="V37" s="64">
        <f t="shared" si="14"/>
        <v>1</v>
      </c>
      <c r="W37" s="64">
        <f t="shared" si="14"/>
        <v>49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45947</v>
      </c>
      <c r="D38" s="43">
        <v>24</v>
      </c>
      <c r="E38" s="43">
        <v>1</v>
      </c>
      <c r="F38" s="43">
        <v>29</v>
      </c>
      <c r="G38" s="43">
        <v>1</v>
      </c>
      <c r="H38" s="71">
        <f t="shared" si="11"/>
        <v>53</v>
      </c>
      <c r="I38" s="72">
        <f t="shared" si="12"/>
        <v>1</v>
      </c>
      <c r="J38" s="73">
        <f t="shared" si="13"/>
        <v>53</v>
      </c>
      <c r="K38" s="21" t="e">
        <f>IF(#REF!&lt;&gt;0,"Não","")</f>
        <v>#REF!</v>
      </c>
      <c r="L38" s="47"/>
      <c r="T38" s="70">
        <f>C38</f>
        <v>45947</v>
      </c>
      <c r="U38" s="63">
        <f t="shared" si="14"/>
        <v>53</v>
      </c>
      <c r="V38" s="64">
        <f t="shared" si="14"/>
        <v>1</v>
      </c>
      <c r="W38" s="64">
        <f t="shared" si="14"/>
        <v>53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45948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95</v>
      </c>
      <c r="E40" s="76">
        <f>IF(SUM(E34:E39)=0,0,AVERAGE(E34:E39))</f>
        <v>0.75</v>
      </c>
      <c r="F40" s="76">
        <f>SUM(F34:F39)</f>
        <v>81</v>
      </c>
      <c r="G40" s="77">
        <f>IF(SUM(G34:G39)=0,0,AVERAGE(G34:G39))</f>
        <v>0.6</v>
      </c>
      <c r="H40" s="78">
        <f t="shared" si="11"/>
        <v>176</v>
      </c>
      <c r="I40" s="79">
        <f>AVERAGE(I34:I38)</f>
        <v>0.67500000000000004</v>
      </c>
      <c r="J40" s="80">
        <v>0</v>
      </c>
      <c r="K40" s="60"/>
      <c r="L40" s="81"/>
      <c r="U40" s="25">
        <f>D40+F40</f>
        <v>176</v>
      </c>
      <c r="V40" s="33">
        <f>SUM(V34:V38)</f>
        <v>3.375</v>
      </c>
      <c r="W40" s="34">
        <f>SUM(W34:W38)</f>
        <v>263.2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52.64</v>
      </c>
      <c r="X41" s="37">
        <f>IF(W40=0,0,W41)</f>
        <v>52.64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48.727619047619044</v>
      </c>
      <c r="C43" s="335"/>
      <c r="D43" s="338" t="s">
        <v>1</v>
      </c>
      <c r="E43" s="339"/>
      <c r="F43" s="339" t="s">
        <v>2</v>
      </c>
      <c r="G43" s="340"/>
      <c r="H43" s="341">
        <f>C46</f>
        <v>45943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45943</v>
      </c>
      <c r="D46" s="43">
        <v>16</v>
      </c>
      <c r="E46" s="43">
        <v>0.75</v>
      </c>
      <c r="F46" s="43">
        <v>0</v>
      </c>
      <c r="G46" s="52">
        <v>0</v>
      </c>
      <c r="H46" s="96">
        <f t="shared" ref="H46:H52" si="18">D46+F46</f>
        <v>16</v>
      </c>
      <c r="I46" s="97">
        <f t="shared" ref="I46:I51" si="19">IF(H46=0,0,AVERAGE(E46,G46))</f>
        <v>0.375</v>
      </c>
      <c r="J46" s="98">
        <f t="shared" ref="J46:J51" si="20">IF(H46=0,0,H46/I46)</f>
        <v>42.666666666666664</v>
      </c>
      <c r="K46" s="53" t="e">
        <f>IF(#REF!&lt;&gt;0,"Não","")</f>
        <v>#REF!</v>
      </c>
      <c r="L46" s="47"/>
      <c r="R46" s="85"/>
      <c r="S46" s="99"/>
      <c r="T46" s="100">
        <f>C46</f>
        <v>45943</v>
      </c>
      <c r="U46" s="101">
        <f>H46</f>
        <v>16</v>
      </c>
      <c r="V46" s="102">
        <f>I46</f>
        <v>0.375</v>
      </c>
      <c r="W46" s="102">
        <f>J46</f>
        <v>42.666666666666664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45944</v>
      </c>
      <c r="D47" s="43">
        <v>0</v>
      </c>
      <c r="E47" s="43">
        <v>0</v>
      </c>
      <c r="F47" s="43">
        <v>50</v>
      </c>
      <c r="G47" s="52">
        <v>2</v>
      </c>
      <c r="H47" s="96">
        <f t="shared" si="18"/>
        <v>50</v>
      </c>
      <c r="I47" s="97">
        <f t="shared" si="19"/>
        <v>1</v>
      </c>
      <c r="J47" s="98">
        <f t="shared" si="20"/>
        <v>50</v>
      </c>
      <c r="K47" s="53" t="e">
        <f>IF(#REF!&lt;&gt;0,"Não","")</f>
        <v>#REF!</v>
      </c>
      <c r="L47" s="47"/>
      <c r="R47" s="85"/>
      <c r="S47" s="99"/>
      <c r="T47" s="100">
        <f>C47</f>
        <v>45944</v>
      </c>
      <c r="U47" s="101">
        <f t="shared" ref="U47:W50" si="21">H47</f>
        <v>50</v>
      </c>
      <c r="V47" s="102">
        <f t="shared" si="21"/>
        <v>1</v>
      </c>
      <c r="W47" s="102">
        <f t="shared" si="21"/>
        <v>50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45945</v>
      </c>
      <c r="D48" s="20">
        <v>50</v>
      </c>
      <c r="E48" s="43">
        <v>1.5</v>
      </c>
      <c r="F48" s="20">
        <v>3</v>
      </c>
      <c r="G48" s="52">
        <v>0.25</v>
      </c>
      <c r="H48" s="96">
        <f t="shared" si="18"/>
        <v>53</v>
      </c>
      <c r="I48" s="97">
        <f t="shared" si="19"/>
        <v>0.875</v>
      </c>
      <c r="J48" s="98">
        <f t="shared" si="20"/>
        <v>60.571428571428569</v>
      </c>
      <c r="K48" s="109" t="e">
        <f>IF(#REF!&lt;&gt;0,"Não","")</f>
        <v>#REF!</v>
      </c>
      <c r="L48" s="47"/>
      <c r="R48" s="110"/>
      <c r="S48" s="99"/>
      <c r="T48" s="100">
        <f>C48</f>
        <v>45945</v>
      </c>
      <c r="U48" s="101">
        <f t="shared" si="21"/>
        <v>53</v>
      </c>
      <c r="V48" s="102">
        <f t="shared" si="21"/>
        <v>0.875</v>
      </c>
      <c r="W48" s="102">
        <f t="shared" si="21"/>
        <v>60.571428571428569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45946</v>
      </c>
      <c r="D49" s="43">
        <v>21</v>
      </c>
      <c r="E49" s="43">
        <v>1.25</v>
      </c>
      <c r="F49" s="20">
        <v>0</v>
      </c>
      <c r="G49" s="52">
        <v>0</v>
      </c>
      <c r="H49" s="96">
        <f t="shared" si="18"/>
        <v>21</v>
      </c>
      <c r="I49" s="97">
        <f t="shared" si="19"/>
        <v>0.625</v>
      </c>
      <c r="J49" s="98">
        <f t="shared" si="20"/>
        <v>33.6</v>
      </c>
      <c r="K49" s="53" t="e">
        <f>IF(#REF!&lt;&gt;0,"Não","")</f>
        <v>#REF!</v>
      </c>
      <c r="L49" s="47"/>
      <c r="R49" s="85"/>
      <c r="S49" s="99"/>
      <c r="T49" s="100">
        <f>C49</f>
        <v>45946</v>
      </c>
      <c r="U49" s="101">
        <f t="shared" si="21"/>
        <v>21</v>
      </c>
      <c r="V49" s="102">
        <f t="shared" si="21"/>
        <v>0.625</v>
      </c>
      <c r="W49" s="102">
        <f t="shared" si="21"/>
        <v>33.6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45947</v>
      </c>
      <c r="D50" s="43">
        <v>11</v>
      </c>
      <c r="E50" s="43">
        <v>1</v>
      </c>
      <c r="F50" s="43">
        <v>60</v>
      </c>
      <c r="G50" s="52">
        <v>1.5</v>
      </c>
      <c r="H50" s="96">
        <f t="shared" si="18"/>
        <v>71</v>
      </c>
      <c r="I50" s="97">
        <f t="shared" si="19"/>
        <v>1.25</v>
      </c>
      <c r="J50" s="98">
        <f t="shared" si="20"/>
        <v>56.8</v>
      </c>
      <c r="K50" s="53" t="e">
        <f>IF(#REF!&lt;&gt;0,"Não","")</f>
        <v>#REF!</v>
      </c>
      <c r="L50" s="47"/>
      <c r="R50" s="85"/>
      <c r="S50" s="99"/>
      <c r="T50" s="100">
        <f>C50</f>
        <v>45947</v>
      </c>
      <c r="U50" s="101">
        <f t="shared" si="21"/>
        <v>71</v>
      </c>
      <c r="V50" s="102">
        <f t="shared" si="21"/>
        <v>1.25</v>
      </c>
      <c r="W50" s="102">
        <f t="shared" si="21"/>
        <v>56.8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45948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98</v>
      </c>
      <c r="E52" s="115">
        <f>IF(SUM(E46:E51)=0,0,AVERAGE(E46:E51))</f>
        <v>0.9</v>
      </c>
      <c r="F52" s="115">
        <f>SUM(F46:F51)</f>
        <v>113</v>
      </c>
      <c r="G52" s="116">
        <f>IF(SUM(G46:G51)=0,0,AVERAGE(G46:G51))</f>
        <v>0.75</v>
      </c>
      <c r="H52" s="115">
        <f t="shared" si="18"/>
        <v>211</v>
      </c>
      <c r="I52" s="117">
        <f>AVERAGE(E52,G52)</f>
        <v>0.82499999999999996</v>
      </c>
      <c r="J52" s="118">
        <f>IF(I52=0,0,H52/I52)</f>
        <v>255.75757575757578</v>
      </c>
      <c r="K52" s="60"/>
      <c r="L52" s="119"/>
      <c r="R52" s="85"/>
      <c r="S52" s="3"/>
      <c r="T52" s="104"/>
      <c r="U52" s="25">
        <f>D52+F52</f>
        <v>211</v>
      </c>
      <c r="V52" s="33">
        <f>SUM(V46:V50)</f>
        <v>4.125</v>
      </c>
      <c r="W52" s="34">
        <f>SUM(W46:W50)</f>
        <v>243.63809523809522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48.727619047619044</v>
      </c>
      <c r="X53" s="37">
        <f>IF(W52=0,0,W53)</f>
        <v>48.727619047619044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10.125</v>
      </c>
      <c r="C56" s="306"/>
      <c r="D56" s="317" t="s">
        <v>1</v>
      </c>
      <c r="E56" s="318"/>
      <c r="F56" s="318" t="s">
        <v>2</v>
      </c>
      <c r="G56" s="319"/>
      <c r="H56" s="320">
        <f>C59</f>
        <v>45943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45943</v>
      </c>
      <c r="D59" s="43">
        <v>17</v>
      </c>
      <c r="E59" s="43">
        <v>4</v>
      </c>
      <c r="F59" s="43">
        <v>0</v>
      </c>
      <c r="G59" s="52">
        <v>0</v>
      </c>
      <c r="H59" s="125">
        <f>D59+F59</f>
        <v>17</v>
      </c>
      <c r="I59" s="126">
        <f>IF(H59=0,0,AVERAGE(E59,G59))</f>
        <v>2</v>
      </c>
      <c r="J59" s="127">
        <f t="shared" ref="J59:J64" si="23">IF(H59=0,0,H59/I59)</f>
        <v>8.5</v>
      </c>
      <c r="K59" s="53" t="e">
        <f>IF(#REF!&lt;&gt;0,"Não","")</f>
        <v>#REF!</v>
      </c>
      <c r="L59" s="128"/>
      <c r="T59" s="129">
        <f>C59</f>
        <v>45943</v>
      </c>
      <c r="U59" s="130">
        <f>H59</f>
        <v>17</v>
      </c>
      <c r="V59" s="131">
        <f>I59</f>
        <v>2</v>
      </c>
      <c r="W59" s="131">
        <f>J59</f>
        <v>8.5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45944</v>
      </c>
      <c r="D60" s="43">
        <v>4</v>
      </c>
      <c r="E60" s="43">
        <v>1</v>
      </c>
      <c r="F60" s="43">
        <v>1</v>
      </c>
      <c r="G60" s="52">
        <v>0.25</v>
      </c>
      <c r="H60" s="125">
        <f>D60+F60</f>
        <v>5</v>
      </c>
      <c r="I60" s="126">
        <f>IF(H60=0,0,AVERAGE(E60,G60))</f>
        <v>0.625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45944</v>
      </c>
      <c r="U60" s="130">
        <f t="shared" ref="U60:W63" si="25">H60</f>
        <v>5</v>
      </c>
      <c r="V60" s="131">
        <f t="shared" si="25"/>
        <v>0.625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45945</v>
      </c>
      <c r="D61" s="20">
        <v>1</v>
      </c>
      <c r="E61" s="43">
        <v>0.25</v>
      </c>
      <c r="F61" s="20">
        <v>0</v>
      </c>
      <c r="G61" s="52">
        <v>0</v>
      </c>
      <c r="H61" s="125">
        <f t="shared" ref="H61:H65" si="26">D61+F61</f>
        <v>1</v>
      </c>
      <c r="I61" s="126">
        <f t="shared" ref="I61:I64" si="27">IF(H61=0,0,AVERAGE(E61,G61))</f>
        <v>0.125</v>
      </c>
      <c r="J61" s="127">
        <f t="shared" si="23"/>
        <v>8</v>
      </c>
      <c r="K61" s="109" t="e">
        <f>IF(#REF!&lt;&gt;0,"Não","")</f>
        <v>#REF!</v>
      </c>
      <c r="L61" s="128"/>
      <c r="T61" s="129">
        <f>C61</f>
        <v>45945</v>
      </c>
      <c r="U61" s="130">
        <f t="shared" si="25"/>
        <v>1</v>
      </c>
      <c r="V61" s="131">
        <f t="shared" si="25"/>
        <v>0.125</v>
      </c>
      <c r="W61" s="131">
        <f t="shared" si="25"/>
        <v>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45946</v>
      </c>
      <c r="D62" s="43">
        <v>1</v>
      </c>
      <c r="E62" s="43">
        <v>0.25</v>
      </c>
      <c r="F62" s="20">
        <v>3</v>
      </c>
      <c r="G62" s="52">
        <v>0.25</v>
      </c>
      <c r="H62" s="125">
        <f t="shared" si="26"/>
        <v>4</v>
      </c>
      <c r="I62" s="126">
        <f t="shared" si="27"/>
        <v>0.25</v>
      </c>
      <c r="J62" s="127">
        <f t="shared" si="23"/>
        <v>16</v>
      </c>
      <c r="K62" s="53" t="e">
        <f>IF(#REF!&lt;&gt;0,"Não","")</f>
        <v>#REF!</v>
      </c>
      <c r="L62" s="128"/>
      <c r="T62" s="129">
        <f>C62</f>
        <v>45946</v>
      </c>
      <c r="U62" s="130">
        <f t="shared" si="25"/>
        <v>4</v>
      </c>
      <c r="V62" s="131">
        <f t="shared" si="25"/>
        <v>0.25</v>
      </c>
      <c r="W62" s="131">
        <f t="shared" si="25"/>
        <v>16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45947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45947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45948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23</v>
      </c>
      <c r="E65" s="135">
        <f>IF(SUM(E59:E64)=0,0,AVERAGE(E59:E64))</f>
        <v>1.1000000000000001</v>
      </c>
      <c r="F65" s="135">
        <f>SUM(F59:F64)</f>
        <v>4</v>
      </c>
      <c r="G65" s="136">
        <f>IF(SUM(G59:G64)=0,0,AVERAGE(G59:G64))</f>
        <v>0.1</v>
      </c>
      <c r="H65" s="135">
        <f t="shared" si="26"/>
        <v>27</v>
      </c>
      <c r="I65" s="137">
        <f>AVERAGE(E65,G65)</f>
        <v>0.60000000000000009</v>
      </c>
      <c r="J65" s="138">
        <f>IF(I65=0,0,H65/I65)</f>
        <v>44.999999999999993</v>
      </c>
      <c r="K65" s="60"/>
      <c r="L65" s="139"/>
      <c r="U65" s="25">
        <f>D65+F65</f>
        <v>27</v>
      </c>
      <c r="V65" s="33">
        <f>SUM(V59:V63)</f>
        <v>3</v>
      </c>
      <c r="W65" s="34">
        <f>SUM(W59:W63)</f>
        <v>40.5</v>
      </c>
      <c r="X65" s="25">
        <f>COUNT(X59:X63)</f>
        <v>4</v>
      </c>
    </row>
    <row r="66" spans="1:67" s="1" customFormat="1" ht="92.25" customHeight="1">
      <c r="C66" s="140"/>
      <c r="V66" s="4"/>
      <c r="W66" s="36">
        <f>W65/X65</f>
        <v>10.125</v>
      </c>
      <c r="X66" s="37">
        <f>IF(W65=0,0,W66)</f>
        <v>10.125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5.2888888888888888</v>
      </c>
      <c r="C68" s="306"/>
      <c r="D68" s="309" t="s">
        <v>1</v>
      </c>
      <c r="E68" s="310"/>
      <c r="F68" s="311" t="s">
        <v>2</v>
      </c>
      <c r="G68" s="309"/>
      <c r="H68" s="312">
        <f>C71</f>
        <v>45943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45943</v>
      </c>
      <c r="D71" s="146">
        <v>10</v>
      </c>
      <c r="E71" s="146">
        <v>2</v>
      </c>
      <c r="F71" s="146">
        <v>4</v>
      </c>
      <c r="G71" s="146">
        <v>2</v>
      </c>
      <c r="H71" s="147">
        <f t="shared" ref="H71:H77" si="28">D71+F71</f>
        <v>14</v>
      </c>
      <c r="I71" s="148">
        <f t="shared" ref="I71:I76" si="29">IF(H71=0,0,AVERAGE(E71,G71))</f>
        <v>2</v>
      </c>
      <c r="J71" s="149">
        <f t="shared" ref="J71:J76" si="30">IF(H71=0,0,H71/I71)</f>
        <v>7</v>
      </c>
      <c r="K71" s="150"/>
      <c r="L71" s="128"/>
      <c r="T71" s="151">
        <f>C71</f>
        <v>45943</v>
      </c>
      <c r="U71" s="152">
        <f>H71</f>
        <v>14</v>
      </c>
      <c r="V71" s="153">
        <f>I71</f>
        <v>2</v>
      </c>
      <c r="W71" s="153">
        <f>J71</f>
        <v>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45944</v>
      </c>
      <c r="D72" s="146">
        <v>0</v>
      </c>
      <c r="E72" s="146">
        <v>0</v>
      </c>
      <c r="F72" s="146">
        <v>1</v>
      </c>
      <c r="G72" s="146">
        <v>1</v>
      </c>
      <c r="H72" s="147">
        <f t="shared" si="28"/>
        <v>1</v>
      </c>
      <c r="I72" s="148">
        <f t="shared" si="29"/>
        <v>0.5</v>
      </c>
      <c r="J72" s="149">
        <f t="shared" si="30"/>
        <v>2</v>
      </c>
      <c r="K72" s="150"/>
      <c r="L72" s="128"/>
      <c r="T72" s="151">
        <f>C72</f>
        <v>45944</v>
      </c>
      <c r="U72" s="152">
        <f t="shared" ref="U72:W75" si="32">H72</f>
        <v>1</v>
      </c>
      <c r="V72" s="153">
        <f t="shared" si="32"/>
        <v>0.5</v>
      </c>
      <c r="W72" s="153">
        <f t="shared" si="32"/>
        <v>2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45945</v>
      </c>
      <c r="D73" s="146">
        <v>6</v>
      </c>
      <c r="E73" s="146">
        <v>2</v>
      </c>
      <c r="F73" s="146">
        <v>7</v>
      </c>
      <c r="G73" s="146">
        <v>2</v>
      </c>
      <c r="H73" s="147">
        <f t="shared" si="28"/>
        <v>13</v>
      </c>
      <c r="I73" s="148">
        <f t="shared" si="29"/>
        <v>2</v>
      </c>
      <c r="J73" s="149">
        <f t="shared" si="30"/>
        <v>6.5</v>
      </c>
      <c r="K73" s="150"/>
      <c r="L73" s="128"/>
      <c r="T73" s="151">
        <f>C73</f>
        <v>45945</v>
      </c>
      <c r="U73" s="152">
        <f t="shared" si="32"/>
        <v>13</v>
      </c>
      <c r="V73" s="153">
        <f t="shared" si="32"/>
        <v>2</v>
      </c>
      <c r="W73" s="153">
        <f t="shared" si="32"/>
        <v>6.5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45946</v>
      </c>
      <c r="D74" s="146">
        <v>7</v>
      </c>
      <c r="E74" s="146">
        <v>2.5</v>
      </c>
      <c r="F74" s="146">
        <v>3</v>
      </c>
      <c r="G74" s="146">
        <v>2</v>
      </c>
      <c r="H74" s="147">
        <f t="shared" si="28"/>
        <v>10</v>
      </c>
      <c r="I74" s="148">
        <f t="shared" si="29"/>
        <v>2.25</v>
      </c>
      <c r="J74" s="149">
        <f t="shared" si="30"/>
        <v>4.4444444444444446</v>
      </c>
      <c r="K74" s="150"/>
      <c r="L74" s="128"/>
      <c r="T74" s="151">
        <f>C74</f>
        <v>45946</v>
      </c>
      <c r="U74" s="152">
        <f t="shared" si="32"/>
        <v>10</v>
      </c>
      <c r="V74" s="153">
        <f t="shared" si="32"/>
        <v>2.25</v>
      </c>
      <c r="W74" s="153">
        <f t="shared" si="32"/>
        <v>4.4444444444444446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45947</v>
      </c>
      <c r="D75" s="146">
        <v>9</v>
      </c>
      <c r="E75" s="146">
        <v>2</v>
      </c>
      <c r="F75" s="146">
        <v>4</v>
      </c>
      <c r="G75" s="146">
        <v>2</v>
      </c>
      <c r="H75" s="147">
        <f t="shared" si="28"/>
        <v>13</v>
      </c>
      <c r="I75" s="148">
        <f t="shared" si="29"/>
        <v>2</v>
      </c>
      <c r="J75" s="149">
        <f t="shared" si="30"/>
        <v>6.5</v>
      </c>
      <c r="K75" s="150"/>
      <c r="L75" s="128"/>
      <c r="T75" s="151">
        <f>C75</f>
        <v>45947</v>
      </c>
      <c r="U75" s="152">
        <f t="shared" si="32"/>
        <v>13</v>
      </c>
      <c r="V75" s="153">
        <f t="shared" si="32"/>
        <v>2</v>
      </c>
      <c r="W75" s="153">
        <f t="shared" si="32"/>
        <v>6.5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45948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32</v>
      </c>
      <c r="E77" s="157">
        <f>IF(SUM(E71:E76)=0,0,AVERAGE(E71:E76))</f>
        <v>1.7</v>
      </c>
      <c r="F77" s="157">
        <f>SUM(F71:F76)</f>
        <v>19</v>
      </c>
      <c r="G77" s="158">
        <f>IF(SUM(G71:G76)=0,0,AVERAGE(G71:G76))</f>
        <v>1.8</v>
      </c>
      <c r="H77" s="157">
        <f t="shared" si="28"/>
        <v>51</v>
      </c>
      <c r="I77" s="159">
        <f>AVERAGE(E77,G77)</f>
        <v>1.75</v>
      </c>
      <c r="J77" s="160">
        <f>IF(I77=0,0,H77/I77)</f>
        <v>29.142857142857142</v>
      </c>
      <c r="K77" s="60"/>
      <c r="L77" s="142"/>
      <c r="U77" s="25">
        <f>D77+F77</f>
        <v>51</v>
      </c>
      <c r="V77" s="33">
        <f>SUM(V71:V75)</f>
        <v>8.75</v>
      </c>
      <c r="W77" s="34">
        <f>SUM(W71:W75)</f>
        <v>26.444444444444443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5.2888888888888888</v>
      </c>
      <c r="X78" s="37">
        <f>IF(W77=0,0,W78)</f>
        <v>5.2888888888888888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45943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45944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45945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45946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45947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45948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3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34" priority="11" operator="equal">
      <formula>$R$2</formula>
    </cfRule>
  </conditionalFormatting>
  <conditionalFormatting sqref="C59:C64">
    <cfRule type="cellIs" dxfId="3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O127"/>
  <sheetViews>
    <sheetView tabSelected="1"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24.662119815668202</v>
      </c>
      <c r="C7" s="306"/>
      <c r="D7" s="382" t="s">
        <v>1</v>
      </c>
      <c r="E7" s="383"/>
      <c r="F7" s="383" t="s">
        <v>2</v>
      </c>
      <c r="G7" s="384"/>
      <c r="H7" s="385">
        <f>C10</f>
        <v>45950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'13out'!C15+2</f>
        <v>45950</v>
      </c>
      <c r="D10" s="43">
        <v>64</v>
      </c>
      <c r="E10" s="43">
        <v>7</v>
      </c>
      <c r="F10" s="43">
        <v>176</v>
      </c>
      <c r="G10" s="52">
        <v>8.5</v>
      </c>
      <c r="H10" s="179">
        <f t="shared" ref="H10:H16" si="0">D10+F10</f>
        <v>240</v>
      </c>
      <c r="I10" s="180">
        <f t="shared" ref="I10:I15" si="1">IF(H10=0,0,AVERAGE(E10,G10))</f>
        <v>7.75</v>
      </c>
      <c r="J10" s="181">
        <f t="shared" ref="J10:J15" si="2">IF(H10=0,0,H10/I10)</f>
        <v>30.967741935483872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45950</v>
      </c>
      <c r="U10" s="17">
        <f>H10</f>
        <v>240</v>
      </c>
      <c r="V10" s="19">
        <f>I10</f>
        <v>7.75</v>
      </c>
      <c r="W10" s="24">
        <f>J10</f>
        <v>30.967741935483872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45951</v>
      </c>
      <c r="D11" s="43">
        <v>93</v>
      </c>
      <c r="E11" s="43">
        <v>8.5</v>
      </c>
      <c r="F11" s="43">
        <v>134</v>
      </c>
      <c r="G11" s="52">
        <v>9</v>
      </c>
      <c r="H11" s="179">
        <f t="shared" si="0"/>
        <v>227</v>
      </c>
      <c r="I11" s="180">
        <f t="shared" si="1"/>
        <v>8.75</v>
      </c>
      <c r="J11" s="181">
        <f t="shared" si="2"/>
        <v>25.942857142857143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45951</v>
      </c>
      <c r="U11" s="17">
        <f t="shared" ref="U11:W14" si="3">H11</f>
        <v>227</v>
      </c>
      <c r="V11" s="19">
        <f t="shared" si="3"/>
        <v>8.75</v>
      </c>
      <c r="W11" s="24">
        <f t="shared" si="3"/>
        <v>25.942857142857143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45952</v>
      </c>
      <c r="D12" s="20">
        <v>91</v>
      </c>
      <c r="E12" s="20">
        <v>8</v>
      </c>
      <c r="F12" s="20">
        <v>47</v>
      </c>
      <c r="G12" s="20">
        <v>7</v>
      </c>
      <c r="H12" s="179">
        <f t="shared" si="0"/>
        <v>138</v>
      </c>
      <c r="I12" s="180">
        <f t="shared" si="1"/>
        <v>7.5</v>
      </c>
      <c r="J12" s="181">
        <f t="shared" si="2"/>
        <v>18.399999999999999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45952</v>
      </c>
      <c r="U12" s="17">
        <f t="shared" si="3"/>
        <v>138</v>
      </c>
      <c r="V12" s="19">
        <f t="shared" si="3"/>
        <v>7.5</v>
      </c>
      <c r="W12" s="24">
        <f t="shared" si="3"/>
        <v>18.399999999999999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45953</v>
      </c>
      <c r="D13" s="20">
        <v>131</v>
      </c>
      <c r="E13" s="20">
        <v>9</v>
      </c>
      <c r="F13" s="20">
        <v>107</v>
      </c>
      <c r="G13" s="20">
        <v>9</v>
      </c>
      <c r="H13" s="179">
        <f t="shared" si="0"/>
        <v>238</v>
      </c>
      <c r="I13" s="180">
        <f t="shared" si="1"/>
        <v>9</v>
      </c>
      <c r="J13" s="181">
        <f t="shared" si="2"/>
        <v>26.444444444444443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45953</v>
      </c>
      <c r="U13" s="17">
        <f t="shared" si="3"/>
        <v>238</v>
      </c>
      <c r="V13" s="19">
        <f t="shared" si="3"/>
        <v>9</v>
      </c>
      <c r="W13" s="24">
        <f t="shared" si="3"/>
        <v>26.444444444444443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45954</v>
      </c>
      <c r="D14" s="20">
        <v>100</v>
      </c>
      <c r="E14" s="20">
        <v>9</v>
      </c>
      <c r="F14" s="20">
        <v>94</v>
      </c>
      <c r="G14" s="20">
        <v>9</v>
      </c>
      <c r="H14" s="179">
        <f t="shared" si="0"/>
        <v>194</v>
      </c>
      <c r="I14" s="180">
        <f t="shared" si="1"/>
        <v>9</v>
      </c>
      <c r="J14" s="181">
        <f t="shared" si="2"/>
        <v>21.555555555555557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45954</v>
      </c>
      <c r="U14" s="17">
        <f t="shared" si="3"/>
        <v>194</v>
      </c>
      <c r="V14" s="19">
        <f t="shared" si="3"/>
        <v>9</v>
      </c>
      <c r="W14" s="24">
        <f t="shared" si="3"/>
        <v>21.555555555555557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45955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479</v>
      </c>
      <c r="E16" s="30">
        <f>IF(SUM(E10:E15)=0,0,AVERAGE(E10:E15))</f>
        <v>8.3000000000000007</v>
      </c>
      <c r="F16" s="30">
        <f>SUM(F10:F15)</f>
        <v>558</v>
      </c>
      <c r="G16" s="30">
        <f>IF(SUM(G10:G15)=0,0,AVERAGE(G10:G15))</f>
        <v>8.5</v>
      </c>
      <c r="H16" s="30">
        <f t="shared" si="0"/>
        <v>1037</v>
      </c>
      <c r="I16" s="31">
        <f>IF(H16=0,0,AVERAGE(E16,G16))</f>
        <v>8.4</v>
      </c>
      <c r="J16" s="32">
        <f>IF(H16=0,0,H16/I16)</f>
        <v>123.45238095238095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1037</v>
      </c>
      <c r="V16" s="33">
        <f>SUM(V10:V14)</f>
        <v>42</v>
      </c>
      <c r="W16" s="34">
        <f>SUM(W10:W14)</f>
        <v>123.31059907834101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24.662119815668202</v>
      </c>
      <c r="X17" s="37">
        <f>IF(W16=0,0,W17)</f>
        <v>24.662119815668202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8.6666666666666661</v>
      </c>
      <c r="C19" s="306"/>
      <c r="D19" s="368" t="s">
        <v>1</v>
      </c>
      <c r="E19" s="369"/>
      <c r="F19" s="369" t="s">
        <v>2</v>
      </c>
      <c r="G19" s="370"/>
      <c r="H19" s="371">
        <f>C22</f>
        <v>45950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45950</v>
      </c>
      <c r="D22" s="43">
        <v>0</v>
      </c>
      <c r="E22" s="43">
        <v>0</v>
      </c>
      <c r="F22" s="43">
        <v>2</v>
      </c>
      <c r="G22" s="43">
        <v>0.5</v>
      </c>
      <c r="H22" s="44">
        <f t="shared" ref="H22:H28" si="5">D22+F22</f>
        <v>2</v>
      </c>
      <c r="I22" s="45">
        <f t="shared" ref="I22:I27" si="6">IF(H22=0,0,AVERAGE(E22,G22))</f>
        <v>0.25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45950</v>
      </c>
      <c r="U22" s="39">
        <f>H22</f>
        <v>2</v>
      </c>
      <c r="V22" s="40">
        <f>I22</f>
        <v>0.25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45951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45951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45952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45952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45953</v>
      </c>
      <c r="D25" s="43">
        <v>4</v>
      </c>
      <c r="E25" s="43">
        <v>0.75</v>
      </c>
      <c r="F25" s="43">
        <v>1</v>
      </c>
      <c r="G25" s="43">
        <v>0.25</v>
      </c>
      <c r="H25" s="44">
        <f t="shared" si="5"/>
        <v>5</v>
      </c>
      <c r="I25" s="45">
        <f t="shared" si="6"/>
        <v>0.5</v>
      </c>
      <c r="J25" s="46">
        <f t="shared" si="7"/>
        <v>10</v>
      </c>
      <c r="K25" s="21" t="e">
        <f>IF(#REF!&lt;&gt;0,"Não","")</f>
        <v>#REF!</v>
      </c>
      <c r="L25" s="47"/>
      <c r="T25" s="48">
        <f>C25</f>
        <v>45953</v>
      </c>
      <c r="U25" s="39">
        <f t="shared" si="8"/>
        <v>5</v>
      </c>
      <c r="V25" s="40">
        <f t="shared" si="8"/>
        <v>0.5</v>
      </c>
      <c r="W25" s="40">
        <f t="shared" si="8"/>
        <v>10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45954</v>
      </c>
      <c r="D26" s="43">
        <v>2</v>
      </c>
      <c r="E26" s="43">
        <v>0.5</v>
      </c>
      <c r="F26" s="43">
        <v>0</v>
      </c>
      <c r="G26" s="43">
        <v>0</v>
      </c>
      <c r="H26" s="49">
        <f t="shared" si="5"/>
        <v>2</v>
      </c>
      <c r="I26" s="50">
        <f t="shared" si="6"/>
        <v>0.25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45954</v>
      </c>
      <c r="U26" s="39">
        <f t="shared" si="8"/>
        <v>2</v>
      </c>
      <c r="V26" s="40">
        <f t="shared" si="8"/>
        <v>0.25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45955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6</v>
      </c>
      <c r="E28" s="56">
        <f>IF(SUM(E22:E27)=0,0,AVERAGE(E22:E27))</f>
        <v>0.25</v>
      </c>
      <c r="F28" s="56">
        <f>SUM(F22:F27)</f>
        <v>3</v>
      </c>
      <c r="G28" s="57">
        <f>IF(SUM(G22:G27)=0,0,AVERAGE(G22:G27))</f>
        <v>0.15</v>
      </c>
      <c r="H28" s="56">
        <f t="shared" si="5"/>
        <v>9</v>
      </c>
      <c r="I28" s="58">
        <f>AVERAGE(I22:I26)</f>
        <v>0.2</v>
      </c>
      <c r="J28" s="59">
        <f>IF(H28=0,0,H28/I28)</f>
        <v>45</v>
      </c>
      <c r="K28" s="60"/>
      <c r="L28" s="61"/>
      <c r="U28" s="25">
        <f>D28+F28</f>
        <v>9</v>
      </c>
      <c r="V28" s="33">
        <f>SUM(V22:V26)</f>
        <v>1</v>
      </c>
      <c r="W28" s="34">
        <f>SUM(W22:W26)</f>
        <v>26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8.6666666666666661</v>
      </c>
      <c r="X29" s="37">
        <f>IF(W28=0,0,W29)</f>
        <v>8.6666666666666661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49.333333333333329</v>
      </c>
      <c r="C31" s="306"/>
      <c r="D31" s="352" t="s">
        <v>1</v>
      </c>
      <c r="E31" s="353"/>
      <c r="F31" s="353" t="s">
        <v>2</v>
      </c>
      <c r="G31" s="354"/>
      <c r="H31" s="355">
        <f>C34</f>
        <v>45950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45950</v>
      </c>
      <c r="D34" s="43">
        <v>21</v>
      </c>
      <c r="E34" s="43">
        <v>1</v>
      </c>
      <c r="F34" s="43">
        <v>14</v>
      </c>
      <c r="G34" s="43">
        <v>0.5</v>
      </c>
      <c r="H34" s="67">
        <f t="shared" ref="H34:H40" si="11">D34+F34</f>
        <v>35</v>
      </c>
      <c r="I34" s="68">
        <f t="shared" ref="I34:I39" si="12">IF(H34=0,0,AVERAGE(E34,G34))</f>
        <v>0.75</v>
      </c>
      <c r="J34" s="69">
        <f t="shared" ref="J34:J39" si="13">IF(H34=0,0,H34/I34)</f>
        <v>46.666666666666664</v>
      </c>
      <c r="K34" s="21" t="e">
        <f>IF(#REF!&lt;&gt;0,"Não","")</f>
        <v>#REF!</v>
      </c>
      <c r="L34" s="47"/>
      <c r="T34" s="70">
        <f>C34</f>
        <v>45950</v>
      </c>
      <c r="U34" s="63">
        <f>H34</f>
        <v>35</v>
      </c>
      <c r="V34" s="64">
        <f>I34</f>
        <v>0.75</v>
      </c>
      <c r="W34" s="64">
        <f>J34</f>
        <v>46.666666666666664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45951</v>
      </c>
      <c r="D35" s="43">
        <v>22</v>
      </c>
      <c r="E35" s="43">
        <v>0.75</v>
      </c>
      <c r="F35" s="43">
        <v>0</v>
      </c>
      <c r="G35" s="43">
        <v>0</v>
      </c>
      <c r="H35" s="67">
        <f t="shared" si="11"/>
        <v>22</v>
      </c>
      <c r="I35" s="68">
        <f t="shared" si="12"/>
        <v>0.375</v>
      </c>
      <c r="J35" s="69">
        <f t="shared" si="13"/>
        <v>58.666666666666664</v>
      </c>
      <c r="K35" s="21" t="e">
        <f>IF(#REF!&lt;&gt;0,"Não","")</f>
        <v>#REF!</v>
      </c>
      <c r="L35" s="47"/>
      <c r="T35" s="70">
        <f>C35</f>
        <v>45951</v>
      </c>
      <c r="U35" s="63">
        <f t="shared" ref="U35:W38" si="14">H35</f>
        <v>22</v>
      </c>
      <c r="V35" s="64">
        <f t="shared" si="14"/>
        <v>0.375</v>
      </c>
      <c r="W35" s="64">
        <f t="shared" si="14"/>
        <v>58.666666666666664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45952</v>
      </c>
      <c r="D36" s="20">
        <v>15</v>
      </c>
      <c r="E36" s="43">
        <v>0.5</v>
      </c>
      <c r="F36" s="20">
        <v>0</v>
      </c>
      <c r="G36" s="43">
        <v>0</v>
      </c>
      <c r="H36" s="67">
        <f t="shared" si="11"/>
        <v>15</v>
      </c>
      <c r="I36" s="68">
        <f t="shared" si="12"/>
        <v>0.25</v>
      </c>
      <c r="J36" s="69">
        <f t="shared" si="13"/>
        <v>60</v>
      </c>
      <c r="K36" s="26" t="e">
        <f>IF(#REF!&lt;&gt;0,"Não","")</f>
        <v>#REF!</v>
      </c>
      <c r="L36" s="47"/>
      <c r="T36" s="70">
        <f>C36</f>
        <v>45952</v>
      </c>
      <c r="U36" s="63">
        <f t="shared" si="14"/>
        <v>15</v>
      </c>
      <c r="V36" s="64">
        <f t="shared" si="14"/>
        <v>0.25</v>
      </c>
      <c r="W36" s="64">
        <f t="shared" si="14"/>
        <v>60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45953</v>
      </c>
      <c r="D37" s="43">
        <v>22</v>
      </c>
      <c r="E37" s="43">
        <v>1</v>
      </c>
      <c r="F37" s="43">
        <v>0</v>
      </c>
      <c r="G37" s="43">
        <v>0</v>
      </c>
      <c r="H37" s="67">
        <f t="shared" si="11"/>
        <v>22</v>
      </c>
      <c r="I37" s="68">
        <f t="shared" si="12"/>
        <v>0.5</v>
      </c>
      <c r="J37" s="69">
        <f t="shared" si="13"/>
        <v>44</v>
      </c>
      <c r="K37" s="21" t="e">
        <f>IF(#REF!&lt;&gt;0,"Não","")</f>
        <v>#REF!</v>
      </c>
      <c r="L37" s="47"/>
      <c r="T37" s="70">
        <f>C37</f>
        <v>45953</v>
      </c>
      <c r="U37" s="63">
        <f t="shared" si="14"/>
        <v>22</v>
      </c>
      <c r="V37" s="64">
        <f t="shared" si="14"/>
        <v>0.5</v>
      </c>
      <c r="W37" s="64">
        <f t="shared" si="14"/>
        <v>44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45954</v>
      </c>
      <c r="D38" s="43">
        <v>8</v>
      </c>
      <c r="E38" s="43">
        <v>0.5</v>
      </c>
      <c r="F38" s="43">
        <v>20</v>
      </c>
      <c r="G38" s="43">
        <v>1</v>
      </c>
      <c r="H38" s="71">
        <f t="shared" si="11"/>
        <v>28</v>
      </c>
      <c r="I38" s="72">
        <f t="shared" si="12"/>
        <v>0.75</v>
      </c>
      <c r="J38" s="73">
        <f t="shared" si="13"/>
        <v>37.333333333333336</v>
      </c>
      <c r="K38" s="21" t="e">
        <f>IF(#REF!&lt;&gt;0,"Não","")</f>
        <v>#REF!</v>
      </c>
      <c r="L38" s="47"/>
      <c r="T38" s="70">
        <f>C38</f>
        <v>45954</v>
      </c>
      <c r="U38" s="63">
        <f t="shared" si="14"/>
        <v>28</v>
      </c>
      <c r="V38" s="64">
        <f t="shared" si="14"/>
        <v>0.75</v>
      </c>
      <c r="W38" s="64">
        <f t="shared" si="14"/>
        <v>37.333333333333336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45955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88</v>
      </c>
      <c r="E40" s="76">
        <f>IF(SUM(E34:E39)=0,0,AVERAGE(E34:E39))</f>
        <v>0.75</v>
      </c>
      <c r="F40" s="76">
        <f>SUM(F34:F39)</f>
        <v>34</v>
      </c>
      <c r="G40" s="77">
        <f>IF(SUM(G34:G39)=0,0,AVERAGE(G34:G39))</f>
        <v>0.3</v>
      </c>
      <c r="H40" s="78">
        <f t="shared" si="11"/>
        <v>122</v>
      </c>
      <c r="I40" s="79">
        <f>AVERAGE(I34:I38)</f>
        <v>0.52500000000000002</v>
      </c>
      <c r="J40" s="80">
        <v>0</v>
      </c>
      <c r="K40" s="60"/>
      <c r="L40" s="81"/>
      <c r="U40" s="25">
        <f>D40+F40</f>
        <v>122</v>
      </c>
      <c r="V40" s="33">
        <f>SUM(V34:V38)</f>
        <v>2.625</v>
      </c>
      <c r="W40" s="34">
        <f>SUM(W34:W38)</f>
        <v>246.66666666666666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49.333333333333329</v>
      </c>
      <c r="X41" s="37">
        <f>IF(W40=0,0,W41)</f>
        <v>49.333333333333329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45.466666666666669</v>
      </c>
      <c r="C43" s="335"/>
      <c r="D43" s="338" t="s">
        <v>1</v>
      </c>
      <c r="E43" s="339"/>
      <c r="F43" s="339" t="s">
        <v>2</v>
      </c>
      <c r="G43" s="340"/>
      <c r="H43" s="341">
        <f>C46</f>
        <v>45950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45950</v>
      </c>
      <c r="D46" s="43">
        <v>6</v>
      </c>
      <c r="E46" s="43">
        <v>0.25</v>
      </c>
      <c r="F46" s="43">
        <v>5</v>
      </c>
      <c r="G46" s="52">
        <v>0.25</v>
      </c>
      <c r="H46" s="96">
        <f t="shared" ref="H46:H52" si="18">D46+F46</f>
        <v>11</v>
      </c>
      <c r="I46" s="97">
        <f t="shared" ref="I46:I51" si="19">IF(H46=0,0,AVERAGE(E46,G46))</f>
        <v>0.25</v>
      </c>
      <c r="J46" s="98">
        <f t="shared" ref="J46:J51" si="20">IF(H46=0,0,H46/I46)</f>
        <v>44</v>
      </c>
      <c r="K46" s="53" t="e">
        <f>IF(#REF!&lt;&gt;0,"Não","")</f>
        <v>#REF!</v>
      </c>
      <c r="L46" s="47"/>
      <c r="R46" s="85"/>
      <c r="S46" s="99"/>
      <c r="T46" s="100">
        <f>C46</f>
        <v>45950</v>
      </c>
      <c r="U46" s="101">
        <f>H46</f>
        <v>11</v>
      </c>
      <c r="V46" s="102">
        <f>I46</f>
        <v>0.25</v>
      </c>
      <c r="W46" s="102">
        <f>J46</f>
        <v>44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45951</v>
      </c>
      <c r="D47" s="43">
        <v>0</v>
      </c>
      <c r="E47" s="43">
        <v>0</v>
      </c>
      <c r="F47" s="43">
        <v>50</v>
      </c>
      <c r="G47" s="52">
        <v>2</v>
      </c>
      <c r="H47" s="96">
        <f t="shared" si="18"/>
        <v>50</v>
      </c>
      <c r="I47" s="97">
        <f t="shared" si="19"/>
        <v>1</v>
      </c>
      <c r="J47" s="98">
        <f t="shared" si="20"/>
        <v>50</v>
      </c>
      <c r="K47" s="53" t="e">
        <f>IF(#REF!&lt;&gt;0,"Não","")</f>
        <v>#REF!</v>
      </c>
      <c r="L47" s="47"/>
      <c r="R47" s="85"/>
      <c r="S47" s="99"/>
      <c r="T47" s="100">
        <f>C47</f>
        <v>45951</v>
      </c>
      <c r="U47" s="101">
        <f t="shared" ref="U47:W50" si="21">H47</f>
        <v>50</v>
      </c>
      <c r="V47" s="102">
        <f t="shared" si="21"/>
        <v>1</v>
      </c>
      <c r="W47" s="102">
        <f t="shared" si="21"/>
        <v>50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45952</v>
      </c>
      <c r="D48" s="20">
        <v>0</v>
      </c>
      <c r="E48" s="43">
        <v>0</v>
      </c>
      <c r="F48" s="20">
        <v>25</v>
      </c>
      <c r="G48" s="52">
        <v>1.5</v>
      </c>
      <c r="H48" s="96">
        <f t="shared" si="18"/>
        <v>25</v>
      </c>
      <c r="I48" s="97">
        <f t="shared" si="19"/>
        <v>0.75</v>
      </c>
      <c r="J48" s="98">
        <f t="shared" si="20"/>
        <v>33.333333333333336</v>
      </c>
      <c r="K48" s="109" t="e">
        <f>IF(#REF!&lt;&gt;0,"Não","")</f>
        <v>#REF!</v>
      </c>
      <c r="L48" s="47"/>
      <c r="R48" s="110"/>
      <c r="S48" s="99"/>
      <c r="T48" s="100">
        <f>C48</f>
        <v>45952</v>
      </c>
      <c r="U48" s="101">
        <f t="shared" si="21"/>
        <v>25</v>
      </c>
      <c r="V48" s="102">
        <f t="shared" si="21"/>
        <v>0.75</v>
      </c>
      <c r="W48" s="102">
        <f t="shared" si="21"/>
        <v>33.333333333333336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45953</v>
      </c>
      <c r="D49" s="43">
        <v>6</v>
      </c>
      <c r="E49" s="43">
        <v>0.25</v>
      </c>
      <c r="F49" s="20">
        <v>0</v>
      </c>
      <c r="G49" s="52">
        <v>0</v>
      </c>
      <c r="H49" s="96">
        <f t="shared" si="18"/>
        <v>6</v>
      </c>
      <c r="I49" s="97">
        <f t="shared" si="19"/>
        <v>0.125</v>
      </c>
      <c r="J49" s="98">
        <f t="shared" si="20"/>
        <v>48</v>
      </c>
      <c r="K49" s="53" t="e">
        <f>IF(#REF!&lt;&gt;0,"Não","")</f>
        <v>#REF!</v>
      </c>
      <c r="L49" s="47"/>
      <c r="R49" s="85"/>
      <c r="S49" s="99"/>
      <c r="T49" s="100">
        <f>C49</f>
        <v>45953</v>
      </c>
      <c r="U49" s="101">
        <f t="shared" si="21"/>
        <v>6</v>
      </c>
      <c r="V49" s="102">
        <f t="shared" si="21"/>
        <v>0.125</v>
      </c>
      <c r="W49" s="102">
        <f t="shared" si="21"/>
        <v>48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45954</v>
      </c>
      <c r="D50" s="43">
        <v>4</v>
      </c>
      <c r="E50" s="43">
        <v>0.25</v>
      </c>
      <c r="F50" s="43">
        <v>48</v>
      </c>
      <c r="G50" s="52">
        <v>1.75</v>
      </c>
      <c r="H50" s="96">
        <f t="shared" si="18"/>
        <v>52</v>
      </c>
      <c r="I50" s="97">
        <f t="shared" si="19"/>
        <v>1</v>
      </c>
      <c r="J50" s="98">
        <f t="shared" si="20"/>
        <v>52</v>
      </c>
      <c r="K50" s="53" t="e">
        <f>IF(#REF!&lt;&gt;0,"Não","")</f>
        <v>#REF!</v>
      </c>
      <c r="L50" s="47"/>
      <c r="R50" s="85"/>
      <c r="S50" s="99"/>
      <c r="T50" s="100">
        <f>C50</f>
        <v>45954</v>
      </c>
      <c r="U50" s="101">
        <f t="shared" si="21"/>
        <v>52</v>
      </c>
      <c r="V50" s="102">
        <f t="shared" si="21"/>
        <v>1</v>
      </c>
      <c r="W50" s="102">
        <f t="shared" si="21"/>
        <v>52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45955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16</v>
      </c>
      <c r="E52" s="115">
        <f>IF(SUM(E46:E51)=0,0,AVERAGE(E46:E51))</f>
        <v>0.15</v>
      </c>
      <c r="F52" s="115">
        <f>SUM(F46:F51)</f>
        <v>128</v>
      </c>
      <c r="G52" s="116">
        <f>IF(SUM(G46:G51)=0,0,AVERAGE(G46:G51))</f>
        <v>1.1000000000000001</v>
      </c>
      <c r="H52" s="115">
        <f t="shared" si="18"/>
        <v>144</v>
      </c>
      <c r="I52" s="117">
        <f>AVERAGE(E52,G52)</f>
        <v>0.625</v>
      </c>
      <c r="J52" s="118">
        <f>IF(I52=0,0,H52/I52)</f>
        <v>230.4</v>
      </c>
      <c r="K52" s="60"/>
      <c r="L52" s="119"/>
      <c r="R52" s="85"/>
      <c r="S52" s="3"/>
      <c r="T52" s="104"/>
      <c r="U52" s="25">
        <f>D52+F52</f>
        <v>144</v>
      </c>
      <c r="V52" s="33">
        <f>SUM(V46:V50)</f>
        <v>3.125</v>
      </c>
      <c r="W52" s="34">
        <f>SUM(W46:W50)</f>
        <v>227.33333333333334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45.466666666666669</v>
      </c>
      <c r="X53" s="37">
        <f>IF(W52=0,0,W53)</f>
        <v>45.466666666666669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</v>
      </c>
      <c r="C56" s="306"/>
      <c r="D56" s="317" t="s">
        <v>1</v>
      </c>
      <c r="E56" s="318"/>
      <c r="F56" s="318" t="s">
        <v>2</v>
      </c>
      <c r="G56" s="319"/>
      <c r="H56" s="320">
        <f>C59</f>
        <v>45950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45950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45950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45951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45951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45952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45952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45953</v>
      </c>
      <c r="D62" s="43">
        <v>2</v>
      </c>
      <c r="E62" s="43">
        <v>0.25</v>
      </c>
      <c r="F62" s="20">
        <v>0</v>
      </c>
      <c r="G62" s="52">
        <v>0</v>
      </c>
      <c r="H62" s="125">
        <f t="shared" si="26"/>
        <v>2</v>
      </c>
      <c r="I62" s="126">
        <f t="shared" si="27"/>
        <v>0.125</v>
      </c>
      <c r="J62" s="127">
        <f t="shared" si="23"/>
        <v>16</v>
      </c>
      <c r="K62" s="53" t="e">
        <f>IF(#REF!&lt;&gt;0,"Não","")</f>
        <v>#REF!</v>
      </c>
      <c r="L62" s="128"/>
      <c r="T62" s="129">
        <f>C62</f>
        <v>45953</v>
      </c>
      <c r="U62" s="130">
        <f t="shared" si="25"/>
        <v>2</v>
      </c>
      <c r="V62" s="131">
        <f t="shared" si="25"/>
        <v>0.125</v>
      </c>
      <c r="W62" s="131">
        <f t="shared" si="25"/>
        <v>16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45954</v>
      </c>
      <c r="D63" s="43">
        <v>1</v>
      </c>
      <c r="E63" s="43">
        <v>0.25</v>
      </c>
      <c r="F63" s="43">
        <v>0</v>
      </c>
      <c r="G63" s="52">
        <v>0</v>
      </c>
      <c r="H63" s="125">
        <f t="shared" si="26"/>
        <v>1</v>
      </c>
      <c r="I63" s="126">
        <f t="shared" si="27"/>
        <v>0.125</v>
      </c>
      <c r="J63" s="127">
        <f t="shared" si="23"/>
        <v>8</v>
      </c>
      <c r="K63" s="53" t="e">
        <f>IF(#REF!&lt;&gt;0,"Não","")</f>
        <v>#REF!</v>
      </c>
      <c r="L63" s="128"/>
      <c r="T63" s="129">
        <f>C63</f>
        <v>45954</v>
      </c>
      <c r="U63" s="130">
        <f t="shared" si="25"/>
        <v>1</v>
      </c>
      <c r="V63" s="131">
        <f t="shared" si="25"/>
        <v>0.125</v>
      </c>
      <c r="W63" s="131">
        <f t="shared" si="25"/>
        <v>8</v>
      </c>
      <c r="X63" s="25">
        <f>IF(W63=0," ",IF(W63&gt;1,1,))</f>
        <v>1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45955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0.1</v>
      </c>
      <c r="F65" s="135">
        <f>SUM(F59:F64)</f>
        <v>0</v>
      </c>
      <c r="G65" s="136">
        <f>IF(SUM(G59:G64)=0,0,AVERAGE(G59:G64))</f>
        <v>0</v>
      </c>
      <c r="H65" s="135">
        <f t="shared" si="26"/>
        <v>3</v>
      </c>
      <c r="I65" s="137">
        <f>AVERAGE(E65,G65)</f>
        <v>0.05</v>
      </c>
      <c r="J65" s="138">
        <f>IF(I65=0,0,H65/I65)</f>
        <v>60</v>
      </c>
      <c r="K65" s="60"/>
      <c r="L65" s="139"/>
      <c r="U65" s="25">
        <f>D65+F65</f>
        <v>3</v>
      </c>
      <c r="V65" s="33">
        <f>SUM(V59:V63)</f>
        <v>0.25</v>
      </c>
      <c r="W65" s="34">
        <f>SUM(W59:W63)</f>
        <v>24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12</v>
      </c>
      <c r="X66" s="37">
        <f>IF(W65=0,0,W66)</f>
        <v>12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12.2</v>
      </c>
      <c r="C68" s="306"/>
      <c r="D68" s="309" t="s">
        <v>1</v>
      </c>
      <c r="E68" s="310"/>
      <c r="F68" s="311" t="s">
        <v>2</v>
      </c>
      <c r="G68" s="309"/>
      <c r="H68" s="312">
        <f>C71</f>
        <v>45950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45950</v>
      </c>
      <c r="D71" s="146">
        <v>4</v>
      </c>
      <c r="E71" s="146">
        <v>1</v>
      </c>
      <c r="F71" s="146">
        <v>3</v>
      </c>
      <c r="G71" s="146">
        <v>1</v>
      </c>
      <c r="H71" s="147">
        <f t="shared" ref="H71:H77" si="28">D71+F71</f>
        <v>7</v>
      </c>
      <c r="I71" s="148">
        <f t="shared" ref="I71:I76" si="29">IF(H71=0,0,AVERAGE(E71,G71))</f>
        <v>1</v>
      </c>
      <c r="J71" s="149">
        <f t="shared" ref="J71:J76" si="30">IF(H71=0,0,H71/I71)</f>
        <v>7</v>
      </c>
      <c r="K71" s="150"/>
      <c r="L71" s="128"/>
      <c r="T71" s="151">
        <f>C71</f>
        <v>45950</v>
      </c>
      <c r="U71" s="152">
        <f>H71</f>
        <v>7</v>
      </c>
      <c r="V71" s="153">
        <f>I71</f>
        <v>1</v>
      </c>
      <c r="W71" s="153">
        <f>J71</f>
        <v>7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45951</v>
      </c>
      <c r="D72" s="146">
        <v>10</v>
      </c>
      <c r="E72" s="146">
        <v>2</v>
      </c>
      <c r="F72" s="146">
        <v>0</v>
      </c>
      <c r="G72" s="146">
        <v>0</v>
      </c>
      <c r="H72" s="147">
        <f t="shared" si="28"/>
        <v>10</v>
      </c>
      <c r="I72" s="148">
        <f t="shared" si="29"/>
        <v>1</v>
      </c>
      <c r="J72" s="149">
        <f t="shared" si="30"/>
        <v>10</v>
      </c>
      <c r="K72" s="150"/>
      <c r="L72" s="128"/>
      <c r="T72" s="151">
        <f>C72</f>
        <v>45951</v>
      </c>
      <c r="U72" s="152">
        <f t="shared" ref="U72:W75" si="32">H72</f>
        <v>10</v>
      </c>
      <c r="V72" s="153">
        <f t="shared" si="32"/>
        <v>1</v>
      </c>
      <c r="W72" s="153">
        <f t="shared" si="32"/>
        <v>10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45952</v>
      </c>
      <c r="D73" s="146">
        <v>6</v>
      </c>
      <c r="E73" s="146">
        <v>1</v>
      </c>
      <c r="F73" s="146">
        <v>0</v>
      </c>
      <c r="G73" s="146">
        <v>2</v>
      </c>
      <c r="H73" s="147">
        <f t="shared" si="28"/>
        <v>6</v>
      </c>
      <c r="I73" s="148">
        <f t="shared" si="29"/>
        <v>1.5</v>
      </c>
      <c r="J73" s="149">
        <f t="shared" si="30"/>
        <v>4</v>
      </c>
      <c r="K73" s="150"/>
      <c r="L73" s="128"/>
      <c r="T73" s="151">
        <f>C73</f>
        <v>45952</v>
      </c>
      <c r="U73" s="152">
        <f t="shared" si="32"/>
        <v>6</v>
      </c>
      <c r="V73" s="153">
        <f t="shared" si="32"/>
        <v>1.5</v>
      </c>
      <c r="W73" s="153">
        <f t="shared" si="32"/>
        <v>4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45953</v>
      </c>
      <c r="D74" s="146">
        <v>6</v>
      </c>
      <c r="E74" s="146">
        <v>0.75</v>
      </c>
      <c r="F74" s="146">
        <v>18</v>
      </c>
      <c r="G74" s="146">
        <v>0.75</v>
      </c>
      <c r="H74" s="147">
        <f t="shared" si="28"/>
        <v>24</v>
      </c>
      <c r="I74" s="148">
        <f t="shared" si="29"/>
        <v>0.75</v>
      </c>
      <c r="J74" s="149">
        <f t="shared" si="30"/>
        <v>32</v>
      </c>
      <c r="K74" s="150"/>
      <c r="L74" s="128"/>
      <c r="T74" s="151">
        <f>C74</f>
        <v>45953</v>
      </c>
      <c r="U74" s="152">
        <f t="shared" si="32"/>
        <v>24</v>
      </c>
      <c r="V74" s="153">
        <f t="shared" si="32"/>
        <v>0.75</v>
      </c>
      <c r="W74" s="153">
        <f t="shared" si="32"/>
        <v>32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45954</v>
      </c>
      <c r="D75" s="146">
        <v>11</v>
      </c>
      <c r="E75" s="146">
        <v>0.75</v>
      </c>
      <c r="F75" s="146">
        <v>0</v>
      </c>
      <c r="G75" s="146">
        <v>2</v>
      </c>
      <c r="H75" s="147">
        <f t="shared" si="28"/>
        <v>11</v>
      </c>
      <c r="I75" s="148">
        <f t="shared" si="29"/>
        <v>1.375</v>
      </c>
      <c r="J75" s="149">
        <f t="shared" si="30"/>
        <v>8</v>
      </c>
      <c r="K75" s="150"/>
      <c r="L75" s="128"/>
      <c r="T75" s="151">
        <f>C75</f>
        <v>45954</v>
      </c>
      <c r="U75" s="152">
        <f t="shared" si="32"/>
        <v>11</v>
      </c>
      <c r="V75" s="153">
        <f t="shared" si="32"/>
        <v>1.375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45955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37</v>
      </c>
      <c r="E77" s="157">
        <f>IF(SUM(E71:E76)=0,0,AVERAGE(E71:E76))</f>
        <v>1.1000000000000001</v>
      </c>
      <c r="F77" s="157">
        <f>SUM(F71:F76)</f>
        <v>21</v>
      </c>
      <c r="G77" s="158">
        <f>IF(SUM(G71:G76)=0,0,AVERAGE(G71:G76))</f>
        <v>1.1499999999999999</v>
      </c>
      <c r="H77" s="157">
        <f t="shared" si="28"/>
        <v>58</v>
      </c>
      <c r="I77" s="159">
        <f>AVERAGE(E77,G77)</f>
        <v>1.125</v>
      </c>
      <c r="J77" s="160">
        <f>IF(I77=0,0,H77/I77)</f>
        <v>51.555555555555557</v>
      </c>
      <c r="K77" s="60"/>
      <c r="L77" s="142"/>
      <c r="U77" s="25">
        <f>D77+F77</f>
        <v>58</v>
      </c>
      <c r="V77" s="33">
        <f>SUM(V71:V75)</f>
        <v>5.625</v>
      </c>
      <c r="W77" s="34">
        <f>SUM(W71:W75)</f>
        <v>61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12.2</v>
      </c>
      <c r="X78" s="37">
        <f>IF(W77=0,0,W78)</f>
        <v>12.2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45950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45951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45952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45953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45954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45955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22:G27 D10:G15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32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31" priority="11" operator="equal">
      <formula>$R$2</formula>
    </cfRule>
  </conditionalFormatting>
  <conditionalFormatting sqref="C59:C64">
    <cfRule type="cellIs" dxfId="30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O127"/>
  <sheetViews>
    <sheetView workbookViewId="0">
      <selection activeCell="H75" sqref="H75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24.815686274509808</v>
      </c>
      <c r="C7" s="306"/>
      <c r="D7" s="382" t="s">
        <v>1</v>
      </c>
      <c r="E7" s="383"/>
      <c r="F7" s="383" t="s">
        <v>2</v>
      </c>
      <c r="G7" s="384"/>
      <c r="H7" s="385">
        <f>C10</f>
        <v>45957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'20out'!C15+2</f>
        <v>45957</v>
      </c>
      <c r="D10" s="20">
        <v>83</v>
      </c>
      <c r="E10" s="20">
        <v>8</v>
      </c>
      <c r="F10" s="20">
        <v>105</v>
      </c>
      <c r="G10" s="20">
        <v>9</v>
      </c>
      <c r="H10" s="179">
        <f t="shared" ref="H10:H16" si="0">D10+F10</f>
        <v>188</v>
      </c>
      <c r="I10" s="180">
        <f t="shared" ref="I10:I15" si="1">IF(H10=0,0,AVERAGE(E10,G10))</f>
        <v>8.5</v>
      </c>
      <c r="J10" s="181">
        <f t="shared" ref="J10:J15" si="2">IF(H10=0,0,H10/I10)</f>
        <v>22.117647058823529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45957</v>
      </c>
      <c r="U10" s="17">
        <f>H10</f>
        <v>188</v>
      </c>
      <c r="V10" s="19">
        <f>I10</f>
        <v>8.5</v>
      </c>
      <c r="W10" s="24">
        <f>J10</f>
        <v>22.117647058823529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45958</v>
      </c>
      <c r="D11" s="20">
        <v>132</v>
      </c>
      <c r="E11" s="20">
        <v>9</v>
      </c>
      <c r="F11" s="20">
        <v>59</v>
      </c>
      <c r="G11" s="20">
        <v>8</v>
      </c>
      <c r="H11" s="179">
        <f t="shared" si="0"/>
        <v>191</v>
      </c>
      <c r="I11" s="180">
        <f t="shared" si="1"/>
        <v>8.5</v>
      </c>
      <c r="J11" s="181">
        <f t="shared" si="2"/>
        <v>22.470588235294116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45958</v>
      </c>
      <c r="U11" s="17">
        <f t="shared" ref="U11:W14" si="3">H11</f>
        <v>191</v>
      </c>
      <c r="V11" s="19">
        <f t="shared" si="3"/>
        <v>8.5</v>
      </c>
      <c r="W11" s="24">
        <f t="shared" si="3"/>
        <v>22.470588235294116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45959</v>
      </c>
      <c r="D12" s="20">
        <v>92</v>
      </c>
      <c r="E12" s="20">
        <v>9</v>
      </c>
      <c r="F12" s="20">
        <v>139</v>
      </c>
      <c r="G12" s="20">
        <v>5</v>
      </c>
      <c r="H12" s="179">
        <f t="shared" si="0"/>
        <v>231</v>
      </c>
      <c r="I12" s="180">
        <f t="shared" si="1"/>
        <v>7</v>
      </c>
      <c r="J12" s="181">
        <f t="shared" si="2"/>
        <v>33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45959</v>
      </c>
      <c r="U12" s="17">
        <f t="shared" si="3"/>
        <v>231</v>
      </c>
      <c r="V12" s="19">
        <f t="shared" si="3"/>
        <v>7</v>
      </c>
      <c r="W12" s="24">
        <f t="shared" si="3"/>
        <v>33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45960</v>
      </c>
      <c r="D13" s="20">
        <v>111</v>
      </c>
      <c r="E13" s="20">
        <v>9</v>
      </c>
      <c r="F13" s="20">
        <v>120</v>
      </c>
      <c r="G13" s="20">
        <v>9</v>
      </c>
      <c r="H13" s="179">
        <f t="shared" si="0"/>
        <v>231</v>
      </c>
      <c r="I13" s="180">
        <f t="shared" si="1"/>
        <v>9</v>
      </c>
      <c r="J13" s="181">
        <f t="shared" si="2"/>
        <v>25.666666666666668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45960</v>
      </c>
      <c r="U13" s="17">
        <f t="shared" si="3"/>
        <v>231</v>
      </c>
      <c r="V13" s="19">
        <f t="shared" si="3"/>
        <v>9</v>
      </c>
      <c r="W13" s="24">
        <f t="shared" si="3"/>
        <v>25.666666666666668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45961</v>
      </c>
      <c r="D14" s="20">
        <v>95</v>
      </c>
      <c r="E14" s="20">
        <v>8.5</v>
      </c>
      <c r="F14" s="20">
        <v>82</v>
      </c>
      <c r="G14" s="20">
        <v>8.5</v>
      </c>
      <c r="H14" s="179">
        <f t="shared" si="0"/>
        <v>177</v>
      </c>
      <c r="I14" s="180">
        <f t="shared" si="1"/>
        <v>8.5</v>
      </c>
      <c r="J14" s="181">
        <f t="shared" si="2"/>
        <v>20.823529411764707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45961</v>
      </c>
      <c r="U14" s="17">
        <f t="shared" si="3"/>
        <v>177</v>
      </c>
      <c r="V14" s="19">
        <f t="shared" si="3"/>
        <v>8.5</v>
      </c>
      <c r="W14" s="24">
        <f t="shared" si="3"/>
        <v>20.823529411764707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45962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513</v>
      </c>
      <c r="E16" s="30">
        <f>IF(SUM(E10:E15)=0,0,AVERAGE(E10:E15))</f>
        <v>8.6999999999999993</v>
      </c>
      <c r="F16" s="30">
        <f>SUM(F10:F15)</f>
        <v>505</v>
      </c>
      <c r="G16" s="30">
        <f>IF(SUM(G10:G15)=0,0,AVERAGE(G10:G15))</f>
        <v>7.9</v>
      </c>
      <c r="H16" s="30">
        <f t="shared" si="0"/>
        <v>1018</v>
      </c>
      <c r="I16" s="31">
        <f>IF(H16=0,0,AVERAGE(E16,G16))</f>
        <v>8.3000000000000007</v>
      </c>
      <c r="J16" s="32">
        <f>IF(H16=0,0,H16/I16)</f>
        <v>122.65060240963854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1018</v>
      </c>
      <c r="V16" s="33">
        <f>SUM(V10:V14)</f>
        <v>41.5</v>
      </c>
      <c r="W16" s="34">
        <f>SUM(W10:W14)</f>
        <v>124.07843137254903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24.815686274509808</v>
      </c>
      <c r="X17" s="37">
        <f>IF(W16=0,0,W17)</f>
        <v>24.815686274509808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45957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45957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45957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45958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45958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45959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45959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45960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45960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45961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45961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45962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53.466666666666661</v>
      </c>
      <c r="C31" s="306"/>
      <c r="D31" s="352" t="s">
        <v>1</v>
      </c>
      <c r="E31" s="353"/>
      <c r="F31" s="353" t="s">
        <v>2</v>
      </c>
      <c r="G31" s="354"/>
      <c r="H31" s="355">
        <f>C34</f>
        <v>45957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45957</v>
      </c>
      <c r="D34" s="43">
        <v>23</v>
      </c>
      <c r="E34" s="43">
        <v>1</v>
      </c>
      <c r="F34" s="43">
        <v>62</v>
      </c>
      <c r="G34" s="43">
        <v>2</v>
      </c>
      <c r="H34" s="67">
        <f t="shared" ref="H34:H40" si="11">D34+F34</f>
        <v>85</v>
      </c>
      <c r="I34" s="68">
        <f t="shared" ref="I34:I39" si="12">IF(H34=0,0,AVERAGE(E34,G34))</f>
        <v>1.5</v>
      </c>
      <c r="J34" s="69">
        <f t="shared" ref="J34:J39" si="13">IF(H34=0,0,H34/I34)</f>
        <v>56.666666666666664</v>
      </c>
      <c r="K34" s="21" t="e">
        <f>IF(#REF!&lt;&gt;0,"Não","")</f>
        <v>#REF!</v>
      </c>
      <c r="L34" s="47"/>
      <c r="T34" s="70">
        <f>C34</f>
        <v>45957</v>
      </c>
      <c r="U34" s="63">
        <f>H34</f>
        <v>85</v>
      </c>
      <c r="V34" s="64">
        <f>I34</f>
        <v>1.5</v>
      </c>
      <c r="W34" s="64">
        <f>J34</f>
        <v>56.666666666666664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45958</v>
      </c>
      <c r="D35" s="43">
        <v>8</v>
      </c>
      <c r="E35" s="43">
        <v>0.25</v>
      </c>
      <c r="F35" s="43">
        <v>0</v>
      </c>
      <c r="G35" s="43">
        <v>0</v>
      </c>
      <c r="H35" s="67">
        <f t="shared" si="11"/>
        <v>8</v>
      </c>
      <c r="I35" s="68">
        <f t="shared" si="12"/>
        <v>0.125</v>
      </c>
      <c r="J35" s="69">
        <f t="shared" si="13"/>
        <v>64</v>
      </c>
      <c r="K35" s="21" t="e">
        <f>IF(#REF!&lt;&gt;0,"Não","")</f>
        <v>#REF!</v>
      </c>
      <c r="L35" s="47"/>
      <c r="T35" s="70">
        <f>C35</f>
        <v>45958</v>
      </c>
      <c r="U35" s="63">
        <f t="shared" ref="U35:W38" si="14">H35</f>
        <v>8</v>
      </c>
      <c r="V35" s="64">
        <f t="shared" si="14"/>
        <v>0.125</v>
      </c>
      <c r="W35" s="64">
        <f t="shared" si="14"/>
        <v>64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45959</v>
      </c>
      <c r="D36" s="20">
        <v>7</v>
      </c>
      <c r="E36" s="43">
        <v>0.5</v>
      </c>
      <c r="F36" s="20">
        <v>22</v>
      </c>
      <c r="G36" s="43">
        <v>1</v>
      </c>
      <c r="H36" s="67">
        <f t="shared" si="11"/>
        <v>29</v>
      </c>
      <c r="I36" s="68">
        <f t="shared" si="12"/>
        <v>0.75</v>
      </c>
      <c r="J36" s="69">
        <f t="shared" si="13"/>
        <v>38.666666666666664</v>
      </c>
      <c r="K36" s="26" t="e">
        <f>IF(#REF!&lt;&gt;0,"Não","")</f>
        <v>#REF!</v>
      </c>
      <c r="L36" s="47"/>
      <c r="T36" s="70">
        <f>C36</f>
        <v>45959</v>
      </c>
      <c r="U36" s="63">
        <f t="shared" si="14"/>
        <v>29</v>
      </c>
      <c r="V36" s="64">
        <f t="shared" si="14"/>
        <v>0.75</v>
      </c>
      <c r="W36" s="64">
        <f t="shared" si="14"/>
        <v>38.666666666666664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45960</v>
      </c>
      <c r="D37" s="43">
        <v>19</v>
      </c>
      <c r="E37" s="43">
        <v>1</v>
      </c>
      <c r="F37" s="43">
        <v>46</v>
      </c>
      <c r="G37" s="43">
        <v>1</v>
      </c>
      <c r="H37" s="67">
        <f t="shared" si="11"/>
        <v>65</v>
      </c>
      <c r="I37" s="68">
        <f t="shared" si="12"/>
        <v>1</v>
      </c>
      <c r="J37" s="69">
        <f t="shared" si="13"/>
        <v>65</v>
      </c>
      <c r="K37" s="21" t="e">
        <f>IF(#REF!&lt;&gt;0,"Não","")</f>
        <v>#REF!</v>
      </c>
      <c r="L37" s="47"/>
      <c r="T37" s="70">
        <f>C37</f>
        <v>45960</v>
      </c>
      <c r="U37" s="63">
        <f t="shared" si="14"/>
        <v>65</v>
      </c>
      <c r="V37" s="64">
        <f t="shared" si="14"/>
        <v>1</v>
      </c>
      <c r="W37" s="64">
        <f t="shared" si="14"/>
        <v>65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45961</v>
      </c>
      <c r="D38" s="43">
        <v>21</v>
      </c>
      <c r="E38" s="43">
        <v>1</v>
      </c>
      <c r="F38" s="43">
        <v>22</v>
      </c>
      <c r="G38" s="43">
        <v>1</v>
      </c>
      <c r="H38" s="71">
        <f t="shared" si="11"/>
        <v>43</v>
      </c>
      <c r="I38" s="72">
        <f t="shared" si="12"/>
        <v>1</v>
      </c>
      <c r="J38" s="73">
        <f t="shared" si="13"/>
        <v>43</v>
      </c>
      <c r="K38" s="21" t="e">
        <f>IF(#REF!&lt;&gt;0,"Não","")</f>
        <v>#REF!</v>
      </c>
      <c r="L38" s="47"/>
      <c r="T38" s="70">
        <f>C38</f>
        <v>45961</v>
      </c>
      <c r="U38" s="63">
        <f t="shared" si="14"/>
        <v>43</v>
      </c>
      <c r="V38" s="64">
        <f t="shared" si="14"/>
        <v>1</v>
      </c>
      <c r="W38" s="64">
        <f t="shared" si="14"/>
        <v>43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45962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78</v>
      </c>
      <c r="E40" s="76">
        <f>IF(SUM(E34:E39)=0,0,AVERAGE(E34:E39))</f>
        <v>0.75</v>
      </c>
      <c r="F40" s="76">
        <f>SUM(F34:F39)</f>
        <v>152</v>
      </c>
      <c r="G40" s="77">
        <f>IF(SUM(G34:G39)=0,0,AVERAGE(G34:G39))</f>
        <v>1</v>
      </c>
      <c r="H40" s="78">
        <f t="shared" si="11"/>
        <v>230</v>
      </c>
      <c r="I40" s="79">
        <f>AVERAGE(I34:I38)</f>
        <v>0.875</v>
      </c>
      <c r="J40" s="80">
        <v>0</v>
      </c>
      <c r="K40" s="60"/>
      <c r="L40" s="81"/>
      <c r="U40" s="25">
        <f>D40+F40</f>
        <v>230</v>
      </c>
      <c r="V40" s="33">
        <f>SUM(V34:V38)</f>
        <v>4.375</v>
      </c>
      <c r="W40" s="34">
        <f>SUM(W34:W38)</f>
        <v>267.33333333333331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53.466666666666661</v>
      </c>
      <c r="X41" s="37">
        <f>IF(W40=0,0,W41)</f>
        <v>53.466666666666661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41.333333333333329</v>
      </c>
      <c r="C43" s="335"/>
      <c r="D43" s="338" t="s">
        <v>1</v>
      </c>
      <c r="E43" s="339"/>
      <c r="F43" s="339" t="s">
        <v>2</v>
      </c>
      <c r="G43" s="340"/>
      <c r="H43" s="341">
        <f>C46</f>
        <v>45957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45957</v>
      </c>
      <c r="D46" s="43">
        <v>15</v>
      </c>
      <c r="E46" s="43">
        <v>0.75</v>
      </c>
      <c r="F46" s="43">
        <v>0</v>
      </c>
      <c r="G46" s="52">
        <v>0</v>
      </c>
      <c r="H46" s="96">
        <f t="shared" ref="H46:H52" si="18">D46+F46</f>
        <v>15</v>
      </c>
      <c r="I46" s="97">
        <f t="shared" ref="I46:I51" si="19">IF(H46=0,0,AVERAGE(E46,G46))</f>
        <v>0.375</v>
      </c>
      <c r="J46" s="98">
        <f t="shared" ref="J46:J51" si="20">IF(H46=0,0,H46/I46)</f>
        <v>40</v>
      </c>
      <c r="K46" s="53" t="e">
        <f>IF(#REF!&lt;&gt;0,"Não","")</f>
        <v>#REF!</v>
      </c>
      <c r="L46" s="47"/>
      <c r="R46" s="85"/>
      <c r="S46" s="99"/>
      <c r="T46" s="100">
        <f>C46</f>
        <v>45957</v>
      </c>
      <c r="U46" s="101">
        <f>H46</f>
        <v>15</v>
      </c>
      <c r="V46" s="102">
        <f>I46</f>
        <v>0.375</v>
      </c>
      <c r="W46" s="102">
        <f>J46</f>
        <v>40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45958</v>
      </c>
      <c r="D47" s="43">
        <v>15</v>
      </c>
      <c r="E47" s="43">
        <v>1</v>
      </c>
      <c r="F47" s="43">
        <v>40</v>
      </c>
      <c r="G47" s="52">
        <v>1.5</v>
      </c>
      <c r="H47" s="96">
        <f t="shared" si="18"/>
        <v>55</v>
      </c>
      <c r="I47" s="97">
        <f t="shared" si="19"/>
        <v>1.25</v>
      </c>
      <c r="J47" s="98">
        <f t="shared" si="20"/>
        <v>44</v>
      </c>
      <c r="K47" s="53" t="e">
        <f>IF(#REF!&lt;&gt;0,"Não","")</f>
        <v>#REF!</v>
      </c>
      <c r="L47" s="47"/>
      <c r="R47" s="85"/>
      <c r="S47" s="99"/>
      <c r="T47" s="100">
        <f>C47</f>
        <v>45958</v>
      </c>
      <c r="U47" s="101">
        <f t="shared" ref="U47:W50" si="21">H47</f>
        <v>55</v>
      </c>
      <c r="V47" s="102">
        <f t="shared" si="21"/>
        <v>1.25</v>
      </c>
      <c r="W47" s="102">
        <f t="shared" si="21"/>
        <v>44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45959</v>
      </c>
      <c r="D48" s="20">
        <v>0</v>
      </c>
      <c r="E48" s="43">
        <v>0</v>
      </c>
      <c r="F48" s="20">
        <v>0</v>
      </c>
      <c r="G48" s="52">
        <v>0</v>
      </c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45959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45960</v>
      </c>
      <c r="D49" s="43">
        <v>0</v>
      </c>
      <c r="E49" s="43">
        <v>0</v>
      </c>
      <c r="F49" s="20">
        <v>20</v>
      </c>
      <c r="G49" s="52">
        <v>3</v>
      </c>
      <c r="H49" s="96">
        <f t="shared" si="18"/>
        <v>20</v>
      </c>
      <c r="I49" s="97">
        <f t="shared" si="19"/>
        <v>1.5</v>
      </c>
      <c r="J49" s="98">
        <f t="shared" si="20"/>
        <v>13.333333333333334</v>
      </c>
      <c r="K49" s="53" t="e">
        <f>IF(#REF!&lt;&gt;0,"Não","")</f>
        <v>#REF!</v>
      </c>
      <c r="L49" s="47"/>
      <c r="R49" s="85"/>
      <c r="S49" s="99"/>
      <c r="T49" s="100">
        <f>C49</f>
        <v>45960</v>
      </c>
      <c r="U49" s="101">
        <f t="shared" si="21"/>
        <v>20</v>
      </c>
      <c r="V49" s="102">
        <f t="shared" si="21"/>
        <v>1.5</v>
      </c>
      <c r="W49" s="102">
        <f t="shared" si="21"/>
        <v>13.333333333333334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45961</v>
      </c>
      <c r="D50" s="43">
        <v>28</v>
      </c>
      <c r="E50" s="43">
        <v>1</v>
      </c>
      <c r="F50" s="43">
        <v>40</v>
      </c>
      <c r="G50" s="52">
        <v>1</v>
      </c>
      <c r="H50" s="96">
        <f t="shared" si="18"/>
        <v>68</v>
      </c>
      <c r="I50" s="97">
        <f t="shared" si="19"/>
        <v>1</v>
      </c>
      <c r="J50" s="98">
        <f t="shared" si="20"/>
        <v>68</v>
      </c>
      <c r="K50" s="53" t="e">
        <f>IF(#REF!&lt;&gt;0,"Não","")</f>
        <v>#REF!</v>
      </c>
      <c r="L50" s="47"/>
      <c r="R50" s="85"/>
      <c r="S50" s="99"/>
      <c r="T50" s="100">
        <f>C50</f>
        <v>45961</v>
      </c>
      <c r="U50" s="101">
        <f t="shared" si="21"/>
        <v>68</v>
      </c>
      <c r="V50" s="102">
        <f t="shared" si="21"/>
        <v>1</v>
      </c>
      <c r="W50" s="102">
        <f t="shared" si="21"/>
        <v>68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45962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58</v>
      </c>
      <c r="E52" s="115">
        <f>IF(SUM(E46:E51)=0,0,AVERAGE(E46:E51))</f>
        <v>0.55000000000000004</v>
      </c>
      <c r="F52" s="115">
        <f>SUM(F46:F51)</f>
        <v>100</v>
      </c>
      <c r="G52" s="116">
        <f>IF(SUM(G46:G51)=0,0,AVERAGE(G46:G51))</f>
        <v>1.1000000000000001</v>
      </c>
      <c r="H52" s="115">
        <f t="shared" si="18"/>
        <v>158</v>
      </c>
      <c r="I52" s="117">
        <f>AVERAGE(E52,G52)</f>
        <v>0.82500000000000007</v>
      </c>
      <c r="J52" s="118">
        <f>IF(I52=0,0,H52/I52)</f>
        <v>191.5151515151515</v>
      </c>
      <c r="K52" s="60"/>
      <c r="L52" s="119"/>
      <c r="R52" s="85"/>
      <c r="S52" s="3"/>
      <c r="T52" s="104"/>
      <c r="U52" s="25">
        <f>D52+F52</f>
        <v>158</v>
      </c>
      <c r="V52" s="33">
        <f>SUM(V46:V50)</f>
        <v>4.125</v>
      </c>
      <c r="W52" s="34">
        <f>SUM(W46:W50)</f>
        <v>165.33333333333331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41.333333333333329</v>
      </c>
      <c r="X53" s="37">
        <f>IF(W52=0,0,W53)</f>
        <v>41.333333333333329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45957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45957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45957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45958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45958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45959</v>
      </c>
      <c r="D61" s="43">
        <v>0</v>
      </c>
      <c r="E61" s="43">
        <v>0</v>
      </c>
      <c r="F61" s="43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45959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45960</v>
      </c>
      <c r="D62" s="43">
        <v>0</v>
      </c>
      <c r="E62" s="43">
        <v>0</v>
      </c>
      <c r="F62" s="43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45960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45961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45961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45962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8</v>
      </c>
      <c r="C68" s="306"/>
      <c r="D68" s="309" t="s">
        <v>1</v>
      </c>
      <c r="E68" s="310"/>
      <c r="F68" s="311" t="s">
        <v>2</v>
      </c>
      <c r="G68" s="309"/>
      <c r="H68" s="312">
        <f>C71</f>
        <v>45957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45957</v>
      </c>
      <c r="D71" s="146">
        <v>5</v>
      </c>
      <c r="E71" s="146">
        <v>2</v>
      </c>
      <c r="F71" s="146">
        <v>20</v>
      </c>
      <c r="G71" s="146">
        <v>3</v>
      </c>
      <c r="H71" s="147">
        <f t="shared" ref="H71:H77" si="28">D71+F71</f>
        <v>25</v>
      </c>
      <c r="I71" s="148">
        <f t="shared" ref="I71:I76" si="29">IF(H71=0,0,AVERAGE(E71,G71))</f>
        <v>2.5</v>
      </c>
      <c r="J71" s="149">
        <f t="shared" ref="J71:J76" si="30">IF(H71=0,0,H71/I71)</f>
        <v>10</v>
      </c>
      <c r="K71" s="150"/>
      <c r="L71" s="128"/>
      <c r="T71" s="151">
        <f>C71</f>
        <v>45957</v>
      </c>
      <c r="U71" s="152">
        <f>H71</f>
        <v>25</v>
      </c>
      <c r="V71" s="153">
        <f>I71</f>
        <v>2.5</v>
      </c>
      <c r="W71" s="153">
        <f>J71</f>
        <v>10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45958</v>
      </c>
      <c r="D72" s="146">
        <v>8</v>
      </c>
      <c r="E72" s="146">
        <v>2</v>
      </c>
      <c r="F72" s="146">
        <v>3</v>
      </c>
      <c r="G72" s="146">
        <v>2</v>
      </c>
      <c r="H72" s="147">
        <f t="shared" si="28"/>
        <v>11</v>
      </c>
      <c r="I72" s="148">
        <f t="shared" si="29"/>
        <v>2</v>
      </c>
      <c r="J72" s="149">
        <f t="shared" si="30"/>
        <v>5.5</v>
      </c>
      <c r="K72" s="150"/>
      <c r="L72" s="128"/>
      <c r="T72" s="151">
        <f>C72</f>
        <v>45958</v>
      </c>
      <c r="U72" s="152">
        <f t="shared" ref="U72:W75" si="32">H72</f>
        <v>11</v>
      </c>
      <c r="V72" s="153">
        <f t="shared" si="32"/>
        <v>2</v>
      </c>
      <c r="W72" s="153">
        <f t="shared" si="32"/>
        <v>5.5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45959</v>
      </c>
      <c r="D73" s="146">
        <v>0</v>
      </c>
      <c r="E73" s="146">
        <v>0</v>
      </c>
      <c r="F73" s="146">
        <v>16</v>
      </c>
      <c r="G73" s="146">
        <v>2</v>
      </c>
      <c r="H73" s="147">
        <f t="shared" si="28"/>
        <v>16</v>
      </c>
      <c r="I73" s="148">
        <f t="shared" si="29"/>
        <v>1</v>
      </c>
      <c r="J73" s="149">
        <f t="shared" si="30"/>
        <v>16</v>
      </c>
      <c r="K73" s="150"/>
      <c r="L73" s="128"/>
      <c r="T73" s="151">
        <f>C73</f>
        <v>45959</v>
      </c>
      <c r="U73" s="152">
        <f t="shared" si="32"/>
        <v>16</v>
      </c>
      <c r="V73" s="153">
        <f t="shared" si="32"/>
        <v>1</v>
      </c>
      <c r="W73" s="153">
        <f t="shared" si="32"/>
        <v>16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45960</v>
      </c>
      <c r="D74" s="146">
        <v>5</v>
      </c>
      <c r="E74" s="146">
        <v>2</v>
      </c>
      <c r="F74" s="146">
        <v>6</v>
      </c>
      <c r="G74" s="146">
        <v>2</v>
      </c>
      <c r="H74" s="147">
        <f t="shared" si="28"/>
        <v>11</v>
      </c>
      <c r="I74" s="148">
        <f t="shared" si="29"/>
        <v>2</v>
      </c>
      <c r="J74" s="149">
        <f t="shared" si="30"/>
        <v>5.5</v>
      </c>
      <c r="K74" s="150"/>
      <c r="L74" s="128"/>
      <c r="T74" s="151">
        <f>C74</f>
        <v>45960</v>
      </c>
      <c r="U74" s="152">
        <f t="shared" si="32"/>
        <v>11</v>
      </c>
      <c r="V74" s="153">
        <f t="shared" si="32"/>
        <v>2</v>
      </c>
      <c r="W74" s="153">
        <f t="shared" si="32"/>
        <v>5.5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45961</v>
      </c>
      <c r="D75" s="146">
        <v>3</v>
      </c>
      <c r="E75" s="146">
        <v>2</v>
      </c>
      <c r="F75" s="146">
        <v>3</v>
      </c>
      <c r="G75" s="146">
        <v>2</v>
      </c>
      <c r="H75" s="147">
        <f t="shared" si="28"/>
        <v>6</v>
      </c>
      <c r="I75" s="148">
        <f t="shared" si="29"/>
        <v>2</v>
      </c>
      <c r="J75" s="149">
        <f t="shared" si="30"/>
        <v>3</v>
      </c>
      <c r="K75" s="150"/>
      <c r="L75" s="128"/>
      <c r="T75" s="151">
        <f>C75</f>
        <v>45961</v>
      </c>
      <c r="U75" s="152">
        <f t="shared" si="32"/>
        <v>6</v>
      </c>
      <c r="V75" s="153">
        <f t="shared" si="32"/>
        <v>2</v>
      </c>
      <c r="W75" s="153">
        <f t="shared" si="32"/>
        <v>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45962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21</v>
      </c>
      <c r="E77" s="157">
        <f>IF(SUM(E71:E76)=0,0,AVERAGE(E71:E76))</f>
        <v>1.6</v>
      </c>
      <c r="F77" s="157">
        <f>SUM(F71:F76)</f>
        <v>48</v>
      </c>
      <c r="G77" s="158">
        <f>IF(SUM(G71:G76)=0,0,AVERAGE(G71:G76))</f>
        <v>2.2000000000000002</v>
      </c>
      <c r="H77" s="157">
        <f t="shared" si="28"/>
        <v>69</v>
      </c>
      <c r="I77" s="159">
        <f>AVERAGE(E77,G77)</f>
        <v>1.9000000000000001</v>
      </c>
      <c r="J77" s="160">
        <f>IF(I77=0,0,H77/I77)</f>
        <v>36.315789473684205</v>
      </c>
      <c r="K77" s="60"/>
      <c r="L77" s="142"/>
      <c r="U77" s="25">
        <f>D77+F77</f>
        <v>69</v>
      </c>
      <c r="V77" s="33">
        <f>SUM(V71:V75)</f>
        <v>9.5</v>
      </c>
      <c r="W77" s="34">
        <f>SUM(W71:W75)</f>
        <v>40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8</v>
      </c>
      <c r="X78" s="37">
        <f>IF(W77=0,0,W78)</f>
        <v>8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45957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45958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45959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45960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45961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45962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L59:L64 L71:L76 D86:L86 D10:G15 D22:G27 D59:G64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29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28" priority="11" operator="equal">
      <formula>$R$2</formula>
    </cfRule>
  </conditionalFormatting>
  <conditionalFormatting sqref="C59:C64">
    <cfRule type="cellIs" dxfId="27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O127"/>
  <sheetViews>
    <sheetView workbookViewId="0">
      <selection activeCell="D14" sqref="D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26.656759715380407</v>
      </c>
      <c r="C7" s="306"/>
      <c r="D7" s="382" t="s">
        <v>1</v>
      </c>
      <c r="E7" s="383"/>
      <c r="F7" s="383" t="s">
        <v>2</v>
      </c>
      <c r="G7" s="384"/>
      <c r="H7" s="385">
        <f>C10</f>
        <v>45964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'27out'!C15+2</f>
        <v>45964</v>
      </c>
      <c r="D10" s="20">
        <v>78</v>
      </c>
      <c r="E10" s="20">
        <v>9</v>
      </c>
      <c r="F10" s="20">
        <v>131</v>
      </c>
      <c r="G10" s="20">
        <v>9</v>
      </c>
      <c r="H10" s="179">
        <f t="shared" ref="H10:H16" si="0">D10+F10</f>
        <v>209</v>
      </c>
      <c r="I10" s="180">
        <f t="shared" ref="I10:I15" si="1">IF(H10=0,0,AVERAGE(E10,G10))</f>
        <v>9</v>
      </c>
      <c r="J10" s="181">
        <f t="shared" ref="J10:J15" si="2">IF(H10=0,0,H10/I10)</f>
        <v>23.222222222222221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45964</v>
      </c>
      <c r="U10" s="17">
        <f>H10</f>
        <v>209</v>
      </c>
      <c r="V10" s="19">
        <f>I10</f>
        <v>9</v>
      </c>
      <c r="W10" s="24">
        <f>J10</f>
        <v>23.222222222222221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45965</v>
      </c>
      <c r="D11" s="20">
        <v>90</v>
      </c>
      <c r="E11" s="20">
        <v>7</v>
      </c>
      <c r="F11" s="20">
        <v>143</v>
      </c>
      <c r="G11" s="20">
        <v>7</v>
      </c>
      <c r="H11" s="179">
        <f t="shared" si="0"/>
        <v>233</v>
      </c>
      <c r="I11" s="180">
        <f t="shared" si="1"/>
        <v>7</v>
      </c>
      <c r="J11" s="181">
        <f t="shared" si="2"/>
        <v>33.285714285714285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45965</v>
      </c>
      <c r="U11" s="17">
        <f t="shared" ref="U11:W14" si="3">H11</f>
        <v>233</v>
      </c>
      <c r="V11" s="19">
        <f t="shared" si="3"/>
        <v>7</v>
      </c>
      <c r="W11" s="24">
        <f t="shared" si="3"/>
        <v>33.285714285714285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45966</v>
      </c>
      <c r="D12" s="20">
        <v>96</v>
      </c>
      <c r="E12" s="20">
        <v>7.5</v>
      </c>
      <c r="F12" s="20">
        <v>109</v>
      </c>
      <c r="G12" s="20">
        <v>7</v>
      </c>
      <c r="H12" s="179">
        <f t="shared" si="0"/>
        <v>205</v>
      </c>
      <c r="I12" s="180">
        <f t="shared" si="1"/>
        <v>7.25</v>
      </c>
      <c r="J12" s="181">
        <f t="shared" si="2"/>
        <v>28.275862068965516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45966</v>
      </c>
      <c r="U12" s="17">
        <f t="shared" si="3"/>
        <v>205</v>
      </c>
      <c r="V12" s="19">
        <f t="shared" si="3"/>
        <v>7.25</v>
      </c>
      <c r="W12" s="24">
        <f t="shared" si="3"/>
        <v>28.275862068965516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45967</v>
      </c>
      <c r="D13" s="20">
        <v>105</v>
      </c>
      <c r="E13" s="20">
        <v>8</v>
      </c>
      <c r="F13" s="20">
        <v>111</v>
      </c>
      <c r="G13" s="20">
        <v>8</v>
      </c>
      <c r="H13" s="179">
        <f t="shared" si="0"/>
        <v>216</v>
      </c>
      <c r="I13" s="180">
        <f t="shared" si="1"/>
        <v>8</v>
      </c>
      <c r="J13" s="181">
        <f t="shared" si="2"/>
        <v>27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45967</v>
      </c>
      <c r="U13" s="17">
        <f t="shared" si="3"/>
        <v>216</v>
      </c>
      <c r="V13" s="19">
        <f t="shared" si="3"/>
        <v>8</v>
      </c>
      <c r="W13" s="24">
        <f t="shared" si="3"/>
        <v>27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45968</v>
      </c>
      <c r="D14" s="20">
        <v>77</v>
      </c>
      <c r="E14" s="20">
        <v>8</v>
      </c>
      <c r="F14" s="20">
        <v>95</v>
      </c>
      <c r="G14" s="20">
        <v>8</v>
      </c>
      <c r="H14" s="179">
        <f t="shared" si="0"/>
        <v>172</v>
      </c>
      <c r="I14" s="180">
        <f t="shared" si="1"/>
        <v>8</v>
      </c>
      <c r="J14" s="181">
        <f t="shared" si="2"/>
        <v>21.5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45968</v>
      </c>
      <c r="U14" s="17">
        <f t="shared" si="3"/>
        <v>172</v>
      </c>
      <c r="V14" s="19">
        <f t="shared" si="3"/>
        <v>8</v>
      </c>
      <c r="W14" s="24">
        <f t="shared" si="3"/>
        <v>21.5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45969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446</v>
      </c>
      <c r="E16" s="30">
        <f>IF(SUM(E10:E15)=0,0,AVERAGE(E10:E15))</f>
        <v>7.9</v>
      </c>
      <c r="F16" s="30">
        <f>SUM(F10:F15)</f>
        <v>589</v>
      </c>
      <c r="G16" s="30">
        <f>IF(SUM(G10:G15)=0,0,AVERAGE(G10:G15))</f>
        <v>7.8</v>
      </c>
      <c r="H16" s="30">
        <f t="shared" si="0"/>
        <v>1035</v>
      </c>
      <c r="I16" s="31">
        <f>IF(H16=0,0,AVERAGE(E16,G16))</f>
        <v>7.85</v>
      </c>
      <c r="J16" s="32">
        <f>IF(H16=0,0,H16/I16)</f>
        <v>131.84713375796179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1035</v>
      </c>
      <c r="V16" s="33">
        <f>SUM(V10:V14)</f>
        <v>39.25</v>
      </c>
      <c r="W16" s="34">
        <f>SUM(W10:W14)</f>
        <v>133.28379857690203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26.656759715380407</v>
      </c>
      <c r="X17" s="37">
        <f>IF(W16=0,0,W17)</f>
        <v>26.656759715380407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10.4</v>
      </c>
      <c r="C19" s="306"/>
      <c r="D19" s="368" t="s">
        <v>1</v>
      </c>
      <c r="E19" s="369"/>
      <c r="F19" s="369" t="s">
        <v>2</v>
      </c>
      <c r="G19" s="370"/>
      <c r="H19" s="371">
        <f>C22</f>
        <v>45964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45964</v>
      </c>
      <c r="D22" s="43">
        <v>4</v>
      </c>
      <c r="E22" s="43">
        <v>1</v>
      </c>
      <c r="F22" s="43">
        <v>1</v>
      </c>
      <c r="G22" s="43">
        <v>0.25</v>
      </c>
      <c r="H22" s="44">
        <f t="shared" ref="H22:H28" si="5">D22+F22</f>
        <v>5</v>
      </c>
      <c r="I22" s="45">
        <f t="shared" ref="I22:I27" si="6">IF(H22=0,0,AVERAGE(E22,G22))</f>
        <v>0.625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45964</v>
      </c>
      <c r="U22" s="39">
        <f>H22</f>
        <v>5</v>
      </c>
      <c r="V22" s="40">
        <f>I22</f>
        <v>0.625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45965</v>
      </c>
      <c r="D23" s="43">
        <v>5</v>
      </c>
      <c r="E23" s="43">
        <v>1</v>
      </c>
      <c r="F23" s="43">
        <v>3</v>
      </c>
      <c r="G23" s="43">
        <v>1</v>
      </c>
      <c r="H23" s="44">
        <f t="shared" si="5"/>
        <v>8</v>
      </c>
      <c r="I23" s="45">
        <f t="shared" si="6"/>
        <v>1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45965</v>
      </c>
      <c r="U23" s="39">
        <f t="shared" ref="U23:W26" si="8">H23</f>
        <v>8</v>
      </c>
      <c r="V23" s="40">
        <f t="shared" si="8"/>
        <v>1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45966</v>
      </c>
      <c r="D24" s="43">
        <v>6</v>
      </c>
      <c r="E24" s="43">
        <v>0.75</v>
      </c>
      <c r="F24" s="43">
        <v>5</v>
      </c>
      <c r="G24" s="43">
        <v>0.5</v>
      </c>
      <c r="H24" s="44">
        <f t="shared" si="5"/>
        <v>11</v>
      </c>
      <c r="I24" s="45">
        <f t="shared" si="6"/>
        <v>0.625</v>
      </c>
      <c r="J24" s="46">
        <f t="shared" si="7"/>
        <v>17.600000000000001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45966</v>
      </c>
      <c r="U24" s="39">
        <f t="shared" si="8"/>
        <v>11</v>
      </c>
      <c r="V24" s="40">
        <f t="shared" si="8"/>
        <v>0.625</v>
      </c>
      <c r="W24" s="40">
        <f t="shared" si="8"/>
        <v>17.600000000000001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45967</v>
      </c>
      <c r="D25" s="43">
        <v>0</v>
      </c>
      <c r="E25" s="43">
        <v>0</v>
      </c>
      <c r="F25" s="43">
        <v>2</v>
      </c>
      <c r="G25" s="43">
        <v>0.5</v>
      </c>
      <c r="H25" s="44">
        <f t="shared" si="5"/>
        <v>2</v>
      </c>
      <c r="I25" s="45">
        <f t="shared" si="6"/>
        <v>0.25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45967</v>
      </c>
      <c r="U25" s="39">
        <f t="shared" si="8"/>
        <v>2</v>
      </c>
      <c r="V25" s="40">
        <f t="shared" si="8"/>
        <v>0.25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45968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45968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45969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15</v>
      </c>
      <c r="E28" s="56">
        <f>IF(SUM(E22:E27)=0,0,AVERAGE(E22:E27))</f>
        <v>0.55000000000000004</v>
      </c>
      <c r="F28" s="56">
        <f>SUM(F22:F27)</f>
        <v>11</v>
      </c>
      <c r="G28" s="57">
        <f>IF(SUM(G22:G27)=0,0,AVERAGE(G22:G27))</f>
        <v>0.45</v>
      </c>
      <c r="H28" s="56">
        <f t="shared" si="5"/>
        <v>26</v>
      </c>
      <c r="I28" s="58">
        <f>AVERAGE(I22:I26)</f>
        <v>0.5</v>
      </c>
      <c r="J28" s="59">
        <f>IF(H28=0,0,H28/I28)</f>
        <v>52</v>
      </c>
      <c r="K28" s="60"/>
      <c r="L28" s="61"/>
      <c r="U28" s="25">
        <f>D28+F28</f>
        <v>26</v>
      </c>
      <c r="V28" s="33">
        <f>SUM(V22:V26)</f>
        <v>2.5</v>
      </c>
      <c r="W28" s="34">
        <f>SUM(W22:W26)</f>
        <v>41.6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10.4</v>
      </c>
      <c r="X29" s="37">
        <f>IF(W28=0,0,W29)</f>
        <v>10.4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45.409523809523805</v>
      </c>
      <c r="C31" s="306"/>
      <c r="D31" s="352" t="s">
        <v>1</v>
      </c>
      <c r="E31" s="353"/>
      <c r="F31" s="353" t="s">
        <v>2</v>
      </c>
      <c r="G31" s="354"/>
      <c r="H31" s="355">
        <f>C34</f>
        <v>45964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45964</v>
      </c>
      <c r="D34" s="43">
        <v>15</v>
      </c>
      <c r="E34" s="43">
        <v>0.75</v>
      </c>
      <c r="F34" s="43">
        <v>24</v>
      </c>
      <c r="G34" s="43">
        <v>1</v>
      </c>
      <c r="H34" s="67">
        <f t="shared" ref="H34:H40" si="11">D34+F34</f>
        <v>39</v>
      </c>
      <c r="I34" s="68">
        <f t="shared" ref="I34:I39" si="12">IF(H34=0,0,AVERAGE(E34,G34))</f>
        <v>0.875</v>
      </c>
      <c r="J34" s="69">
        <f t="shared" ref="J34:J39" si="13">IF(H34=0,0,H34/I34)</f>
        <v>44.571428571428569</v>
      </c>
      <c r="K34" s="21" t="e">
        <f>IF(#REF!&lt;&gt;0,"Não","")</f>
        <v>#REF!</v>
      </c>
      <c r="L34" s="47"/>
      <c r="T34" s="70">
        <f>C34</f>
        <v>45964</v>
      </c>
      <c r="U34" s="63">
        <f>H34</f>
        <v>39</v>
      </c>
      <c r="V34" s="64">
        <f>I34</f>
        <v>0.875</v>
      </c>
      <c r="W34" s="64">
        <f>J34</f>
        <v>44.571428571428569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45965</v>
      </c>
      <c r="D35" s="43">
        <v>20</v>
      </c>
      <c r="E35" s="43">
        <v>0.5</v>
      </c>
      <c r="F35" s="43">
        <v>20</v>
      </c>
      <c r="G35" s="43">
        <v>1</v>
      </c>
      <c r="H35" s="67">
        <f t="shared" si="11"/>
        <v>40</v>
      </c>
      <c r="I35" s="68">
        <f t="shared" si="12"/>
        <v>0.75</v>
      </c>
      <c r="J35" s="69">
        <f t="shared" si="13"/>
        <v>53.333333333333336</v>
      </c>
      <c r="K35" s="21" t="e">
        <f>IF(#REF!&lt;&gt;0,"Não","")</f>
        <v>#REF!</v>
      </c>
      <c r="L35" s="47"/>
      <c r="T35" s="70">
        <f>C35</f>
        <v>45965</v>
      </c>
      <c r="U35" s="63">
        <f t="shared" ref="U35:W38" si="14">H35</f>
        <v>40</v>
      </c>
      <c r="V35" s="64">
        <f t="shared" si="14"/>
        <v>0.75</v>
      </c>
      <c r="W35" s="64">
        <f t="shared" si="14"/>
        <v>53.333333333333336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45966</v>
      </c>
      <c r="D36" s="20">
        <v>20</v>
      </c>
      <c r="E36" s="43">
        <v>0.75</v>
      </c>
      <c r="F36" s="20">
        <v>23</v>
      </c>
      <c r="G36" s="43">
        <v>1</v>
      </c>
      <c r="H36" s="67">
        <f t="shared" si="11"/>
        <v>43</v>
      </c>
      <c r="I36" s="68">
        <f t="shared" si="12"/>
        <v>0.875</v>
      </c>
      <c r="J36" s="69">
        <f t="shared" si="13"/>
        <v>49.142857142857146</v>
      </c>
      <c r="K36" s="26" t="e">
        <f>IF(#REF!&lt;&gt;0,"Não","")</f>
        <v>#REF!</v>
      </c>
      <c r="L36" s="47"/>
      <c r="T36" s="70">
        <f>C36</f>
        <v>45966</v>
      </c>
      <c r="U36" s="63">
        <f t="shared" si="14"/>
        <v>43</v>
      </c>
      <c r="V36" s="64">
        <f t="shared" si="14"/>
        <v>0.875</v>
      </c>
      <c r="W36" s="64">
        <f t="shared" si="14"/>
        <v>49.142857142857146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45967</v>
      </c>
      <c r="D37" s="43">
        <v>24</v>
      </c>
      <c r="E37" s="43">
        <v>1</v>
      </c>
      <c r="F37" s="43">
        <v>24</v>
      </c>
      <c r="G37" s="43">
        <v>1</v>
      </c>
      <c r="H37" s="67">
        <f t="shared" si="11"/>
        <v>48</v>
      </c>
      <c r="I37" s="68">
        <f t="shared" si="12"/>
        <v>1</v>
      </c>
      <c r="J37" s="69">
        <f t="shared" si="13"/>
        <v>48</v>
      </c>
      <c r="K37" s="21" t="e">
        <f>IF(#REF!&lt;&gt;0,"Não","")</f>
        <v>#REF!</v>
      </c>
      <c r="L37" s="47"/>
      <c r="T37" s="70">
        <f>C37</f>
        <v>45967</v>
      </c>
      <c r="U37" s="63">
        <f t="shared" si="14"/>
        <v>48</v>
      </c>
      <c r="V37" s="64">
        <f t="shared" si="14"/>
        <v>1</v>
      </c>
      <c r="W37" s="64">
        <f t="shared" si="14"/>
        <v>48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45968</v>
      </c>
      <c r="D38" s="43">
        <v>4</v>
      </c>
      <c r="E38" s="43">
        <v>0.25</v>
      </c>
      <c r="F38" s="43">
        <v>0</v>
      </c>
      <c r="G38" s="43">
        <v>0</v>
      </c>
      <c r="H38" s="71">
        <f t="shared" si="11"/>
        <v>4</v>
      </c>
      <c r="I38" s="72">
        <f t="shared" si="12"/>
        <v>0.125</v>
      </c>
      <c r="J38" s="73">
        <f t="shared" si="13"/>
        <v>32</v>
      </c>
      <c r="K38" s="21" t="e">
        <f>IF(#REF!&lt;&gt;0,"Não","")</f>
        <v>#REF!</v>
      </c>
      <c r="L38" s="47"/>
      <c r="T38" s="70">
        <f>C38</f>
        <v>45968</v>
      </c>
      <c r="U38" s="63">
        <f t="shared" si="14"/>
        <v>4</v>
      </c>
      <c r="V38" s="64">
        <f t="shared" si="14"/>
        <v>0.125</v>
      </c>
      <c r="W38" s="64">
        <f t="shared" si="14"/>
        <v>32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45969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83</v>
      </c>
      <c r="E40" s="76">
        <f>IF(SUM(E34:E39)=0,0,AVERAGE(E34:E39))</f>
        <v>0.65</v>
      </c>
      <c r="F40" s="76">
        <f>SUM(F34:F39)</f>
        <v>91</v>
      </c>
      <c r="G40" s="77">
        <f>IF(SUM(G34:G39)=0,0,AVERAGE(G34:G39))</f>
        <v>0.8</v>
      </c>
      <c r="H40" s="78">
        <f t="shared" si="11"/>
        <v>174</v>
      </c>
      <c r="I40" s="79">
        <f>AVERAGE(I34:I38)</f>
        <v>0.72499999999999998</v>
      </c>
      <c r="J40" s="80">
        <v>0</v>
      </c>
      <c r="K40" s="60"/>
      <c r="L40" s="81"/>
      <c r="U40" s="25">
        <f>D40+F40</f>
        <v>174</v>
      </c>
      <c r="V40" s="33">
        <f>SUM(V34:V38)</f>
        <v>3.625</v>
      </c>
      <c r="W40" s="34">
        <f>SUM(W34:W38)</f>
        <v>227.04761904761904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45.409523809523805</v>
      </c>
      <c r="X41" s="37">
        <f>IF(W40=0,0,W41)</f>
        <v>45.409523809523805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52.551111111111105</v>
      </c>
      <c r="C43" s="335"/>
      <c r="D43" s="338" t="s">
        <v>1</v>
      </c>
      <c r="E43" s="339"/>
      <c r="F43" s="339" t="s">
        <v>2</v>
      </c>
      <c r="G43" s="340"/>
      <c r="H43" s="341">
        <f>C46</f>
        <v>45964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45964</v>
      </c>
      <c r="D46" s="43">
        <v>0</v>
      </c>
      <c r="E46" s="43">
        <v>0</v>
      </c>
      <c r="F46" s="43">
        <v>10</v>
      </c>
      <c r="G46" s="52">
        <v>0.5</v>
      </c>
      <c r="H46" s="96">
        <f t="shared" ref="H46:H52" si="18">D46+F46</f>
        <v>10</v>
      </c>
      <c r="I46" s="97">
        <f t="shared" ref="I46:I51" si="19">IF(H46=0,0,AVERAGE(E46,G46))</f>
        <v>0.25</v>
      </c>
      <c r="J46" s="98">
        <f t="shared" ref="J46:J51" si="20">IF(H46=0,0,H46/I46)</f>
        <v>40</v>
      </c>
      <c r="K46" s="53" t="e">
        <f>IF(#REF!&lt;&gt;0,"Não","")</f>
        <v>#REF!</v>
      </c>
      <c r="L46" s="47"/>
      <c r="R46" s="85"/>
      <c r="S46" s="99"/>
      <c r="T46" s="100">
        <f>C46</f>
        <v>45964</v>
      </c>
      <c r="U46" s="101">
        <f>H46</f>
        <v>10</v>
      </c>
      <c r="V46" s="102">
        <f>I46</f>
        <v>0.25</v>
      </c>
      <c r="W46" s="102">
        <f>J46</f>
        <v>40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45965</v>
      </c>
      <c r="D47" s="43">
        <v>35</v>
      </c>
      <c r="E47" s="43">
        <v>1</v>
      </c>
      <c r="F47" s="43">
        <v>35</v>
      </c>
      <c r="G47" s="52">
        <v>1.25</v>
      </c>
      <c r="H47" s="96">
        <f t="shared" si="18"/>
        <v>70</v>
      </c>
      <c r="I47" s="97">
        <f t="shared" si="19"/>
        <v>1.125</v>
      </c>
      <c r="J47" s="98">
        <f t="shared" si="20"/>
        <v>62.222222222222221</v>
      </c>
      <c r="K47" s="53" t="e">
        <f>IF(#REF!&lt;&gt;0,"Não","")</f>
        <v>#REF!</v>
      </c>
      <c r="L47" s="47"/>
      <c r="R47" s="85"/>
      <c r="S47" s="99"/>
      <c r="T47" s="100">
        <f>C47</f>
        <v>45965</v>
      </c>
      <c r="U47" s="101">
        <f t="shared" ref="U47:W50" si="21">H47</f>
        <v>70</v>
      </c>
      <c r="V47" s="102">
        <f t="shared" si="21"/>
        <v>1.125</v>
      </c>
      <c r="W47" s="102">
        <f t="shared" si="21"/>
        <v>62.222222222222221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45966</v>
      </c>
      <c r="D48" s="20">
        <v>12</v>
      </c>
      <c r="E48" s="43">
        <v>0.5</v>
      </c>
      <c r="F48" s="20">
        <v>15</v>
      </c>
      <c r="G48" s="52">
        <v>0.75</v>
      </c>
      <c r="H48" s="96">
        <f t="shared" si="18"/>
        <v>27</v>
      </c>
      <c r="I48" s="97">
        <f t="shared" si="19"/>
        <v>0.625</v>
      </c>
      <c r="J48" s="98">
        <f t="shared" si="20"/>
        <v>43.2</v>
      </c>
      <c r="K48" s="109" t="e">
        <f>IF(#REF!&lt;&gt;0,"Não","")</f>
        <v>#REF!</v>
      </c>
      <c r="L48" s="47"/>
      <c r="R48" s="110"/>
      <c r="S48" s="99"/>
      <c r="T48" s="100">
        <f>C48</f>
        <v>45966</v>
      </c>
      <c r="U48" s="101">
        <f t="shared" si="21"/>
        <v>27</v>
      </c>
      <c r="V48" s="102">
        <f t="shared" si="21"/>
        <v>0.625</v>
      </c>
      <c r="W48" s="102">
        <f t="shared" si="21"/>
        <v>43.2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45967</v>
      </c>
      <c r="D49" s="43">
        <v>8</v>
      </c>
      <c r="E49" s="43">
        <v>0.25</v>
      </c>
      <c r="F49" s="20">
        <v>0</v>
      </c>
      <c r="G49" s="52">
        <v>0</v>
      </c>
      <c r="H49" s="96">
        <f t="shared" si="18"/>
        <v>8</v>
      </c>
      <c r="I49" s="97">
        <f t="shared" si="19"/>
        <v>0.125</v>
      </c>
      <c r="J49" s="98">
        <f t="shared" si="20"/>
        <v>64</v>
      </c>
      <c r="K49" s="53" t="e">
        <f>IF(#REF!&lt;&gt;0,"Não","")</f>
        <v>#REF!</v>
      </c>
      <c r="L49" s="47"/>
      <c r="R49" s="85"/>
      <c r="S49" s="99"/>
      <c r="T49" s="100">
        <f>C49</f>
        <v>45967</v>
      </c>
      <c r="U49" s="101">
        <f t="shared" si="21"/>
        <v>8</v>
      </c>
      <c r="V49" s="102">
        <f t="shared" si="21"/>
        <v>0.125</v>
      </c>
      <c r="W49" s="102">
        <f t="shared" si="21"/>
        <v>64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45968</v>
      </c>
      <c r="D50" s="43">
        <v>22</v>
      </c>
      <c r="E50" s="43">
        <v>0.75</v>
      </c>
      <c r="F50" s="43">
        <v>18</v>
      </c>
      <c r="G50" s="52">
        <v>0.75</v>
      </c>
      <c r="H50" s="96">
        <f t="shared" si="18"/>
        <v>40</v>
      </c>
      <c r="I50" s="97">
        <f t="shared" si="19"/>
        <v>0.75</v>
      </c>
      <c r="J50" s="98">
        <f t="shared" si="20"/>
        <v>53.333333333333336</v>
      </c>
      <c r="K50" s="53" t="e">
        <f>IF(#REF!&lt;&gt;0,"Não","")</f>
        <v>#REF!</v>
      </c>
      <c r="L50" s="47"/>
      <c r="R50" s="85"/>
      <c r="S50" s="99"/>
      <c r="T50" s="100">
        <f>C50</f>
        <v>45968</v>
      </c>
      <c r="U50" s="101">
        <f t="shared" si="21"/>
        <v>40</v>
      </c>
      <c r="V50" s="102">
        <f t="shared" si="21"/>
        <v>0.75</v>
      </c>
      <c r="W50" s="102">
        <f t="shared" si="21"/>
        <v>53.333333333333336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45969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77</v>
      </c>
      <c r="E52" s="115">
        <f>IF(SUM(E46:E51)=0,0,AVERAGE(E46:E51))</f>
        <v>0.5</v>
      </c>
      <c r="F52" s="115">
        <f>SUM(F46:F51)</f>
        <v>78</v>
      </c>
      <c r="G52" s="116">
        <f>IF(SUM(G46:G51)=0,0,AVERAGE(G46:G51))</f>
        <v>0.65</v>
      </c>
      <c r="H52" s="115">
        <f t="shared" si="18"/>
        <v>155</v>
      </c>
      <c r="I52" s="117">
        <f>AVERAGE(E52,G52)</f>
        <v>0.57499999999999996</v>
      </c>
      <c r="J52" s="118">
        <f>IF(I52=0,0,H52/I52)</f>
        <v>269.56521739130437</v>
      </c>
      <c r="K52" s="60"/>
      <c r="L52" s="119"/>
      <c r="R52" s="85"/>
      <c r="S52" s="3"/>
      <c r="T52" s="104"/>
      <c r="U52" s="25">
        <f>D52+F52</f>
        <v>155</v>
      </c>
      <c r="V52" s="33">
        <f>SUM(V46:V50)</f>
        <v>2.875</v>
      </c>
      <c r="W52" s="34">
        <f>SUM(W46:W50)</f>
        <v>262.75555555555553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52.551111111111105</v>
      </c>
      <c r="X53" s="37">
        <f>IF(W52=0,0,W53)</f>
        <v>52.551111111111105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28</v>
      </c>
      <c r="C56" s="306"/>
      <c r="D56" s="317" t="s">
        <v>1</v>
      </c>
      <c r="E56" s="318"/>
      <c r="F56" s="318" t="s">
        <v>2</v>
      </c>
      <c r="G56" s="319"/>
      <c r="H56" s="320">
        <f>C59</f>
        <v>45964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45964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45964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45965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45965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45966</v>
      </c>
      <c r="D61" s="20">
        <v>3</v>
      </c>
      <c r="E61" s="43">
        <v>0.25</v>
      </c>
      <c r="F61" s="20">
        <v>4</v>
      </c>
      <c r="G61" s="52">
        <v>0.25</v>
      </c>
      <c r="H61" s="125">
        <f t="shared" ref="H61:H65" si="26">D61+F61</f>
        <v>7</v>
      </c>
      <c r="I61" s="126">
        <f t="shared" ref="I61:I64" si="27">IF(H61=0,0,AVERAGE(E61,G61))</f>
        <v>0.25</v>
      </c>
      <c r="J61" s="127">
        <f t="shared" si="23"/>
        <v>28</v>
      </c>
      <c r="K61" s="109" t="e">
        <f>IF(#REF!&lt;&gt;0,"Não","")</f>
        <v>#REF!</v>
      </c>
      <c r="L61" s="128"/>
      <c r="T61" s="129">
        <f>C61</f>
        <v>45966</v>
      </c>
      <c r="U61" s="130">
        <f t="shared" si="25"/>
        <v>7</v>
      </c>
      <c r="V61" s="131">
        <f t="shared" si="25"/>
        <v>0.25</v>
      </c>
      <c r="W61" s="131">
        <f t="shared" si="25"/>
        <v>28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45967</v>
      </c>
      <c r="D62" s="43">
        <v>0</v>
      </c>
      <c r="E62" s="43">
        <v>0</v>
      </c>
      <c r="F62" s="43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45967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45968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45968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45969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3</v>
      </c>
      <c r="E65" s="135">
        <f>IF(SUM(E59:E64)=0,0,AVERAGE(E59:E64))</f>
        <v>0.05</v>
      </c>
      <c r="F65" s="135">
        <f>SUM(F59:F64)</f>
        <v>4</v>
      </c>
      <c r="G65" s="136">
        <f>IF(SUM(G59:G64)=0,0,AVERAGE(G59:G64))</f>
        <v>0.05</v>
      </c>
      <c r="H65" s="135">
        <f t="shared" si="26"/>
        <v>7</v>
      </c>
      <c r="I65" s="137">
        <f>AVERAGE(E65,G65)</f>
        <v>0.05</v>
      </c>
      <c r="J65" s="138">
        <f>IF(I65=0,0,H65/I65)</f>
        <v>140</v>
      </c>
      <c r="K65" s="60"/>
      <c r="L65" s="139"/>
      <c r="U65" s="25">
        <f>D65+F65</f>
        <v>7</v>
      </c>
      <c r="V65" s="33">
        <f>SUM(V59:V63)</f>
        <v>0.25</v>
      </c>
      <c r="W65" s="34">
        <f>SUM(W59:W63)</f>
        <v>28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28</v>
      </c>
      <c r="X66" s="37">
        <f>IF(W65=0,0,W66)</f>
        <v>28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6.4733333333333336</v>
      </c>
      <c r="C68" s="306"/>
      <c r="D68" s="309" t="s">
        <v>1</v>
      </c>
      <c r="E68" s="310"/>
      <c r="F68" s="311" t="s">
        <v>2</v>
      </c>
      <c r="G68" s="309"/>
      <c r="H68" s="312">
        <f>C71</f>
        <v>45964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45964</v>
      </c>
      <c r="D71" s="146">
        <v>9</v>
      </c>
      <c r="E71" s="146">
        <v>3</v>
      </c>
      <c r="F71" s="146">
        <v>13</v>
      </c>
      <c r="G71" s="146">
        <v>3</v>
      </c>
      <c r="H71" s="147">
        <f t="shared" ref="H71:H77" si="28">D71+F71</f>
        <v>22</v>
      </c>
      <c r="I71" s="148">
        <f t="shared" ref="I71:I76" si="29">IF(H71=0,0,AVERAGE(E71,G71))</f>
        <v>3</v>
      </c>
      <c r="J71" s="149">
        <f t="shared" ref="J71:J76" si="30">IF(H71=0,0,H71/I71)</f>
        <v>7.333333333333333</v>
      </c>
      <c r="K71" s="150"/>
      <c r="L71" s="128"/>
      <c r="T71" s="151">
        <f>C71</f>
        <v>45964</v>
      </c>
      <c r="U71" s="152">
        <f>H71</f>
        <v>22</v>
      </c>
      <c r="V71" s="153">
        <f>I71</f>
        <v>3</v>
      </c>
      <c r="W71" s="153">
        <f>J71</f>
        <v>7.333333333333333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45965</v>
      </c>
      <c r="D72" s="146">
        <v>4</v>
      </c>
      <c r="E72" s="146">
        <v>3</v>
      </c>
      <c r="F72" s="146">
        <v>12</v>
      </c>
      <c r="G72" s="146">
        <v>3</v>
      </c>
      <c r="H72" s="147">
        <f t="shared" si="28"/>
        <v>16</v>
      </c>
      <c r="I72" s="148">
        <f t="shared" si="29"/>
        <v>3</v>
      </c>
      <c r="J72" s="149">
        <f t="shared" si="30"/>
        <v>5.333333333333333</v>
      </c>
      <c r="K72" s="150"/>
      <c r="L72" s="128"/>
      <c r="T72" s="151">
        <f>C72</f>
        <v>45965</v>
      </c>
      <c r="U72" s="152">
        <f t="shared" ref="U72:W75" si="32">H72</f>
        <v>16</v>
      </c>
      <c r="V72" s="153">
        <f t="shared" si="32"/>
        <v>3</v>
      </c>
      <c r="W72" s="153">
        <f t="shared" si="32"/>
        <v>5.333333333333333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45966</v>
      </c>
      <c r="D73" s="146">
        <v>7</v>
      </c>
      <c r="E73" s="146">
        <v>2.5</v>
      </c>
      <c r="F73" s="146">
        <v>16</v>
      </c>
      <c r="G73" s="146">
        <v>2.5</v>
      </c>
      <c r="H73" s="147">
        <f t="shared" si="28"/>
        <v>23</v>
      </c>
      <c r="I73" s="148">
        <f t="shared" si="29"/>
        <v>2.5</v>
      </c>
      <c r="J73" s="149">
        <f t="shared" si="30"/>
        <v>9.1999999999999993</v>
      </c>
      <c r="K73" s="150"/>
      <c r="L73" s="128"/>
      <c r="T73" s="151">
        <f>C73</f>
        <v>45966</v>
      </c>
      <c r="U73" s="152">
        <f t="shared" si="32"/>
        <v>23</v>
      </c>
      <c r="V73" s="153">
        <f t="shared" si="32"/>
        <v>2.5</v>
      </c>
      <c r="W73" s="153">
        <f t="shared" si="32"/>
        <v>9.1999999999999993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45967</v>
      </c>
      <c r="D74" s="146">
        <v>4</v>
      </c>
      <c r="E74" s="146">
        <v>2</v>
      </c>
      <c r="F74" s="146">
        <v>8</v>
      </c>
      <c r="G74" s="146">
        <v>2</v>
      </c>
      <c r="H74" s="147">
        <f t="shared" si="28"/>
        <v>12</v>
      </c>
      <c r="I74" s="148">
        <f t="shared" si="29"/>
        <v>2</v>
      </c>
      <c r="J74" s="149">
        <f t="shared" si="30"/>
        <v>6</v>
      </c>
      <c r="K74" s="150"/>
      <c r="L74" s="128"/>
      <c r="T74" s="151">
        <f>C74</f>
        <v>45967</v>
      </c>
      <c r="U74" s="152">
        <f t="shared" si="32"/>
        <v>12</v>
      </c>
      <c r="V74" s="153">
        <f t="shared" si="32"/>
        <v>2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45968</v>
      </c>
      <c r="D75" s="146">
        <v>3</v>
      </c>
      <c r="E75" s="146">
        <v>2</v>
      </c>
      <c r="F75" s="146">
        <v>6</v>
      </c>
      <c r="G75" s="146">
        <v>2</v>
      </c>
      <c r="H75" s="147">
        <f t="shared" si="28"/>
        <v>9</v>
      </c>
      <c r="I75" s="148">
        <f t="shared" si="29"/>
        <v>2</v>
      </c>
      <c r="J75" s="149">
        <f t="shared" si="30"/>
        <v>4.5</v>
      </c>
      <c r="K75" s="150"/>
      <c r="L75" s="128"/>
      <c r="T75" s="151">
        <f>C75</f>
        <v>45968</v>
      </c>
      <c r="U75" s="152">
        <f t="shared" si="32"/>
        <v>9</v>
      </c>
      <c r="V75" s="153">
        <f t="shared" si="32"/>
        <v>2</v>
      </c>
      <c r="W75" s="153">
        <f t="shared" si="32"/>
        <v>4.5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45969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27</v>
      </c>
      <c r="E77" s="157">
        <f>IF(SUM(E71:E76)=0,0,AVERAGE(E71:E76))</f>
        <v>2.5</v>
      </c>
      <c r="F77" s="157">
        <f>SUM(F71:F76)</f>
        <v>55</v>
      </c>
      <c r="G77" s="158">
        <f>IF(SUM(G71:G76)=0,0,AVERAGE(G71:G76))</f>
        <v>2.5</v>
      </c>
      <c r="H77" s="157">
        <f t="shared" si="28"/>
        <v>82</v>
      </c>
      <c r="I77" s="159">
        <f>AVERAGE(E77,G77)</f>
        <v>2.5</v>
      </c>
      <c r="J77" s="160">
        <f>IF(I77=0,0,H77/I77)</f>
        <v>32.799999999999997</v>
      </c>
      <c r="K77" s="60"/>
      <c r="L77" s="142"/>
      <c r="U77" s="25">
        <f>D77+F77</f>
        <v>82</v>
      </c>
      <c r="V77" s="33">
        <f>SUM(V71:V75)</f>
        <v>12.5</v>
      </c>
      <c r="W77" s="34">
        <f>SUM(W71:W75)</f>
        <v>32.366666666666667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6.4733333333333336</v>
      </c>
      <c r="X78" s="37">
        <f>IF(W77=0,0,W78)</f>
        <v>6.4733333333333336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45964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45965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45966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45967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45968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45969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L59:L64 L71:L76 D86:L86 D10:G15 D22:G27 D59:G64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26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25" priority="11" operator="equal">
      <formula>$R$2</formula>
    </cfRule>
  </conditionalFormatting>
  <conditionalFormatting sqref="C59:C64">
    <cfRule type="cellIs" dxfId="24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23.771867132867133</v>
      </c>
      <c r="C7" s="306"/>
      <c r="D7" s="382" t="s">
        <v>1</v>
      </c>
      <c r="E7" s="383"/>
      <c r="F7" s="383" t="s">
        <v>2</v>
      </c>
      <c r="G7" s="384"/>
      <c r="H7" s="385">
        <f>C10</f>
        <v>45971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'03nov'!C15+2</f>
        <v>45971</v>
      </c>
      <c r="D10" s="20">
        <v>33</v>
      </c>
      <c r="E10" s="20">
        <v>5</v>
      </c>
      <c r="F10" s="20">
        <v>83</v>
      </c>
      <c r="G10" s="20">
        <v>8</v>
      </c>
      <c r="H10" s="179">
        <f t="shared" ref="H10:H16" si="0">D10+F10</f>
        <v>116</v>
      </c>
      <c r="I10" s="180">
        <f t="shared" ref="I10:I15" si="1">IF(H10=0,0,AVERAGE(E10,G10))</f>
        <v>6.5</v>
      </c>
      <c r="J10" s="181">
        <f t="shared" ref="J10:J15" si="2">IF(H10=0,0,H10/I10)</f>
        <v>17.846153846153847</v>
      </c>
      <c r="K10" s="21" t="e">
        <f>IF(#REF!&lt;&gt;0,"Não","")</f>
        <v>#REF!</v>
      </c>
      <c r="L10" s="22" t="s">
        <v>60</v>
      </c>
      <c r="M10" s="1"/>
      <c r="N10" s="1"/>
      <c r="O10" s="1"/>
      <c r="P10" s="1"/>
      <c r="Q10" s="1"/>
      <c r="R10" s="1"/>
      <c r="S10" s="1"/>
      <c r="T10" s="23">
        <f>C10</f>
        <v>45971</v>
      </c>
      <c r="U10" s="17">
        <f>H10</f>
        <v>116</v>
      </c>
      <c r="V10" s="19">
        <f>I10</f>
        <v>6.5</v>
      </c>
      <c r="W10" s="24">
        <f>J10</f>
        <v>17.846153846153847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45972</v>
      </c>
      <c r="D11" s="20">
        <v>107</v>
      </c>
      <c r="E11" s="20">
        <v>8</v>
      </c>
      <c r="F11" s="20">
        <v>140</v>
      </c>
      <c r="G11" s="20">
        <v>8</v>
      </c>
      <c r="H11" s="179">
        <f t="shared" si="0"/>
        <v>247</v>
      </c>
      <c r="I11" s="180">
        <f t="shared" si="1"/>
        <v>8</v>
      </c>
      <c r="J11" s="181">
        <f t="shared" si="2"/>
        <v>30.875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45972</v>
      </c>
      <c r="U11" s="17">
        <f t="shared" ref="U11:W14" si="3">H11</f>
        <v>247</v>
      </c>
      <c r="V11" s="19">
        <f t="shared" si="3"/>
        <v>8</v>
      </c>
      <c r="W11" s="24">
        <f t="shared" si="3"/>
        <v>30.875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45973</v>
      </c>
      <c r="D12" s="20">
        <v>160</v>
      </c>
      <c r="E12" s="20">
        <v>10.25</v>
      </c>
      <c r="F12" s="20">
        <v>118</v>
      </c>
      <c r="G12" s="20">
        <v>8.5</v>
      </c>
      <c r="H12" s="179">
        <f t="shared" si="0"/>
        <v>278</v>
      </c>
      <c r="I12" s="180">
        <f t="shared" si="1"/>
        <v>9.375</v>
      </c>
      <c r="J12" s="181">
        <f t="shared" si="2"/>
        <v>29.653333333333332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45973</v>
      </c>
      <c r="U12" s="17">
        <f t="shared" si="3"/>
        <v>278</v>
      </c>
      <c r="V12" s="19">
        <f t="shared" si="3"/>
        <v>9.375</v>
      </c>
      <c r="W12" s="24">
        <f t="shared" si="3"/>
        <v>29.653333333333332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45974</v>
      </c>
      <c r="D13" s="20">
        <v>89</v>
      </c>
      <c r="E13" s="20">
        <v>8.5</v>
      </c>
      <c r="F13" s="20">
        <v>71</v>
      </c>
      <c r="G13" s="20">
        <v>8</v>
      </c>
      <c r="H13" s="179">
        <f t="shared" si="0"/>
        <v>160</v>
      </c>
      <c r="I13" s="180">
        <f t="shared" si="1"/>
        <v>8.25</v>
      </c>
      <c r="J13" s="181">
        <f t="shared" si="2"/>
        <v>19.393939393939394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45974</v>
      </c>
      <c r="U13" s="17">
        <f t="shared" si="3"/>
        <v>160</v>
      </c>
      <c r="V13" s="19">
        <f t="shared" si="3"/>
        <v>8.25</v>
      </c>
      <c r="W13" s="24">
        <f t="shared" si="3"/>
        <v>19.393939393939394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45975</v>
      </c>
      <c r="D14" s="20">
        <v>113</v>
      </c>
      <c r="E14" s="20">
        <v>8.5</v>
      </c>
      <c r="F14" s="20">
        <v>61</v>
      </c>
      <c r="G14" s="20">
        <v>8</v>
      </c>
      <c r="H14" s="179">
        <f t="shared" si="0"/>
        <v>174</v>
      </c>
      <c r="I14" s="180">
        <f t="shared" si="1"/>
        <v>8.25</v>
      </c>
      <c r="J14" s="181">
        <f t="shared" si="2"/>
        <v>21.09090909090909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45975</v>
      </c>
      <c r="U14" s="17">
        <f t="shared" si="3"/>
        <v>174</v>
      </c>
      <c r="V14" s="19">
        <f t="shared" si="3"/>
        <v>8.25</v>
      </c>
      <c r="W14" s="24">
        <f t="shared" si="3"/>
        <v>21.09090909090909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45976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502</v>
      </c>
      <c r="E16" s="30">
        <f>IF(SUM(E10:E15)=0,0,AVERAGE(E10:E15))</f>
        <v>8.0500000000000007</v>
      </c>
      <c r="F16" s="30">
        <f>SUM(F10:F15)</f>
        <v>473</v>
      </c>
      <c r="G16" s="30">
        <f>IF(SUM(G10:G15)=0,0,AVERAGE(G10:G15))</f>
        <v>8.1</v>
      </c>
      <c r="H16" s="30">
        <f t="shared" si="0"/>
        <v>975</v>
      </c>
      <c r="I16" s="31">
        <f>IF(H16=0,0,AVERAGE(E16,G16))</f>
        <v>8.0749999999999993</v>
      </c>
      <c r="J16" s="32">
        <f>IF(H16=0,0,H16/I16)</f>
        <v>120.74303405572756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975</v>
      </c>
      <c r="V16" s="33">
        <f>SUM(V10:V14)</f>
        <v>40.375</v>
      </c>
      <c r="W16" s="34">
        <f>SUM(W10:W14)</f>
        <v>118.85933566433566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23.771867132867133</v>
      </c>
      <c r="X17" s="37">
        <f>IF(W16=0,0,W17)</f>
        <v>23.771867132867133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</v>
      </c>
      <c r="C19" s="306"/>
      <c r="D19" s="368" t="s">
        <v>1</v>
      </c>
      <c r="E19" s="369"/>
      <c r="F19" s="369" t="s">
        <v>2</v>
      </c>
      <c r="G19" s="370"/>
      <c r="H19" s="371">
        <f>C22</f>
        <v>45971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45971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45971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45972</v>
      </c>
      <c r="D23" s="43">
        <v>0</v>
      </c>
      <c r="E23" s="43">
        <v>0</v>
      </c>
      <c r="F23" s="43">
        <v>4</v>
      </c>
      <c r="G23" s="43">
        <v>1</v>
      </c>
      <c r="H23" s="44">
        <f t="shared" si="5"/>
        <v>4</v>
      </c>
      <c r="I23" s="45">
        <f t="shared" si="6"/>
        <v>0.5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45972</v>
      </c>
      <c r="U23" s="39">
        <f t="shared" ref="U23:W26" si="8">H23</f>
        <v>4</v>
      </c>
      <c r="V23" s="40">
        <f t="shared" si="8"/>
        <v>0.5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45973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45973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45974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45974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45975</v>
      </c>
      <c r="D26" s="43">
        <v>2</v>
      </c>
      <c r="E26" s="43">
        <v>0.5</v>
      </c>
      <c r="F26" s="43">
        <v>0</v>
      </c>
      <c r="G26" s="43">
        <v>0</v>
      </c>
      <c r="H26" s="49">
        <f t="shared" si="5"/>
        <v>2</v>
      </c>
      <c r="I26" s="50">
        <f t="shared" si="6"/>
        <v>0.25</v>
      </c>
      <c r="J26" s="51">
        <f t="shared" si="7"/>
        <v>8</v>
      </c>
      <c r="K26" s="21" t="e">
        <f>IF(#REF!&lt;&gt;0,"Não","")</f>
        <v>#REF!</v>
      </c>
      <c r="L26" s="47"/>
      <c r="T26" s="48">
        <f>C26</f>
        <v>45975</v>
      </c>
      <c r="U26" s="39">
        <f t="shared" si="8"/>
        <v>2</v>
      </c>
      <c r="V26" s="40">
        <f t="shared" si="8"/>
        <v>0.25</v>
      </c>
      <c r="W26" s="40">
        <f t="shared" si="8"/>
        <v>8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45976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</v>
      </c>
      <c r="E28" s="56">
        <f>IF(SUM(E22:E27)=0,0,AVERAGE(E22:E27))</f>
        <v>0.1</v>
      </c>
      <c r="F28" s="56">
        <f>SUM(F22:F27)</f>
        <v>4</v>
      </c>
      <c r="G28" s="57">
        <f>IF(SUM(G22:G27)=0,0,AVERAGE(G22:G27))</f>
        <v>0.2</v>
      </c>
      <c r="H28" s="56">
        <f t="shared" si="5"/>
        <v>6</v>
      </c>
      <c r="I28" s="58">
        <f>AVERAGE(I22:I26)</f>
        <v>0.15</v>
      </c>
      <c r="J28" s="59">
        <f>IF(H28=0,0,H28/I28)</f>
        <v>40</v>
      </c>
      <c r="K28" s="60"/>
      <c r="L28" s="61"/>
      <c r="U28" s="25">
        <f>D28+F28</f>
        <v>6</v>
      </c>
      <c r="V28" s="33">
        <f>SUM(V22:V26)</f>
        <v>0.75</v>
      </c>
      <c r="W28" s="34">
        <f>SUM(W22:W26)</f>
        <v>16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</v>
      </c>
      <c r="X29" s="37">
        <f>IF(W28=0,0,W29)</f>
        <v>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63.533333333333339</v>
      </c>
      <c r="C31" s="306"/>
      <c r="D31" s="352" t="s">
        <v>1</v>
      </c>
      <c r="E31" s="353"/>
      <c r="F31" s="353" t="s">
        <v>2</v>
      </c>
      <c r="G31" s="354"/>
      <c r="H31" s="355">
        <f>C34</f>
        <v>45971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45971</v>
      </c>
      <c r="D34" s="43">
        <v>15</v>
      </c>
      <c r="E34" s="43">
        <v>0.5</v>
      </c>
      <c r="F34" s="43">
        <v>18</v>
      </c>
      <c r="G34" s="43">
        <v>0.75</v>
      </c>
      <c r="H34" s="67">
        <f t="shared" ref="H34:H40" si="11">D34+F34</f>
        <v>33</v>
      </c>
      <c r="I34" s="68">
        <f t="shared" ref="I34:I39" si="12">IF(H34=0,0,AVERAGE(E34,G34))</f>
        <v>0.625</v>
      </c>
      <c r="J34" s="69">
        <f t="shared" ref="J34:J39" si="13">IF(H34=0,0,H34/I34)</f>
        <v>52.8</v>
      </c>
      <c r="K34" s="21" t="e">
        <f>IF(#REF!&lt;&gt;0,"Não","")</f>
        <v>#REF!</v>
      </c>
      <c r="L34" s="47"/>
      <c r="T34" s="70">
        <f>C34</f>
        <v>45971</v>
      </c>
      <c r="U34" s="63">
        <f>H34</f>
        <v>33</v>
      </c>
      <c r="V34" s="64">
        <f>I34</f>
        <v>0.625</v>
      </c>
      <c r="W34" s="64">
        <f>J34</f>
        <v>52.8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45972</v>
      </c>
      <c r="D35" s="43">
        <v>0</v>
      </c>
      <c r="E35" s="43">
        <v>0</v>
      </c>
      <c r="F35" s="43">
        <v>0</v>
      </c>
      <c r="G35" s="43">
        <v>0</v>
      </c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45972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45973</v>
      </c>
      <c r="D36" s="20">
        <v>0</v>
      </c>
      <c r="E36" s="43">
        <v>0</v>
      </c>
      <c r="F36" s="20">
        <v>20</v>
      </c>
      <c r="G36" s="43">
        <v>0.5</v>
      </c>
      <c r="H36" s="67">
        <f t="shared" si="11"/>
        <v>20</v>
      </c>
      <c r="I36" s="68">
        <f t="shared" si="12"/>
        <v>0.25</v>
      </c>
      <c r="J36" s="69">
        <f t="shared" si="13"/>
        <v>80</v>
      </c>
      <c r="K36" s="26" t="e">
        <f>IF(#REF!&lt;&gt;0,"Não","")</f>
        <v>#REF!</v>
      </c>
      <c r="L36" s="47"/>
      <c r="T36" s="70">
        <f>C36</f>
        <v>45973</v>
      </c>
      <c r="U36" s="63">
        <f t="shared" si="14"/>
        <v>20</v>
      </c>
      <c r="V36" s="64">
        <f t="shared" si="14"/>
        <v>0.25</v>
      </c>
      <c r="W36" s="64">
        <f t="shared" si="14"/>
        <v>80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45974</v>
      </c>
      <c r="D37" s="43">
        <v>28</v>
      </c>
      <c r="E37" s="43">
        <v>1</v>
      </c>
      <c r="F37" s="43">
        <v>12</v>
      </c>
      <c r="G37" s="43">
        <v>0.25</v>
      </c>
      <c r="H37" s="67">
        <f t="shared" si="11"/>
        <v>40</v>
      </c>
      <c r="I37" s="68">
        <f t="shared" si="12"/>
        <v>0.625</v>
      </c>
      <c r="J37" s="69">
        <f t="shared" si="13"/>
        <v>64</v>
      </c>
      <c r="K37" s="21" t="e">
        <f>IF(#REF!&lt;&gt;0,"Não","")</f>
        <v>#REF!</v>
      </c>
      <c r="L37" s="47"/>
      <c r="T37" s="70">
        <f>C37</f>
        <v>45974</v>
      </c>
      <c r="U37" s="63">
        <f t="shared" si="14"/>
        <v>40</v>
      </c>
      <c r="V37" s="64">
        <f t="shared" si="14"/>
        <v>0.625</v>
      </c>
      <c r="W37" s="64">
        <f t="shared" si="14"/>
        <v>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45975</v>
      </c>
      <c r="D38" s="43">
        <v>19</v>
      </c>
      <c r="E38" s="43">
        <v>0.5</v>
      </c>
      <c r="F38" s="43">
        <v>24</v>
      </c>
      <c r="G38" s="43">
        <v>1</v>
      </c>
      <c r="H38" s="71">
        <f t="shared" si="11"/>
        <v>43</v>
      </c>
      <c r="I38" s="72">
        <f t="shared" si="12"/>
        <v>0.75</v>
      </c>
      <c r="J38" s="73">
        <f t="shared" si="13"/>
        <v>57.333333333333336</v>
      </c>
      <c r="K38" s="21" t="e">
        <f>IF(#REF!&lt;&gt;0,"Não","")</f>
        <v>#REF!</v>
      </c>
      <c r="L38" s="47"/>
      <c r="T38" s="70">
        <f>C38</f>
        <v>45975</v>
      </c>
      <c r="U38" s="63">
        <f t="shared" si="14"/>
        <v>43</v>
      </c>
      <c r="V38" s="64">
        <f t="shared" si="14"/>
        <v>0.75</v>
      </c>
      <c r="W38" s="64">
        <f t="shared" si="14"/>
        <v>57.333333333333336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45976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62</v>
      </c>
      <c r="E40" s="76">
        <f>IF(SUM(E34:E39)=0,0,AVERAGE(E34:E39))</f>
        <v>0.4</v>
      </c>
      <c r="F40" s="76">
        <f>SUM(F34:F39)</f>
        <v>74</v>
      </c>
      <c r="G40" s="77">
        <f>IF(SUM(G34:G39)=0,0,AVERAGE(G34:G39))</f>
        <v>0.5</v>
      </c>
      <c r="H40" s="78">
        <f t="shared" si="11"/>
        <v>136</v>
      </c>
      <c r="I40" s="79">
        <f>AVERAGE(I34:I38)</f>
        <v>0.45</v>
      </c>
      <c r="J40" s="80">
        <v>0</v>
      </c>
      <c r="K40" s="60"/>
      <c r="L40" s="81"/>
      <c r="U40" s="25">
        <f>D40+F40</f>
        <v>136</v>
      </c>
      <c r="V40" s="33">
        <f>SUM(V34:V38)</f>
        <v>2.25</v>
      </c>
      <c r="W40" s="34">
        <f>SUM(W34:W38)</f>
        <v>254.13333333333335</v>
      </c>
      <c r="X40" s="25">
        <f>COUNT(X34:X38)</f>
        <v>4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63.533333333333339</v>
      </c>
      <c r="X41" s="37">
        <f>IF(W40=0,0,W41)</f>
        <v>63.533333333333339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50.702380952380949</v>
      </c>
      <c r="C43" s="335"/>
      <c r="D43" s="338" t="s">
        <v>1</v>
      </c>
      <c r="E43" s="339"/>
      <c r="F43" s="339" t="s">
        <v>2</v>
      </c>
      <c r="G43" s="340"/>
      <c r="H43" s="341">
        <f>C46</f>
        <v>45971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45971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45971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45972</v>
      </c>
      <c r="D47" s="43">
        <v>0</v>
      </c>
      <c r="E47" s="43">
        <v>0</v>
      </c>
      <c r="F47" s="43">
        <v>59</v>
      </c>
      <c r="G47" s="52">
        <v>2</v>
      </c>
      <c r="H47" s="96">
        <f t="shared" si="18"/>
        <v>59</v>
      </c>
      <c r="I47" s="97">
        <f t="shared" si="19"/>
        <v>1</v>
      </c>
      <c r="J47" s="98">
        <f t="shared" si="20"/>
        <v>59</v>
      </c>
      <c r="K47" s="53" t="e">
        <f>IF(#REF!&lt;&gt;0,"Não","")</f>
        <v>#REF!</v>
      </c>
      <c r="L47" s="47"/>
      <c r="R47" s="85"/>
      <c r="S47" s="99"/>
      <c r="T47" s="100">
        <f>C47</f>
        <v>45972</v>
      </c>
      <c r="U47" s="101">
        <f t="shared" ref="U47:W50" si="21">H47</f>
        <v>59</v>
      </c>
      <c r="V47" s="102">
        <f t="shared" si="21"/>
        <v>1</v>
      </c>
      <c r="W47" s="102">
        <f t="shared" si="21"/>
        <v>59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45973</v>
      </c>
      <c r="D48" s="20">
        <v>0</v>
      </c>
      <c r="E48" s="43">
        <v>0</v>
      </c>
      <c r="F48" s="20">
        <v>40</v>
      </c>
      <c r="G48" s="52">
        <v>2</v>
      </c>
      <c r="H48" s="96">
        <f t="shared" si="18"/>
        <v>40</v>
      </c>
      <c r="I48" s="97">
        <f t="shared" si="19"/>
        <v>1</v>
      </c>
      <c r="J48" s="98">
        <f t="shared" si="20"/>
        <v>40</v>
      </c>
      <c r="K48" s="109" t="e">
        <f>IF(#REF!&lt;&gt;0,"Não","")</f>
        <v>#REF!</v>
      </c>
      <c r="L48" s="47"/>
      <c r="R48" s="110"/>
      <c r="S48" s="99"/>
      <c r="T48" s="100">
        <f>C48</f>
        <v>45973</v>
      </c>
      <c r="U48" s="101">
        <f t="shared" si="21"/>
        <v>40</v>
      </c>
      <c r="V48" s="102">
        <f t="shared" si="21"/>
        <v>1</v>
      </c>
      <c r="W48" s="102">
        <f t="shared" si="21"/>
        <v>40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45974</v>
      </c>
      <c r="D49" s="43">
        <v>0</v>
      </c>
      <c r="E49" s="43">
        <v>0</v>
      </c>
      <c r="F49" s="20">
        <v>20</v>
      </c>
      <c r="G49" s="52">
        <v>1</v>
      </c>
      <c r="H49" s="96">
        <f t="shared" si="18"/>
        <v>20</v>
      </c>
      <c r="I49" s="97">
        <f t="shared" si="19"/>
        <v>0.5</v>
      </c>
      <c r="J49" s="98">
        <f t="shared" si="20"/>
        <v>40</v>
      </c>
      <c r="K49" s="53" t="e">
        <f>IF(#REF!&lt;&gt;0,"Não","")</f>
        <v>#REF!</v>
      </c>
      <c r="L49" s="47"/>
      <c r="R49" s="85"/>
      <c r="S49" s="99"/>
      <c r="T49" s="100">
        <f>C49</f>
        <v>45974</v>
      </c>
      <c r="U49" s="101">
        <f t="shared" si="21"/>
        <v>20</v>
      </c>
      <c r="V49" s="102">
        <f t="shared" si="21"/>
        <v>0.5</v>
      </c>
      <c r="W49" s="102">
        <f t="shared" si="21"/>
        <v>40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45975</v>
      </c>
      <c r="D50" s="43">
        <v>37</v>
      </c>
      <c r="E50" s="43">
        <v>1.05</v>
      </c>
      <c r="F50" s="43">
        <v>30</v>
      </c>
      <c r="G50" s="52">
        <v>1.05</v>
      </c>
      <c r="H50" s="96">
        <f t="shared" si="18"/>
        <v>67</v>
      </c>
      <c r="I50" s="97">
        <f t="shared" si="19"/>
        <v>1.05</v>
      </c>
      <c r="J50" s="98">
        <f t="shared" si="20"/>
        <v>63.80952380952381</v>
      </c>
      <c r="K50" s="53" t="e">
        <f>IF(#REF!&lt;&gt;0,"Não","")</f>
        <v>#REF!</v>
      </c>
      <c r="L50" s="47"/>
      <c r="R50" s="85"/>
      <c r="S50" s="99"/>
      <c r="T50" s="100">
        <f>C50</f>
        <v>45975</v>
      </c>
      <c r="U50" s="101">
        <f t="shared" si="21"/>
        <v>67</v>
      </c>
      <c r="V50" s="102">
        <f t="shared" si="21"/>
        <v>1.05</v>
      </c>
      <c r="W50" s="102">
        <f t="shared" si="21"/>
        <v>63.80952380952381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45976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37</v>
      </c>
      <c r="E52" s="115">
        <f>IF(SUM(E46:E51)=0,0,AVERAGE(E46:E51))</f>
        <v>0.21000000000000002</v>
      </c>
      <c r="F52" s="115">
        <f>SUM(F46:F51)</f>
        <v>149</v>
      </c>
      <c r="G52" s="116">
        <f>IF(SUM(G46:G51)=0,0,AVERAGE(G46:G51))</f>
        <v>1.21</v>
      </c>
      <c r="H52" s="115">
        <f t="shared" si="18"/>
        <v>186</v>
      </c>
      <c r="I52" s="117">
        <f>AVERAGE(E52,G52)</f>
        <v>0.71</v>
      </c>
      <c r="J52" s="118">
        <f>IF(I52=0,0,H52/I52)</f>
        <v>261.97183098591552</v>
      </c>
      <c r="K52" s="60"/>
      <c r="L52" s="119"/>
      <c r="R52" s="85"/>
      <c r="S52" s="3"/>
      <c r="T52" s="104"/>
      <c r="U52" s="25">
        <f>D52+F52</f>
        <v>186</v>
      </c>
      <c r="V52" s="33">
        <f>SUM(V46:V50)</f>
        <v>3.55</v>
      </c>
      <c r="W52" s="34">
        <f>SUM(W46:W50)</f>
        <v>202.8095238095238</v>
      </c>
      <c r="X52" s="25">
        <f>COUNT(X46:X50)</f>
        <v>4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50.702380952380949</v>
      </c>
      <c r="X53" s="37">
        <f>IF(W52=0,0,W53)</f>
        <v>50.702380952380949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45971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45971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45971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45972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45972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45973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45973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45974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45974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45975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45975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45976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7.0333333333333341</v>
      </c>
      <c r="C68" s="306"/>
      <c r="D68" s="309" t="s">
        <v>1</v>
      </c>
      <c r="E68" s="310"/>
      <c r="F68" s="311" t="s">
        <v>2</v>
      </c>
      <c r="G68" s="309"/>
      <c r="H68" s="312">
        <f>C71</f>
        <v>45971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45971</v>
      </c>
      <c r="D71" s="146">
        <v>2</v>
      </c>
      <c r="E71" s="146">
        <v>1</v>
      </c>
      <c r="F71" s="146">
        <v>12</v>
      </c>
      <c r="G71" s="146">
        <v>2</v>
      </c>
      <c r="H71" s="147">
        <f t="shared" ref="H71:H77" si="28">D71+F71</f>
        <v>14</v>
      </c>
      <c r="I71" s="148">
        <f t="shared" ref="I71:I76" si="29">IF(H71=0,0,AVERAGE(E71,G71))</f>
        <v>1.5</v>
      </c>
      <c r="J71" s="149">
        <f t="shared" ref="J71:J76" si="30">IF(H71=0,0,H71/I71)</f>
        <v>9.3333333333333339</v>
      </c>
      <c r="K71" s="150"/>
      <c r="L71" s="128"/>
      <c r="T71" s="151">
        <f>C71</f>
        <v>45971</v>
      </c>
      <c r="U71" s="152">
        <f>H71</f>
        <v>14</v>
      </c>
      <c r="V71" s="153">
        <f>I71</f>
        <v>1.5</v>
      </c>
      <c r="W71" s="153">
        <f>J71</f>
        <v>9.3333333333333339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45972</v>
      </c>
      <c r="D72" s="146">
        <v>1</v>
      </c>
      <c r="E72" s="146">
        <v>1</v>
      </c>
      <c r="F72" s="146">
        <v>0</v>
      </c>
      <c r="G72" s="146">
        <v>0</v>
      </c>
      <c r="H72" s="147">
        <f t="shared" si="28"/>
        <v>1</v>
      </c>
      <c r="I72" s="148">
        <f t="shared" si="29"/>
        <v>0.5</v>
      </c>
      <c r="J72" s="149">
        <f t="shared" si="30"/>
        <v>2</v>
      </c>
      <c r="K72" s="150"/>
      <c r="L72" s="128"/>
      <c r="T72" s="151">
        <f>C72</f>
        <v>45972</v>
      </c>
      <c r="U72" s="152">
        <f t="shared" ref="U72:W75" si="32">H72</f>
        <v>1</v>
      </c>
      <c r="V72" s="153">
        <f t="shared" si="32"/>
        <v>0.5</v>
      </c>
      <c r="W72" s="153">
        <f t="shared" si="32"/>
        <v>2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45973</v>
      </c>
      <c r="D73" s="146">
        <v>1</v>
      </c>
      <c r="E73" s="146">
        <v>0.25</v>
      </c>
      <c r="F73" s="146">
        <v>5</v>
      </c>
      <c r="G73" s="146">
        <v>2</v>
      </c>
      <c r="H73" s="147">
        <f t="shared" si="28"/>
        <v>6</v>
      </c>
      <c r="I73" s="148">
        <f t="shared" si="29"/>
        <v>1.125</v>
      </c>
      <c r="J73" s="149">
        <f t="shared" si="30"/>
        <v>5.333333333333333</v>
      </c>
      <c r="K73" s="150"/>
      <c r="L73" s="128"/>
      <c r="T73" s="151">
        <f>C73</f>
        <v>45973</v>
      </c>
      <c r="U73" s="152">
        <f t="shared" si="32"/>
        <v>6</v>
      </c>
      <c r="V73" s="153">
        <f t="shared" si="32"/>
        <v>1.125</v>
      </c>
      <c r="W73" s="153">
        <f t="shared" si="32"/>
        <v>5.333333333333333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45974</v>
      </c>
      <c r="D74" s="146">
        <v>10</v>
      </c>
      <c r="E74" s="146">
        <v>1</v>
      </c>
      <c r="F74" s="146">
        <v>3</v>
      </c>
      <c r="G74" s="146">
        <v>1</v>
      </c>
      <c r="H74" s="147">
        <f t="shared" si="28"/>
        <v>13</v>
      </c>
      <c r="I74" s="148">
        <f t="shared" si="29"/>
        <v>1</v>
      </c>
      <c r="J74" s="149">
        <f t="shared" si="30"/>
        <v>13</v>
      </c>
      <c r="K74" s="150"/>
      <c r="L74" s="128"/>
      <c r="T74" s="151">
        <f>C74</f>
        <v>45974</v>
      </c>
      <c r="U74" s="152">
        <f t="shared" si="32"/>
        <v>13</v>
      </c>
      <c r="V74" s="153">
        <f t="shared" si="32"/>
        <v>1</v>
      </c>
      <c r="W74" s="153">
        <f t="shared" si="32"/>
        <v>13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45975</v>
      </c>
      <c r="D75" s="146">
        <v>5</v>
      </c>
      <c r="E75" s="146">
        <v>2</v>
      </c>
      <c r="F75" s="146">
        <v>6</v>
      </c>
      <c r="G75" s="146">
        <v>2</v>
      </c>
      <c r="H75" s="147">
        <f t="shared" si="28"/>
        <v>11</v>
      </c>
      <c r="I75" s="148">
        <f t="shared" si="29"/>
        <v>2</v>
      </c>
      <c r="J75" s="149">
        <f t="shared" si="30"/>
        <v>5.5</v>
      </c>
      <c r="K75" s="150"/>
      <c r="L75" s="128"/>
      <c r="T75" s="151">
        <f>C75</f>
        <v>45975</v>
      </c>
      <c r="U75" s="152">
        <f t="shared" si="32"/>
        <v>11</v>
      </c>
      <c r="V75" s="153">
        <f t="shared" si="32"/>
        <v>2</v>
      </c>
      <c r="W75" s="153">
        <f t="shared" si="32"/>
        <v>5.5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45976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19</v>
      </c>
      <c r="E77" s="157">
        <f>IF(SUM(E71:E76)=0,0,AVERAGE(E71:E76))</f>
        <v>1.05</v>
      </c>
      <c r="F77" s="157">
        <f>SUM(F71:F76)</f>
        <v>26</v>
      </c>
      <c r="G77" s="158">
        <f>IF(SUM(G71:G76)=0,0,AVERAGE(G71:G76))</f>
        <v>1.4</v>
      </c>
      <c r="H77" s="157">
        <f t="shared" si="28"/>
        <v>45</v>
      </c>
      <c r="I77" s="159">
        <f>AVERAGE(E77,G77)</f>
        <v>1.2250000000000001</v>
      </c>
      <c r="J77" s="160">
        <f>IF(I77=0,0,H77/I77)</f>
        <v>36.734693877551017</v>
      </c>
      <c r="K77" s="60"/>
      <c r="L77" s="142"/>
      <c r="U77" s="25">
        <f>D77+F77</f>
        <v>45</v>
      </c>
      <c r="V77" s="33">
        <f>SUM(V71:V75)</f>
        <v>6.125</v>
      </c>
      <c r="W77" s="34">
        <f>SUM(W71:W75)</f>
        <v>35.166666666666671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7.0333333333333341</v>
      </c>
      <c r="X78" s="37">
        <f>IF(W77=0,0,W78)</f>
        <v>7.0333333333333341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45971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45972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45973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45974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45975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45976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23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22" priority="11" operator="equal">
      <formula>$R$2</formula>
    </cfRule>
  </conditionalFormatting>
  <conditionalFormatting sqref="C59:C64">
    <cfRule type="cellIs" dxfId="21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O127"/>
  <sheetViews>
    <sheetView workbookViewId="0">
      <selection activeCell="G76" sqref="G7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24.074248366013073</v>
      </c>
      <c r="C7" s="306"/>
      <c r="D7" s="382" t="s">
        <v>1</v>
      </c>
      <c r="E7" s="383"/>
      <c r="F7" s="383" t="s">
        <v>2</v>
      </c>
      <c r="G7" s="384"/>
      <c r="H7" s="385">
        <f>C10</f>
        <v>45978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'10nov'!C15+2</f>
        <v>45978</v>
      </c>
      <c r="D10" s="20">
        <v>71</v>
      </c>
      <c r="E10" s="20">
        <v>8.5</v>
      </c>
      <c r="F10" s="20">
        <v>111</v>
      </c>
      <c r="G10" s="20">
        <v>8.5</v>
      </c>
      <c r="H10" s="179">
        <f t="shared" ref="H10:H16" si="0">D10+F10</f>
        <v>182</v>
      </c>
      <c r="I10" s="180">
        <f t="shared" ref="I10:I15" si="1">IF(H10=0,0,AVERAGE(E10,G10))</f>
        <v>8.5</v>
      </c>
      <c r="J10" s="181">
        <f t="shared" ref="J10:J15" si="2">IF(H10=0,0,H10/I10)</f>
        <v>21.411764705882351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45978</v>
      </c>
      <c r="U10" s="17">
        <f>H10</f>
        <v>182</v>
      </c>
      <c r="V10" s="19">
        <f>I10</f>
        <v>8.5</v>
      </c>
      <c r="W10" s="24">
        <f>J10</f>
        <v>21.411764705882351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45979</v>
      </c>
      <c r="D11" s="20">
        <v>118</v>
      </c>
      <c r="E11" s="20">
        <v>9</v>
      </c>
      <c r="F11" s="20">
        <v>124</v>
      </c>
      <c r="G11" s="20">
        <v>9</v>
      </c>
      <c r="H11" s="179">
        <f t="shared" si="0"/>
        <v>242</v>
      </c>
      <c r="I11" s="180">
        <f t="shared" si="1"/>
        <v>9</v>
      </c>
      <c r="J11" s="181">
        <f t="shared" si="2"/>
        <v>26.888888888888889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45979</v>
      </c>
      <c r="U11" s="17">
        <f t="shared" ref="U11:W14" si="3">H11</f>
        <v>242</v>
      </c>
      <c r="V11" s="19">
        <f t="shared" si="3"/>
        <v>9</v>
      </c>
      <c r="W11" s="24">
        <f t="shared" si="3"/>
        <v>26.888888888888889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45980</v>
      </c>
      <c r="D12" s="20">
        <v>105</v>
      </c>
      <c r="E12" s="20">
        <v>8.5</v>
      </c>
      <c r="F12" s="20">
        <v>94</v>
      </c>
      <c r="G12" s="20">
        <v>8.5</v>
      </c>
      <c r="H12" s="179">
        <f t="shared" si="0"/>
        <v>199</v>
      </c>
      <c r="I12" s="180">
        <f t="shared" si="1"/>
        <v>8.5</v>
      </c>
      <c r="J12" s="181">
        <f t="shared" si="2"/>
        <v>23.411764705882351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45980</v>
      </c>
      <c r="U12" s="17">
        <f t="shared" si="3"/>
        <v>199</v>
      </c>
      <c r="V12" s="19">
        <f t="shared" si="3"/>
        <v>8.5</v>
      </c>
      <c r="W12" s="24">
        <f t="shared" si="3"/>
        <v>23.411764705882351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45981</v>
      </c>
      <c r="D13" s="20">
        <v>83</v>
      </c>
      <c r="E13" s="20">
        <v>5</v>
      </c>
      <c r="F13" s="20">
        <v>77</v>
      </c>
      <c r="G13" s="20">
        <v>7.5</v>
      </c>
      <c r="H13" s="179">
        <f t="shared" si="0"/>
        <v>160</v>
      </c>
      <c r="I13" s="180">
        <f t="shared" si="1"/>
        <v>6.25</v>
      </c>
      <c r="J13" s="181">
        <f t="shared" si="2"/>
        <v>25.6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45981</v>
      </c>
      <c r="U13" s="17">
        <f t="shared" si="3"/>
        <v>160</v>
      </c>
      <c r="V13" s="19">
        <f t="shared" si="3"/>
        <v>6.25</v>
      </c>
      <c r="W13" s="24">
        <f t="shared" si="3"/>
        <v>25.6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45982</v>
      </c>
      <c r="D14" s="20">
        <v>107</v>
      </c>
      <c r="E14" s="20">
        <v>8</v>
      </c>
      <c r="F14" s="20">
        <v>89</v>
      </c>
      <c r="G14" s="20">
        <v>9</v>
      </c>
      <c r="H14" s="179">
        <f t="shared" si="0"/>
        <v>196</v>
      </c>
      <c r="I14" s="180">
        <f t="shared" si="1"/>
        <v>8.5</v>
      </c>
      <c r="J14" s="181">
        <f t="shared" si="2"/>
        <v>23.058823529411764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45982</v>
      </c>
      <c r="U14" s="17">
        <f t="shared" si="3"/>
        <v>196</v>
      </c>
      <c r="V14" s="19">
        <f t="shared" si="3"/>
        <v>8.5</v>
      </c>
      <c r="W14" s="24">
        <f t="shared" si="3"/>
        <v>23.058823529411764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45983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484</v>
      </c>
      <c r="E16" s="30">
        <f>IF(SUM(E10:E15)=0,0,AVERAGE(E10:E15))</f>
        <v>7.8</v>
      </c>
      <c r="F16" s="30">
        <f>SUM(F10:F15)</f>
        <v>495</v>
      </c>
      <c r="G16" s="30">
        <f>IF(SUM(G10:G15)=0,0,AVERAGE(G10:G15))</f>
        <v>8.5</v>
      </c>
      <c r="H16" s="30">
        <f t="shared" si="0"/>
        <v>979</v>
      </c>
      <c r="I16" s="31">
        <f>IF(H16=0,0,AVERAGE(E16,G16))</f>
        <v>8.15</v>
      </c>
      <c r="J16" s="32">
        <f>IF(H16=0,0,H16/I16)</f>
        <v>120.12269938650306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979</v>
      </c>
      <c r="V16" s="33">
        <f>SUM(V10:V14)</f>
        <v>40.75</v>
      </c>
      <c r="W16" s="34">
        <f>SUM(W10:W14)</f>
        <v>120.37124183006537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24.074248366013073</v>
      </c>
      <c r="X17" s="37">
        <f>IF(W16=0,0,W17)</f>
        <v>24.074248366013073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13.134920634920636</v>
      </c>
      <c r="C19" s="306"/>
      <c r="D19" s="368" t="s">
        <v>1</v>
      </c>
      <c r="E19" s="369"/>
      <c r="F19" s="369" t="s">
        <v>2</v>
      </c>
      <c r="G19" s="370"/>
      <c r="H19" s="371">
        <f>C22</f>
        <v>45978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45978</v>
      </c>
      <c r="D22" s="43">
        <v>1</v>
      </c>
      <c r="E22" s="43">
        <v>0.25</v>
      </c>
      <c r="F22" s="43">
        <v>4</v>
      </c>
      <c r="G22" s="43">
        <v>0.75</v>
      </c>
      <c r="H22" s="44">
        <f t="shared" ref="H22:H28" si="5">D22+F22</f>
        <v>5</v>
      </c>
      <c r="I22" s="45">
        <f t="shared" ref="I22:I27" si="6">IF(H22=0,0,AVERAGE(E22,G22))</f>
        <v>0.5</v>
      </c>
      <c r="J22" s="46">
        <f t="shared" ref="J22:J27" si="7">IF(H22=0,0,H22/I22)</f>
        <v>10</v>
      </c>
      <c r="K22" s="21" t="e">
        <f>IF(#REF!&lt;&gt;0,"Não","")</f>
        <v>#REF!</v>
      </c>
      <c r="L22" s="47"/>
      <c r="T22" s="48">
        <f>C22</f>
        <v>45978</v>
      </c>
      <c r="U22" s="39">
        <f>H22</f>
        <v>5</v>
      </c>
      <c r="V22" s="40">
        <f>I22</f>
        <v>0.5</v>
      </c>
      <c r="W22" s="40">
        <f>J22</f>
        <v>10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45979</v>
      </c>
      <c r="D23" s="43">
        <v>2</v>
      </c>
      <c r="E23" s="43">
        <v>0.5</v>
      </c>
      <c r="F23" s="43">
        <v>8</v>
      </c>
      <c r="G23" s="43">
        <v>1</v>
      </c>
      <c r="H23" s="44">
        <f t="shared" si="5"/>
        <v>10</v>
      </c>
      <c r="I23" s="45">
        <f t="shared" si="6"/>
        <v>0.75</v>
      </c>
      <c r="J23" s="46">
        <f t="shared" si="7"/>
        <v>13.333333333333334</v>
      </c>
      <c r="K23" s="21" t="e">
        <f>IF(#REF!&lt;&gt;0,"Não","")</f>
        <v>#REF!</v>
      </c>
      <c r="L23" s="47"/>
      <c r="T23" s="48">
        <f>C23</f>
        <v>45979</v>
      </c>
      <c r="U23" s="39">
        <f t="shared" ref="U23:W26" si="8">H23</f>
        <v>10</v>
      </c>
      <c r="V23" s="40">
        <f t="shared" si="8"/>
        <v>0.75</v>
      </c>
      <c r="W23" s="40">
        <f t="shared" si="8"/>
        <v>13.333333333333334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45980</v>
      </c>
      <c r="D24" s="43">
        <v>10</v>
      </c>
      <c r="E24" s="43">
        <v>1.05</v>
      </c>
      <c r="F24" s="43">
        <v>6</v>
      </c>
      <c r="G24" s="43">
        <v>0.75</v>
      </c>
      <c r="H24" s="44">
        <f t="shared" si="5"/>
        <v>16</v>
      </c>
      <c r="I24" s="45">
        <f t="shared" si="6"/>
        <v>0.9</v>
      </c>
      <c r="J24" s="46">
        <f t="shared" si="7"/>
        <v>17.777777777777779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45980</v>
      </c>
      <c r="U24" s="39">
        <f t="shared" si="8"/>
        <v>16</v>
      </c>
      <c r="V24" s="40">
        <f t="shared" si="8"/>
        <v>0.9</v>
      </c>
      <c r="W24" s="40">
        <f t="shared" si="8"/>
        <v>17.777777777777779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45981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45981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45982</v>
      </c>
      <c r="D26" s="43">
        <v>4</v>
      </c>
      <c r="E26" s="43">
        <v>1</v>
      </c>
      <c r="F26" s="43">
        <v>6</v>
      </c>
      <c r="G26" s="43">
        <v>0.75</v>
      </c>
      <c r="H26" s="49">
        <f t="shared" si="5"/>
        <v>10</v>
      </c>
      <c r="I26" s="50">
        <f t="shared" si="6"/>
        <v>0.875</v>
      </c>
      <c r="J26" s="51">
        <f t="shared" si="7"/>
        <v>11.428571428571429</v>
      </c>
      <c r="K26" s="21" t="e">
        <f>IF(#REF!&lt;&gt;0,"Não","")</f>
        <v>#REF!</v>
      </c>
      <c r="L26" s="47"/>
      <c r="T26" s="48">
        <f>C26</f>
        <v>45982</v>
      </c>
      <c r="U26" s="39">
        <f t="shared" si="8"/>
        <v>10</v>
      </c>
      <c r="V26" s="40">
        <f t="shared" si="8"/>
        <v>0.875</v>
      </c>
      <c r="W26" s="40">
        <f t="shared" si="8"/>
        <v>11.428571428571429</v>
      </c>
      <c r="X26" s="25">
        <f>IF(W26=0," ",IF(W26&gt;1,1,))</f>
        <v>1</v>
      </c>
    </row>
    <row r="27" spans="1:24">
      <c r="B27" s="41" t="str">
        <f t="shared" si="4"/>
        <v>SAb</v>
      </c>
      <c r="C27" s="42">
        <f t="shared" si="4"/>
        <v>45983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17</v>
      </c>
      <c r="E28" s="56">
        <f>IF(SUM(E22:E27)=0,0,AVERAGE(E22:E27))</f>
        <v>0.55999999999999994</v>
      </c>
      <c r="F28" s="56">
        <f>SUM(F22:F27)</f>
        <v>24</v>
      </c>
      <c r="G28" s="57">
        <f>IF(SUM(G22:G27)=0,0,AVERAGE(G22:G27))</f>
        <v>0.65</v>
      </c>
      <c r="H28" s="56">
        <f t="shared" si="5"/>
        <v>41</v>
      </c>
      <c r="I28" s="58">
        <f>AVERAGE(I22:I26)</f>
        <v>0.60499999999999998</v>
      </c>
      <c r="J28" s="59">
        <f>IF(H28=0,0,H28/I28)</f>
        <v>67.768595041322314</v>
      </c>
      <c r="K28" s="60"/>
      <c r="L28" s="61"/>
      <c r="U28" s="25">
        <f>D28+F28</f>
        <v>41</v>
      </c>
      <c r="V28" s="33">
        <f>SUM(V22:V26)</f>
        <v>3.0249999999999999</v>
      </c>
      <c r="W28" s="34">
        <f>SUM(W22:W26)</f>
        <v>52.539682539682545</v>
      </c>
      <c r="X28" s="25">
        <f>COUNT(X22:X26)</f>
        <v>4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13.134920634920636</v>
      </c>
      <c r="X29" s="37">
        <f>IF(W28=0,0,W29)</f>
        <v>13.134920634920636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47.438095238095237</v>
      </c>
      <c r="C31" s="306"/>
      <c r="D31" s="352" t="s">
        <v>1</v>
      </c>
      <c r="E31" s="353"/>
      <c r="F31" s="353" t="s">
        <v>2</v>
      </c>
      <c r="G31" s="354"/>
      <c r="H31" s="355">
        <f>C34</f>
        <v>45978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45978</v>
      </c>
      <c r="D34" s="43">
        <v>15</v>
      </c>
      <c r="E34" s="43">
        <v>0.5</v>
      </c>
      <c r="F34" s="43">
        <v>7</v>
      </c>
      <c r="G34" s="43">
        <v>0.25</v>
      </c>
      <c r="H34" s="67">
        <f t="shared" ref="H34:H40" si="11">D34+F34</f>
        <v>22</v>
      </c>
      <c r="I34" s="68">
        <f t="shared" ref="I34:I39" si="12">IF(H34=0,0,AVERAGE(E34,G34))</f>
        <v>0.375</v>
      </c>
      <c r="J34" s="69">
        <f t="shared" ref="J34:J39" si="13">IF(H34=0,0,H34/I34)</f>
        <v>58.666666666666664</v>
      </c>
      <c r="K34" s="21" t="e">
        <f>IF(#REF!&lt;&gt;0,"Não","")</f>
        <v>#REF!</v>
      </c>
      <c r="L34" s="47"/>
      <c r="T34" s="70">
        <f>C34</f>
        <v>45978</v>
      </c>
      <c r="U34" s="63">
        <f>H34</f>
        <v>22</v>
      </c>
      <c r="V34" s="64">
        <f>I34</f>
        <v>0.375</v>
      </c>
      <c r="W34" s="64">
        <f>J34</f>
        <v>58.666666666666664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45979</v>
      </c>
      <c r="D35" s="43">
        <v>0</v>
      </c>
      <c r="E35" s="43">
        <v>0</v>
      </c>
      <c r="F35" s="43">
        <v>7</v>
      </c>
      <c r="G35" s="43">
        <v>0.25</v>
      </c>
      <c r="H35" s="67">
        <f t="shared" si="11"/>
        <v>7</v>
      </c>
      <c r="I35" s="68">
        <f t="shared" si="12"/>
        <v>0.125</v>
      </c>
      <c r="J35" s="69">
        <f t="shared" si="13"/>
        <v>56</v>
      </c>
      <c r="K35" s="21" t="e">
        <f>IF(#REF!&lt;&gt;0,"Não","")</f>
        <v>#REF!</v>
      </c>
      <c r="L35" s="47"/>
      <c r="T35" s="70">
        <f>C35</f>
        <v>45979</v>
      </c>
      <c r="U35" s="63">
        <f t="shared" ref="U35:W38" si="14">H35</f>
        <v>7</v>
      </c>
      <c r="V35" s="64">
        <f t="shared" si="14"/>
        <v>0.125</v>
      </c>
      <c r="W35" s="64">
        <f t="shared" si="14"/>
        <v>56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45980</v>
      </c>
      <c r="D36" s="20">
        <v>20</v>
      </c>
      <c r="E36" s="43">
        <v>0.75</v>
      </c>
      <c r="F36" s="20">
        <v>14</v>
      </c>
      <c r="G36" s="43">
        <v>1</v>
      </c>
      <c r="H36" s="67">
        <f t="shared" si="11"/>
        <v>34</v>
      </c>
      <c r="I36" s="68">
        <f t="shared" si="12"/>
        <v>0.875</v>
      </c>
      <c r="J36" s="69">
        <f t="shared" si="13"/>
        <v>38.857142857142854</v>
      </c>
      <c r="K36" s="26" t="e">
        <f>IF(#REF!&lt;&gt;0,"Não","")</f>
        <v>#REF!</v>
      </c>
      <c r="L36" s="47"/>
      <c r="T36" s="70">
        <f>C36</f>
        <v>45980</v>
      </c>
      <c r="U36" s="63">
        <f t="shared" si="14"/>
        <v>34</v>
      </c>
      <c r="V36" s="64">
        <f t="shared" si="14"/>
        <v>0.875</v>
      </c>
      <c r="W36" s="64">
        <f t="shared" si="14"/>
        <v>38.857142857142854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45981</v>
      </c>
      <c r="D37" s="43">
        <v>3</v>
      </c>
      <c r="E37" s="43">
        <v>0.25</v>
      </c>
      <c r="F37" s="43">
        <v>10</v>
      </c>
      <c r="G37" s="43">
        <v>0.5</v>
      </c>
      <c r="H37" s="67">
        <f t="shared" si="11"/>
        <v>13</v>
      </c>
      <c r="I37" s="68">
        <f t="shared" si="12"/>
        <v>0.375</v>
      </c>
      <c r="J37" s="69">
        <f t="shared" si="13"/>
        <v>34.666666666666664</v>
      </c>
      <c r="K37" s="21" t="e">
        <f>IF(#REF!&lt;&gt;0,"Não","")</f>
        <v>#REF!</v>
      </c>
      <c r="L37" s="47"/>
      <c r="T37" s="70">
        <f>C37</f>
        <v>45981</v>
      </c>
      <c r="U37" s="63">
        <f t="shared" si="14"/>
        <v>13</v>
      </c>
      <c r="V37" s="64">
        <f t="shared" si="14"/>
        <v>0.375</v>
      </c>
      <c r="W37" s="64">
        <f t="shared" si="14"/>
        <v>34.666666666666664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45982</v>
      </c>
      <c r="D38" s="43">
        <v>23</v>
      </c>
      <c r="E38" s="43">
        <v>1</v>
      </c>
      <c r="F38" s="43">
        <v>26</v>
      </c>
      <c r="G38" s="43">
        <v>1</v>
      </c>
      <c r="H38" s="71">
        <f t="shared" si="11"/>
        <v>49</v>
      </c>
      <c r="I38" s="72">
        <f t="shared" si="12"/>
        <v>1</v>
      </c>
      <c r="J38" s="73">
        <f t="shared" si="13"/>
        <v>49</v>
      </c>
      <c r="K38" s="21" t="e">
        <f>IF(#REF!&lt;&gt;0,"Não","")</f>
        <v>#REF!</v>
      </c>
      <c r="L38" s="47"/>
      <c r="T38" s="70">
        <f>C38</f>
        <v>45982</v>
      </c>
      <c r="U38" s="63">
        <f t="shared" si="14"/>
        <v>49</v>
      </c>
      <c r="V38" s="64">
        <f t="shared" si="14"/>
        <v>1</v>
      </c>
      <c r="W38" s="64">
        <f t="shared" si="14"/>
        <v>49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45983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61</v>
      </c>
      <c r="E40" s="76">
        <f>IF(SUM(E34:E39)=0,0,AVERAGE(E34:E39))</f>
        <v>0.5</v>
      </c>
      <c r="F40" s="76">
        <f>SUM(F34:F39)</f>
        <v>64</v>
      </c>
      <c r="G40" s="77">
        <f>IF(SUM(G34:G39)=0,0,AVERAGE(G34:G39))</f>
        <v>0.6</v>
      </c>
      <c r="H40" s="78">
        <f t="shared" si="11"/>
        <v>125</v>
      </c>
      <c r="I40" s="79">
        <f>AVERAGE(I34:I38)</f>
        <v>0.55000000000000004</v>
      </c>
      <c r="J40" s="80">
        <v>0</v>
      </c>
      <c r="K40" s="60"/>
      <c r="L40" s="81"/>
      <c r="U40" s="25">
        <f>D40+F40</f>
        <v>125</v>
      </c>
      <c r="V40" s="33">
        <f>SUM(V34:V38)</f>
        <v>2.75</v>
      </c>
      <c r="W40" s="34">
        <f>SUM(W34:W38)</f>
        <v>237.19047619047618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47.438095238095237</v>
      </c>
      <c r="X41" s="37">
        <f>IF(W40=0,0,W41)</f>
        <v>47.438095238095237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63.630598544362535</v>
      </c>
      <c r="C43" s="335"/>
      <c r="D43" s="338" t="s">
        <v>1</v>
      </c>
      <c r="E43" s="339"/>
      <c r="F43" s="339" t="s">
        <v>2</v>
      </c>
      <c r="G43" s="340"/>
      <c r="H43" s="341">
        <f>C46</f>
        <v>45978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45978</v>
      </c>
      <c r="D46" s="43">
        <v>0</v>
      </c>
      <c r="E46" s="43">
        <v>0</v>
      </c>
      <c r="F46" s="43">
        <v>0</v>
      </c>
      <c r="G46" s="52">
        <v>0</v>
      </c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45978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45979</v>
      </c>
      <c r="D47" s="43">
        <v>18</v>
      </c>
      <c r="E47" s="43">
        <v>1</v>
      </c>
      <c r="F47" s="43">
        <v>41</v>
      </c>
      <c r="G47" s="52">
        <v>1.075</v>
      </c>
      <c r="H47" s="96">
        <f t="shared" si="18"/>
        <v>59</v>
      </c>
      <c r="I47" s="97">
        <f t="shared" si="19"/>
        <v>1.0375000000000001</v>
      </c>
      <c r="J47" s="98">
        <f t="shared" si="20"/>
        <v>56.867469879518069</v>
      </c>
      <c r="K47" s="53" t="e">
        <f>IF(#REF!&lt;&gt;0,"Não","")</f>
        <v>#REF!</v>
      </c>
      <c r="L47" s="47"/>
      <c r="R47" s="85"/>
      <c r="S47" s="99"/>
      <c r="T47" s="100">
        <f>C47</f>
        <v>45979</v>
      </c>
      <c r="U47" s="101">
        <f t="shared" ref="U47:W50" si="21">H47</f>
        <v>59</v>
      </c>
      <c r="V47" s="102">
        <f t="shared" si="21"/>
        <v>1.0375000000000001</v>
      </c>
      <c r="W47" s="102">
        <f t="shared" si="21"/>
        <v>56.867469879518069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45980</v>
      </c>
      <c r="D48" s="20">
        <v>15</v>
      </c>
      <c r="E48" s="43">
        <v>0.5</v>
      </c>
      <c r="F48" s="20">
        <v>38</v>
      </c>
      <c r="G48" s="52">
        <v>1.0249999999999999</v>
      </c>
      <c r="H48" s="96">
        <f t="shared" si="18"/>
        <v>53</v>
      </c>
      <c r="I48" s="97">
        <f t="shared" si="19"/>
        <v>0.76249999999999996</v>
      </c>
      <c r="J48" s="98">
        <f t="shared" si="20"/>
        <v>69.508196721311478</v>
      </c>
      <c r="K48" s="109" t="e">
        <f>IF(#REF!&lt;&gt;0,"Não","")</f>
        <v>#REF!</v>
      </c>
      <c r="L48" s="47"/>
      <c r="R48" s="110"/>
      <c r="S48" s="99"/>
      <c r="T48" s="100">
        <f>C48</f>
        <v>45980</v>
      </c>
      <c r="U48" s="101">
        <f t="shared" si="21"/>
        <v>53</v>
      </c>
      <c r="V48" s="102">
        <f t="shared" si="21"/>
        <v>0.76249999999999996</v>
      </c>
      <c r="W48" s="102">
        <f t="shared" si="21"/>
        <v>69.508196721311478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45981</v>
      </c>
      <c r="D49" s="43">
        <v>0</v>
      </c>
      <c r="E49" s="43">
        <v>0</v>
      </c>
      <c r="F49" s="20">
        <v>0</v>
      </c>
      <c r="G49" s="52">
        <v>0</v>
      </c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45981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45982</v>
      </c>
      <c r="D50" s="43">
        <v>10</v>
      </c>
      <c r="E50" s="43">
        <v>0.5</v>
      </c>
      <c r="F50" s="43">
        <v>40</v>
      </c>
      <c r="G50" s="52">
        <v>1.05</v>
      </c>
      <c r="H50" s="96">
        <f t="shared" si="18"/>
        <v>50</v>
      </c>
      <c r="I50" s="97">
        <f t="shared" si="19"/>
        <v>0.77500000000000002</v>
      </c>
      <c r="J50" s="98">
        <f t="shared" si="20"/>
        <v>64.516129032258064</v>
      </c>
      <c r="K50" s="53" t="e">
        <f>IF(#REF!&lt;&gt;0,"Não","")</f>
        <v>#REF!</v>
      </c>
      <c r="L50" s="47"/>
      <c r="R50" s="85"/>
      <c r="S50" s="99"/>
      <c r="T50" s="100">
        <f>C50</f>
        <v>45982</v>
      </c>
      <c r="U50" s="101">
        <f t="shared" si="21"/>
        <v>50</v>
      </c>
      <c r="V50" s="102">
        <f t="shared" si="21"/>
        <v>0.77500000000000002</v>
      </c>
      <c r="W50" s="102">
        <f t="shared" si="21"/>
        <v>64.516129032258064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45983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43</v>
      </c>
      <c r="E52" s="115">
        <f>IF(SUM(E46:E51)=0,0,AVERAGE(E46:E51))</f>
        <v>0.4</v>
      </c>
      <c r="F52" s="115">
        <f>SUM(F46:F51)</f>
        <v>119</v>
      </c>
      <c r="G52" s="116">
        <f>IF(SUM(G46:G51)=0,0,AVERAGE(G46:G51))</f>
        <v>0.62999999999999989</v>
      </c>
      <c r="H52" s="115">
        <f t="shared" si="18"/>
        <v>162</v>
      </c>
      <c r="I52" s="117">
        <f>AVERAGE(E52,G52)</f>
        <v>0.5149999999999999</v>
      </c>
      <c r="J52" s="118">
        <f>IF(I52=0,0,H52/I52)</f>
        <v>314.56310679611659</v>
      </c>
      <c r="K52" s="60"/>
      <c r="L52" s="119"/>
      <c r="R52" s="85"/>
      <c r="S52" s="3"/>
      <c r="T52" s="104"/>
      <c r="U52" s="25">
        <f>D52+F52</f>
        <v>162</v>
      </c>
      <c r="V52" s="33">
        <f>SUM(V46:V50)</f>
        <v>2.5750000000000002</v>
      </c>
      <c r="W52" s="34">
        <f>SUM(W46:W50)</f>
        <v>190.89179563308761</v>
      </c>
      <c r="X52" s="25">
        <f>COUNT(X46:X50)</f>
        <v>3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63.630598544362535</v>
      </c>
      <c r="X53" s="37">
        <f>IF(W52=0,0,W53)</f>
        <v>63.630598544362535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12</v>
      </c>
      <c r="C56" s="306"/>
      <c r="D56" s="317" t="s">
        <v>1</v>
      </c>
      <c r="E56" s="318"/>
      <c r="F56" s="318" t="s">
        <v>2</v>
      </c>
      <c r="G56" s="319"/>
      <c r="H56" s="320">
        <f>C59</f>
        <v>45978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45978</v>
      </c>
      <c r="D59" s="43">
        <v>0</v>
      </c>
      <c r="E59" s="43">
        <v>0</v>
      </c>
      <c r="F59" s="43">
        <v>1</v>
      </c>
      <c r="G59" s="52">
        <v>0.25</v>
      </c>
      <c r="H59" s="125">
        <f>D59+F59</f>
        <v>1</v>
      </c>
      <c r="I59" s="126">
        <f>IF(H59=0,0,AVERAGE(E59,G59))</f>
        <v>0.125</v>
      </c>
      <c r="J59" s="127">
        <f t="shared" ref="J59:J64" si="23">IF(H59=0,0,H59/I59)</f>
        <v>8</v>
      </c>
      <c r="K59" s="53" t="e">
        <f>IF(#REF!&lt;&gt;0,"Não","")</f>
        <v>#REF!</v>
      </c>
      <c r="L59" s="128"/>
      <c r="T59" s="129">
        <f>C59</f>
        <v>45978</v>
      </c>
      <c r="U59" s="130">
        <f>H59</f>
        <v>1</v>
      </c>
      <c r="V59" s="131">
        <f>I59</f>
        <v>0.125</v>
      </c>
      <c r="W59" s="131">
        <f>J59</f>
        <v>8</v>
      </c>
      <c r="X59" s="25">
        <f>IF(W59=0," ",IF(W59&gt;1,1,))</f>
        <v>1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45979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45979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45980</v>
      </c>
      <c r="D61" s="20">
        <v>0</v>
      </c>
      <c r="E61" s="43">
        <v>0</v>
      </c>
      <c r="F61" s="20">
        <v>2</v>
      </c>
      <c r="G61" s="52">
        <v>0.25</v>
      </c>
      <c r="H61" s="125">
        <f t="shared" ref="H61:H65" si="26">D61+F61</f>
        <v>2</v>
      </c>
      <c r="I61" s="126">
        <f t="shared" ref="I61:I64" si="27">IF(H61=0,0,AVERAGE(E61,G61))</f>
        <v>0.125</v>
      </c>
      <c r="J61" s="127">
        <f t="shared" si="23"/>
        <v>16</v>
      </c>
      <c r="K61" s="109" t="e">
        <f>IF(#REF!&lt;&gt;0,"Não","")</f>
        <v>#REF!</v>
      </c>
      <c r="L61" s="128"/>
      <c r="T61" s="129">
        <f>C61</f>
        <v>45980</v>
      </c>
      <c r="U61" s="130">
        <f t="shared" si="25"/>
        <v>2</v>
      </c>
      <c r="V61" s="131">
        <f t="shared" si="25"/>
        <v>0.125</v>
      </c>
      <c r="W61" s="131">
        <f t="shared" si="25"/>
        <v>16</v>
      </c>
      <c r="X61" s="25">
        <f>IF(W61=0," ",IF(W61&gt;1,1,))</f>
        <v>1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45981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45981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45982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45982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45983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3</v>
      </c>
      <c r="G65" s="136">
        <f>IF(SUM(G59:G64)=0,0,AVERAGE(G59:G64))</f>
        <v>0.1</v>
      </c>
      <c r="H65" s="135">
        <f t="shared" si="26"/>
        <v>3</v>
      </c>
      <c r="I65" s="137">
        <f>AVERAGE(E65,G65)</f>
        <v>0.05</v>
      </c>
      <c r="J65" s="138">
        <f>IF(I65=0,0,H65/I65)</f>
        <v>60</v>
      </c>
      <c r="K65" s="60"/>
      <c r="L65" s="139"/>
      <c r="U65" s="25">
        <f>D65+F65</f>
        <v>3</v>
      </c>
      <c r="V65" s="33">
        <f>SUM(V59:V63)</f>
        <v>0.25</v>
      </c>
      <c r="W65" s="34">
        <f>SUM(W59:W63)</f>
        <v>24</v>
      </c>
      <c r="X65" s="25">
        <f>COUNT(X59:X63)</f>
        <v>2</v>
      </c>
    </row>
    <row r="66" spans="1:67" s="1" customFormat="1" ht="92.25" customHeight="1">
      <c r="C66" s="140"/>
      <c r="V66" s="4"/>
      <c r="W66" s="36">
        <f>W65/X65</f>
        <v>12</v>
      </c>
      <c r="X66" s="37">
        <f>IF(W65=0,0,W66)</f>
        <v>12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5.7285714285714286</v>
      </c>
      <c r="C68" s="306"/>
      <c r="D68" s="309" t="s">
        <v>1</v>
      </c>
      <c r="E68" s="310"/>
      <c r="F68" s="311" t="s">
        <v>2</v>
      </c>
      <c r="G68" s="309"/>
      <c r="H68" s="312">
        <f>C71</f>
        <v>45978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45978</v>
      </c>
      <c r="D71" s="146">
        <v>10</v>
      </c>
      <c r="E71" s="146">
        <v>2</v>
      </c>
      <c r="F71" s="146">
        <v>7</v>
      </c>
      <c r="G71" s="146">
        <v>2</v>
      </c>
      <c r="H71" s="147">
        <f t="shared" ref="H71:H77" si="28">D71+F71</f>
        <v>17</v>
      </c>
      <c r="I71" s="148">
        <f t="shared" ref="I71:I76" si="29">IF(H71=0,0,AVERAGE(E71,G71))</f>
        <v>2</v>
      </c>
      <c r="J71" s="149">
        <f t="shared" ref="J71:J76" si="30">IF(H71=0,0,H71/I71)</f>
        <v>8.5</v>
      </c>
      <c r="K71" s="150"/>
      <c r="L71" s="128"/>
      <c r="T71" s="151">
        <f>C71</f>
        <v>45978</v>
      </c>
      <c r="U71" s="152">
        <f>H71</f>
        <v>17</v>
      </c>
      <c r="V71" s="153">
        <f>I71</f>
        <v>2</v>
      </c>
      <c r="W71" s="153">
        <f>J71</f>
        <v>8.5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45979</v>
      </c>
      <c r="D72" s="146">
        <v>3</v>
      </c>
      <c r="E72" s="146">
        <v>1</v>
      </c>
      <c r="F72" s="146">
        <v>1</v>
      </c>
      <c r="G72" s="146">
        <v>1</v>
      </c>
      <c r="H72" s="147">
        <f t="shared" si="28"/>
        <v>4</v>
      </c>
      <c r="I72" s="148">
        <f t="shared" si="29"/>
        <v>1</v>
      </c>
      <c r="J72" s="149">
        <f t="shared" si="30"/>
        <v>4</v>
      </c>
      <c r="K72" s="150"/>
      <c r="L72" s="128"/>
      <c r="T72" s="151">
        <f>C72</f>
        <v>45979</v>
      </c>
      <c r="U72" s="152">
        <f t="shared" ref="U72:W75" si="32">H72</f>
        <v>4</v>
      </c>
      <c r="V72" s="153">
        <f t="shared" si="32"/>
        <v>1</v>
      </c>
      <c r="W72" s="153">
        <f t="shared" si="32"/>
        <v>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45980</v>
      </c>
      <c r="D73" s="146">
        <v>4</v>
      </c>
      <c r="E73" s="146">
        <v>1.5</v>
      </c>
      <c r="F73" s="146">
        <v>12</v>
      </c>
      <c r="G73" s="146">
        <v>2</v>
      </c>
      <c r="H73" s="147">
        <f t="shared" si="28"/>
        <v>16</v>
      </c>
      <c r="I73" s="148">
        <f t="shared" si="29"/>
        <v>1.75</v>
      </c>
      <c r="J73" s="149">
        <f t="shared" si="30"/>
        <v>9.1428571428571423</v>
      </c>
      <c r="K73" s="150"/>
      <c r="L73" s="128"/>
      <c r="T73" s="151">
        <f>C73</f>
        <v>45980</v>
      </c>
      <c r="U73" s="152">
        <f t="shared" si="32"/>
        <v>16</v>
      </c>
      <c r="V73" s="153">
        <f t="shared" si="32"/>
        <v>1.75</v>
      </c>
      <c r="W73" s="153">
        <f t="shared" si="32"/>
        <v>9.1428571428571423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45981</v>
      </c>
      <c r="D74" s="146">
        <v>4</v>
      </c>
      <c r="E74" s="146">
        <v>1</v>
      </c>
      <c r="F74" s="146">
        <v>2</v>
      </c>
      <c r="G74" s="146">
        <v>1</v>
      </c>
      <c r="H74" s="147">
        <f t="shared" si="28"/>
        <v>6</v>
      </c>
      <c r="I74" s="148">
        <f t="shared" si="29"/>
        <v>1</v>
      </c>
      <c r="J74" s="149">
        <f t="shared" si="30"/>
        <v>6</v>
      </c>
      <c r="K74" s="150"/>
      <c r="L74" s="128"/>
      <c r="T74" s="151">
        <f>C74</f>
        <v>45981</v>
      </c>
      <c r="U74" s="152">
        <f t="shared" si="32"/>
        <v>6</v>
      </c>
      <c r="V74" s="153">
        <f t="shared" si="32"/>
        <v>1</v>
      </c>
      <c r="W74" s="153">
        <f t="shared" si="32"/>
        <v>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45982</v>
      </c>
      <c r="D75" s="146">
        <v>1</v>
      </c>
      <c r="E75" s="146">
        <v>1</v>
      </c>
      <c r="F75" s="146">
        <v>0</v>
      </c>
      <c r="G75" s="146">
        <v>1</v>
      </c>
      <c r="H75" s="147">
        <f t="shared" si="28"/>
        <v>1</v>
      </c>
      <c r="I75" s="148">
        <f t="shared" si="29"/>
        <v>1</v>
      </c>
      <c r="J75" s="149">
        <f t="shared" si="30"/>
        <v>1</v>
      </c>
      <c r="K75" s="150"/>
      <c r="L75" s="128"/>
      <c r="T75" s="151">
        <f>C75</f>
        <v>45982</v>
      </c>
      <c r="U75" s="152">
        <f t="shared" si="32"/>
        <v>1</v>
      </c>
      <c r="V75" s="153">
        <f t="shared" si="32"/>
        <v>1</v>
      </c>
      <c r="W75" s="153">
        <f t="shared" si="32"/>
        <v>1</v>
      </c>
      <c r="X75" s="25">
        <f>IF(W75=0," ",IF(W75&gt;1,1,))</f>
        <v>0</v>
      </c>
    </row>
    <row r="76" spans="1:67" ht="21" customHeight="1">
      <c r="B76" s="144" t="str">
        <f t="shared" si="31"/>
        <v>SAb</v>
      </c>
      <c r="C76" s="145">
        <f t="shared" si="31"/>
        <v>45983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22</v>
      </c>
      <c r="E77" s="157">
        <f>IF(SUM(E71:E76)=0,0,AVERAGE(E71:E76))</f>
        <v>1.3</v>
      </c>
      <c r="F77" s="157">
        <f>SUM(F71:F76)</f>
        <v>22</v>
      </c>
      <c r="G77" s="158">
        <f>IF(SUM(G71:G76)=0,0,AVERAGE(G71:G76))</f>
        <v>1.4</v>
      </c>
      <c r="H77" s="157">
        <f t="shared" si="28"/>
        <v>44</v>
      </c>
      <c r="I77" s="159">
        <f>AVERAGE(E77,G77)</f>
        <v>1.35</v>
      </c>
      <c r="J77" s="160">
        <f>IF(I77=0,0,H77/I77)</f>
        <v>32.592592592592588</v>
      </c>
      <c r="K77" s="60"/>
      <c r="L77" s="142"/>
      <c r="U77" s="25">
        <f>D77+F77</f>
        <v>44</v>
      </c>
      <c r="V77" s="33">
        <f>SUM(V71:V75)</f>
        <v>6.75</v>
      </c>
      <c r="W77" s="34">
        <f>SUM(W71:W75)</f>
        <v>28.642857142857142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5.7285714285714286</v>
      </c>
      <c r="X78" s="37">
        <f>IF(W77=0,0,W78)</f>
        <v>5.7285714285714286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45978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45979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45980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45981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45982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45983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20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9" priority="11" operator="equal">
      <formula>$R$2</formula>
    </cfRule>
  </conditionalFormatting>
  <conditionalFormatting sqref="C59:C64">
    <cfRule type="cellIs" dxfId="18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O127"/>
  <sheetViews>
    <sheetView workbookViewId="0">
      <selection activeCell="G27" sqref="G27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24.912418300653595</v>
      </c>
      <c r="C7" s="306"/>
      <c r="D7" s="382" t="s">
        <v>1</v>
      </c>
      <c r="E7" s="383"/>
      <c r="F7" s="383" t="s">
        <v>2</v>
      </c>
      <c r="G7" s="384"/>
      <c r="H7" s="385">
        <f>C10</f>
        <v>45985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'17nov'!C15+2</f>
        <v>45985</v>
      </c>
      <c r="D10" s="20">
        <v>111</v>
      </c>
      <c r="E10" s="20">
        <v>9</v>
      </c>
      <c r="F10" s="20">
        <v>116</v>
      </c>
      <c r="G10" s="20">
        <v>9</v>
      </c>
      <c r="H10" s="179">
        <f t="shared" ref="H10:H16" si="0">D10+F10</f>
        <v>227</v>
      </c>
      <c r="I10" s="180">
        <f t="shared" ref="I10:I15" si="1">IF(H10=0,0,AVERAGE(E10,G10))</f>
        <v>9</v>
      </c>
      <c r="J10" s="181">
        <f t="shared" ref="J10:J15" si="2">IF(H10=0,0,H10/I10)</f>
        <v>25.222222222222221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45985</v>
      </c>
      <c r="U10" s="17">
        <f>H10</f>
        <v>227</v>
      </c>
      <c r="V10" s="19">
        <f>I10</f>
        <v>9</v>
      </c>
      <c r="W10" s="24">
        <f>J10</f>
        <v>25.222222222222221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45986</v>
      </c>
      <c r="D11" s="20">
        <v>89</v>
      </c>
      <c r="E11" s="20">
        <v>8</v>
      </c>
      <c r="F11" s="20">
        <v>143</v>
      </c>
      <c r="G11" s="20">
        <v>8</v>
      </c>
      <c r="H11" s="179">
        <f t="shared" si="0"/>
        <v>232</v>
      </c>
      <c r="I11" s="180">
        <f t="shared" si="1"/>
        <v>8</v>
      </c>
      <c r="J11" s="181">
        <f t="shared" si="2"/>
        <v>29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45986</v>
      </c>
      <c r="U11" s="17">
        <f t="shared" ref="U11:W14" si="3">H11</f>
        <v>232</v>
      </c>
      <c r="V11" s="19">
        <f t="shared" si="3"/>
        <v>8</v>
      </c>
      <c r="W11" s="24">
        <f t="shared" si="3"/>
        <v>29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45987</v>
      </c>
      <c r="D12" s="20">
        <v>120</v>
      </c>
      <c r="E12" s="20">
        <v>9</v>
      </c>
      <c r="F12" s="20">
        <v>80</v>
      </c>
      <c r="G12" s="20">
        <v>9</v>
      </c>
      <c r="H12" s="179">
        <f t="shared" si="0"/>
        <v>200</v>
      </c>
      <c r="I12" s="180">
        <f t="shared" si="1"/>
        <v>9</v>
      </c>
      <c r="J12" s="181">
        <f t="shared" si="2"/>
        <v>22.222222222222221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45987</v>
      </c>
      <c r="U12" s="17">
        <f t="shared" si="3"/>
        <v>200</v>
      </c>
      <c r="V12" s="19">
        <f t="shared" si="3"/>
        <v>9</v>
      </c>
      <c r="W12" s="24">
        <f t="shared" si="3"/>
        <v>22.222222222222221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45988</v>
      </c>
      <c r="D13" s="20">
        <v>107</v>
      </c>
      <c r="E13" s="20">
        <v>9</v>
      </c>
      <c r="F13" s="20">
        <v>106</v>
      </c>
      <c r="G13" s="20">
        <v>8</v>
      </c>
      <c r="H13" s="179">
        <f t="shared" si="0"/>
        <v>213</v>
      </c>
      <c r="I13" s="180">
        <f t="shared" si="1"/>
        <v>8.5</v>
      </c>
      <c r="J13" s="181">
        <f t="shared" si="2"/>
        <v>25.058823529411764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45988</v>
      </c>
      <c r="U13" s="17">
        <f t="shared" si="3"/>
        <v>213</v>
      </c>
      <c r="V13" s="19">
        <f t="shared" si="3"/>
        <v>8.5</v>
      </c>
      <c r="W13" s="24">
        <f t="shared" si="3"/>
        <v>25.058823529411764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45989</v>
      </c>
      <c r="D14" s="20">
        <v>120</v>
      </c>
      <c r="E14" s="20">
        <v>9</v>
      </c>
      <c r="F14" s="20">
        <v>76</v>
      </c>
      <c r="G14" s="20">
        <v>8</v>
      </c>
      <c r="H14" s="179">
        <f t="shared" si="0"/>
        <v>196</v>
      </c>
      <c r="I14" s="180">
        <f t="shared" si="1"/>
        <v>8.5</v>
      </c>
      <c r="J14" s="181">
        <f t="shared" si="2"/>
        <v>23.058823529411764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45989</v>
      </c>
      <c r="U14" s="17">
        <f t="shared" si="3"/>
        <v>196</v>
      </c>
      <c r="V14" s="19">
        <f t="shared" si="3"/>
        <v>8.5</v>
      </c>
      <c r="W14" s="24">
        <f t="shared" si="3"/>
        <v>23.058823529411764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45990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547</v>
      </c>
      <c r="E16" s="30">
        <f>IF(SUM(E10:E15)=0,0,AVERAGE(E10:E15))</f>
        <v>8.8000000000000007</v>
      </c>
      <c r="F16" s="30">
        <f>SUM(F10:F15)</f>
        <v>521</v>
      </c>
      <c r="G16" s="30">
        <f>IF(SUM(G10:G15)=0,0,AVERAGE(G10:G15))</f>
        <v>8.4</v>
      </c>
      <c r="H16" s="30">
        <f t="shared" si="0"/>
        <v>1068</v>
      </c>
      <c r="I16" s="31">
        <f>IF(H16=0,0,AVERAGE(E16,G16))</f>
        <v>8.6000000000000014</v>
      </c>
      <c r="J16" s="32">
        <f>IF(H16=0,0,H16/I16)</f>
        <v>124.18604651162789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1068</v>
      </c>
      <c r="V16" s="33">
        <f>SUM(V10:V14)</f>
        <v>43</v>
      </c>
      <c r="W16" s="34">
        <f>SUM(W10:W14)</f>
        <v>124.56209150326798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24.912418300653595</v>
      </c>
      <c r="X17" s="37">
        <f>IF(W16=0,0,W17)</f>
        <v>24.912418300653595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8.5</v>
      </c>
      <c r="C19" s="306"/>
      <c r="D19" s="368" t="s">
        <v>1</v>
      </c>
      <c r="E19" s="369"/>
      <c r="F19" s="369" t="s">
        <v>2</v>
      </c>
      <c r="G19" s="370"/>
      <c r="H19" s="371">
        <f>C22</f>
        <v>45985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45985</v>
      </c>
      <c r="D22" s="43">
        <v>5</v>
      </c>
      <c r="E22" s="43">
        <v>1</v>
      </c>
      <c r="F22" s="43">
        <v>4</v>
      </c>
      <c r="G22" s="43">
        <v>1</v>
      </c>
      <c r="H22" s="44">
        <f t="shared" ref="H22:H28" si="5">D22+F22</f>
        <v>9</v>
      </c>
      <c r="I22" s="45">
        <f t="shared" ref="I22:I27" si="6">IF(H22=0,0,AVERAGE(E22,G22))</f>
        <v>1</v>
      </c>
      <c r="J22" s="46">
        <f t="shared" ref="J22:J27" si="7">IF(H22=0,0,H22/I22)</f>
        <v>9</v>
      </c>
      <c r="K22" s="21" t="e">
        <f>IF(#REF!&lt;&gt;0,"Não","")</f>
        <v>#REF!</v>
      </c>
      <c r="L22" s="47"/>
      <c r="T22" s="48">
        <f>C22</f>
        <v>45985</v>
      </c>
      <c r="U22" s="39">
        <f>H22</f>
        <v>9</v>
      </c>
      <c r="V22" s="40">
        <f>I22</f>
        <v>1</v>
      </c>
      <c r="W22" s="40">
        <f>J22</f>
        <v>9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45986</v>
      </c>
      <c r="D23" s="43">
        <v>2</v>
      </c>
      <c r="E23" s="43">
        <v>0.5</v>
      </c>
      <c r="F23" s="43">
        <v>3</v>
      </c>
      <c r="G23" s="43">
        <v>0.75</v>
      </c>
      <c r="H23" s="44">
        <f t="shared" si="5"/>
        <v>5</v>
      </c>
      <c r="I23" s="45">
        <f t="shared" si="6"/>
        <v>0.625</v>
      </c>
      <c r="J23" s="46">
        <f t="shared" si="7"/>
        <v>8</v>
      </c>
      <c r="K23" s="21" t="e">
        <f>IF(#REF!&lt;&gt;0,"Não","")</f>
        <v>#REF!</v>
      </c>
      <c r="L23" s="47"/>
      <c r="T23" s="48">
        <f>C23</f>
        <v>45986</v>
      </c>
      <c r="U23" s="39">
        <f t="shared" ref="U23:W26" si="8">H23</f>
        <v>5</v>
      </c>
      <c r="V23" s="40">
        <f t="shared" si="8"/>
        <v>0.625</v>
      </c>
      <c r="W23" s="40">
        <f t="shared" si="8"/>
        <v>8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45987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45987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45988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45988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45989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45989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45990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7</v>
      </c>
      <c r="E28" s="56">
        <f>IF(SUM(E22:E27)=0,0,AVERAGE(E22:E27))</f>
        <v>0.3</v>
      </c>
      <c r="F28" s="56">
        <f>SUM(F22:F27)</f>
        <v>7</v>
      </c>
      <c r="G28" s="57">
        <f>IF(SUM(G22:G27)=0,0,AVERAGE(G22:G27))</f>
        <v>0.35</v>
      </c>
      <c r="H28" s="56">
        <f t="shared" si="5"/>
        <v>14</v>
      </c>
      <c r="I28" s="58">
        <f>AVERAGE(I22:I26)</f>
        <v>0.32500000000000001</v>
      </c>
      <c r="J28" s="59">
        <f>IF(H28=0,0,H28/I28)</f>
        <v>43.076923076923073</v>
      </c>
      <c r="K28" s="60"/>
      <c r="L28" s="61"/>
      <c r="U28" s="25">
        <f>D28+F28</f>
        <v>14</v>
      </c>
      <c r="V28" s="33">
        <f>SUM(V22:V26)</f>
        <v>1.625</v>
      </c>
      <c r="W28" s="34">
        <f>SUM(W22:W26)</f>
        <v>17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8.5</v>
      </c>
      <c r="X29" s="37">
        <f>IF(W28=0,0,W29)</f>
        <v>8.5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49.342857142857142</v>
      </c>
      <c r="C31" s="306"/>
      <c r="D31" s="352" t="s">
        <v>1</v>
      </c>
      <c r="E31" s="353"/>
      <c r="F31" s="353" t="s">
        <v>2</v>
      </c>
      <c r="G31" s="354"/>
      <c r="H31" s="355">
        <f>C34</f>
        <v>45985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45985</v>
      </c>
      <c r="D34" s="43">
        <v>30</v>
      </c>
      <c r="E34" s="43">
        <v>1</v>
      </c>
      <c r="F34" s="43">
        <v>21</v>
      </c>
      <c r="G34" s="43">
        <v>0.75</v>
      </c>
      <c r="H34" s="67">
        <f t="shared" ref="H34:H40" si="11">D34+F34</f>
        <v>51</v>
      </c>
      <c r="I34" s="68">
        <f t="shared" ref="I34:I39" si="12">IF(H34=0,0,AVERAGE(E34,G34))</f>
        <v>0.875</v>
      </c>
      <c r="J34" s="69">
        <f t="shared" ref="J34:J39" si="13">IF(H34=0,0,H34/I34)</f>
        <v>58.285714285714285</v>
      </c>
      <c r="K34" s="21" t="e">
        <f>IF(#REF!&lt;&gt;0,"Não","")</f>
        <v>#REF!</v>
      </c>
      <c r="L34" s="47"/>
      <c r="T34" s="70">
        <f>C34</f>
        <v>45985</v>
      </c>
      <c r="U34" s="63">
        <f>H34</f>
        <v>51</v>
      </c>
      <c r="V34" s="64">
        <f>I34</f>
        <v>0.875</v>
      </c>
      <c r="W34" s="64">
        <f>J34</f>
        <v>58.285714285714285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45986</v>
      </c>
      <c r="D35" s="43">
        <v>24</v>
      </c>
      <c r="E35" s="43">
        <v>1</v>
      </c>
      <c r="F35" s="43">
        <v>25</v>
      </c>
      <c r="G35" s="43">
        <v>1</v>
      </c>
      <c r="H35" s="67">
        <f t="shared" si="11"/>
        <v>49</v>
      </c>
      <c r="I35" s="68">
        <f t="shared" si="12"/>
        <v>1</v>
      </c>
      <c r="J35" s="69">
        <f t="shared" si="13"/>
        <v>49</v>
      </c>
      <c r="K35" s="21" t="e">
        <f>IF(#REF!&lt;&gt;0,"Não","")</f>
        <v>#REF!</v>
      </c>
      <c r="L35" s="47"/>
      <c r="T35" s="70">
        <f>C35</f>
        <v>45986</v>
      </c>
      <c r="U35" s="63">
        <f t="shared" ref="U35:W38" si="14">H35</f>
        <v>49</v>
      </c>
      <c r="V35" s="64">
        <f t="shared" si="14"/>
        <v>1</v>
      </c>
      <c r="W35" s="64">
        <f t="shared" si="14"/>
        <v>49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45987</v>
      </c>
      <c r="D36" s="20">
        <v>8</v>
      </c>
      <c r="E36" s="43">
        <v>0.5</v>
      </c>
      <c r="F36" s="20">
        <v>19</v>
      </c>
      <c r="G36" s="43">
        <v>1</v>
      </c>
      <c r="H36" s="67">
        <f t="shared" si="11"/>
        <v>27</v>
      </c>
      <c r="I36" s="68">
        <f t="shared" si="12"/>
        <v>0.75</v>
      </c>
      <c r="J36" s="69">
        <f t="shared" si="13"/>
        <v>36</v>
      </c>
      <c r="K36" s="26" t="e">
        <f>IF(#REF!&lt;&gt;0,"Não","")</f>
        <v>#REF!</v>
      </c>
      <c r="L36" s="47"/>
      <c r="T36" s="70">
        <f>C36</f>
        <v>45987</v>
      </c>
      <c r="U36" s="63">
        <f t="shared" si="14"/>
        <v>27</v>
      </c>
      <c r="V36" s="64">
        <f t="shared" si="14"/>
        <v>0.75</v>
      </c>
      <c r="W36" s="64">
        <f t="shared" si="14"/>
        <v>36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45988</v>
      </c>
      <c r="D37" s="43">
        <v>28</v>
      </c>
      <c r="E37" s="43">
        <v>1</v>
      </c>
      <c r="F37" s="43">
        <v>11</v>
      </c>
      <c r="G37" s="43">
        <v>0.5</v>
      </c>
      <c r="H37" s="67">
        <f t="shared" si="11"/>
        <v>39</v>
      </c>
      <c r="I37" s="68">
        <f t="shared" si="12"/>
        <v>0.75</v>
      </c>
      <c r="J37" s="69">
        <f t="shared" si="13"/>
        <v>52</v>
      </c>
      <c r="K37" s="21" t="e">
        <f>IF(#REF!&lt;&gt;0,"Não","")</f>
        <v>#REF!</v>
      </c>
      <c r="L37" s="47"/>
      <c r="T37" s="70">
        <f>C37</f>
        <v>45988</v>
      </c>
      <c r="U37" s="63">
        <f t="shared" si="14"/>
        <v>39</v>
      </c>
      <c r="V37" s="64">
        <f t="shared" si="14"/>
        <v>0.75</v>
      </c>
      <c r="W37" s="64">
        <f t="shared" si="14"/>
        <v>52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45989</v>
      </c>
      <c r="D38" s="43">
        <v>26</v>
      </c>
      <c r="E38" s="43">
        <v>1</v>
      </c>
      <c r="F38" s="43">
        <v>19</v>
      </c>
      <c r="G38" s="43">
        <v>0.75</v>
      </c>
      <c r="H38" s="71">
        <f t="shared" si="11"/>
        <v>45</v>
      </c>
      <c r="I38" s="72">
        <f t="shared" si="12"/>
        <v>0.875</v>
      </c>
      <c r="J38" s="73">
        <f t="shared" si="13"/>
        <v>51.428571428571431</v>
      </c>
      <c r="K38" s="21" t="e">
        <f>IF(#REF!&lt;&gt;0,"Não","")</f>
        <v>#REF!</v>
      </c>
      <c r="L38" s="47"/>
      <c r="T38" s="70">
        <f>C38</f>
        <v>45989</v>
      </c>
      <c r="U38" s="63">
        <f t="shared" si="14"/>
        <v>45</v>
      </c>
      <c r="V38" s="64">
        <f t="shared" si="14"/>
        <v>0.875</v>
      </c>
      <c r="W38" s="64">
        <f t="shared" si="14"/>
        <v>51.428571428571431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45990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116</v>
      </c>
      <c r="E40" s="76">
        <f>IF(SUM(E34:E39)=0,0,AVERAGE(E34:E39))</f>
        <v>0.9</v>
      </c>
      <c r="F40" s="76">
        <f>SUM(F34:F39)</f>
        <v>95</v>
      </c>
      <c r="G40" s="77">
        <f>IF(SUM(G34:G39)=0,0,AVERAGE(G34:G39))</f>
        <v>0.8</v>
      </c>
      <c r="H40" s="78">
        <f t="shared" si="11"/>
        <v>211</v>
      </c>
      <c r="I40" s="79">
        <f>AVERAGE(I34:I38)</f>
        <v>0.85</v>
      </c>
      <c r="J40" s="80">
        <v>0</v>
      </c>
      <c r="K40" s="60"/>
      <c r="L40" s="81"/>
      <c r="U40" s="25">
        <f>D40+F40</f>
        <v>211</v>
      </c>
      <c r="V40" s="33">
        <f>SUM(V34:V38)</f>
        <v>4.25</v>
      </c>
      <c r="W40" s="34">
        <f>SUM(W34:W38)</f>
        <v>246.71428571428572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49.342857142857142</v>
      </c>
      <c r="X41" s="37">
        <f>IF(W40=0,0,W41)</f>
        <v>49.342857142857142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49.356097560975613</v>
      </c>
      <c r="C43" s="335"/>
      <c r="D43" s="338" t="s">
        <v>1</v>
      </c>
      <c r="E43" s="339"/>
      <c r="F43" s="339" t="s">
        <v>2</v>
      </c>
      <c r="G43" s="340"/>
      <c r="H43" s="341">
        <f>C46</f>
        <v>45985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45985</v>
      </c>
      <c r="D46" s="43">
        <v>8</v>
      </c>
      <c r="E46" s="43">
        <v>0.25</v>
      </c>
      <c r="F46" s="43">
        <v>0</v>
      </c>
      <c r="G46" s="52">
        <v>0</v>
      </c>
      <c r="H46" s="96">
        <f t="shared" ref="H46:H52" si="18">D46+F46</f>
        <v>8</v>
      </c>
      <c r="I46" s="97">
        <f t="shared" ref="I46:I51" si="19">IF(H46=0,0,AVERAGE(E46,G46))</f>
        <v>0.125</v>
      </c>
      <c r="J46" s="98">
        <f t="shared" ref="J46:J51" si="20">IF(H46=0,0,H46/I46)</f>
        <v>64</v>
      </c>
      <c r="K46" s="53" t="e">
        <f>IF(#REF!&lt;&gt;0,"Não","")</f>
        <v>#REF!</v>
      </c>
      <c r="L46" s="47"/>
      <c r="R46" s="85"/>
      <c r="S46" s="99"/>
      <c r="T46" s="100">
        <f>C46</f>
        <v>45985</v>
      </c>
      <c r="U46" s="101">
        <f>H46</f>
        <v>8</v>
      </c>
      <c r="V46" s="102">
        <f>I46</f>
        <v>0.125</v>
      </c>
      <c r="W46" s="102">
        <f>J46</f>
        <v>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45986</v>
      </c>
      <c r="D47" s="43">
        <v>20</v>
      </c>
      <c r="E47" s="43">
        <v>1</v>
      </c>
      <c r="F47" s="43">
        <v>30</v>
      </c>
      <c r="G47" s="52">
        <v>1.05</v>
      </c>
      <c r="H47" s="96">
        <f t="shared" si="18"/>
        <v>50</v>
      </c>
      <c r="I47" s="97">
        <f t="shared" si="19"/>
        <v>1.0249999999999999</v>
      </c>
      <c r="J47" s="98">
        <f t="shared" si="20"/>
        <v>48.780487804878049</v>
      </c>
      <c r="K47" s="53" t="e">
        <f>IF(#REF!&lt;&gt;0,"Não","")</f>
        <v>#REF!</v>
      </c>
      <c r="L47" s="47"/>
      <c r="R47" s="85"/>
      <c r="S47" s="99"/>
      <c r="T47" s="100">
        <f>C47</f>
        <v>45986</v>
      </c>
      <c r="U47" s="101">
        <f t="shared" ref="U47:W50" si="21">H47</f>
        <v>50</v>
      </c>
      <c r="V47" s="102">
        <f t="shared" si="21"/>
        <v>1.0249999999999999</v>
      </c>
      <c r="W47" s="102">
        <f t="shared" si="21"/>
        <v>48.780487804878049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45987</v>
      </c>
      <c r="D48" s="20">
        <v>0</v>
      </c>
      <c r="E48" s="43">
        <v>0</v>
      </c>
      <c r="F48" s="20">
        <v>23</v>
      </c>
      <c r="G48" s="52">
        <v>1</v>
      </c>
      <c r="H48" s="96">
        <f t="shared" si="18"/>
        <v>23</v>
      </c>
      <c r="I48" s="97">
        <f t="shared" si="19"/>
        <v>0.5</v>
      </c>
      <c r="J48" s="98">
        <f t="shared" si="20"/>
        <v>46</v>
      </c>
      <c r="K48" s="109" t="e">
        <f>IF(#REF!&lt;&gt;0,"Não","")</f>
        <v>#REF!</v>
      </c>
      <c r="L48" s="47"/>
      <c r="R48" s="110"/>
      <c r="S48" s="99"/>
      <c r="T48" s="100">
        <f>C48</f>
        <v>45987</v>
      </c>
      <c r="U48" s="101">
        <f t="shared" si="21"/>
        <v>23</v>
      </c>
      <c r="V48" s="102">
        <f t="shared" si="21"/>
        <v>0.5</v>
      </c>
      <c r="W48" s="102">
        <f t="shared" si="21"/>
        <v>46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45988</v>
      </c>
      <c r="D49" s="43">
        <v>7</v>
      </c>
      <c r="E49" s="43">
        <v>0.5</v>
      </c>
      <c r="F49" s="20">
        <v>26</v>
      </c>
      <c r="G49" s="52">
        <v>1</v>
      </c>
      <c r="H49" s="96">
        <f t="shared" si="18"/>
        <v>33</v>
      </c>
      <c r="I49" s="97">
        <f t="shared" si="19"/>
        <v>0.75</v>
      </c>
      <c r="J49" s="98">
        <f t="shared" si="20"/>
        <v>44</v>
      </c>
      <c r="K49" s="53" t="e">
        <f>IF(#REF!&lt;&gt;0,"Não","")</f>
        <v>#REF!</v>
      </c>
      <c r="L49" s="47"/>
      <c r="R49" s="85"/>
      <c r="S49" s="99"/>
      <c r="T49" s="100">
        <f>C49</f>
        <v>45988</v>
      </c>
      <c r="U49" s="101">
        <f t="shared" si="21"/>
        <v>33</v>
      </c>
      <c r="V49" s="102">
        <f t="shared" si="21"/>
        <v>0.75</v>
      </c>
      <c r="W49" s="102">
        <f t="shared" si="21"/>
        <v>44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45989</v>
      </c>
      <c r="D50" s="43">
        <v>22</v>
      </c>
      <c r="E50" s="43">
        <v>1</v>
      </c>
      <c r="F50" s="43">
        <v>22</v>
      </c>
      <c r="G50" s="52">
        <v>1</v>
      </c>
      <c r="H50" s="96">
        <f t="shared" si="18"/>
        <v>44</v>
      </c>
      <c r="I50" s="97">
        <f t="shared" si="19"/>
        <v>1</v>
      </c>
      <c r="J50" s="98">
        <f t="shared" si="20"/>
        <v>44</v>
      </c>
      <c r="K50" s="53" t="e">
        <f>IF(#REF!&lt;&gt;0,"Não","")</f>
        <v>#REF!</v>
      </c>
      <c r="L50" s="47"/>
      <c r="R50" s="85"/>
      <c r="S50" s="99"/>
      <c r="T50" s="100">
        <f>C50</f>
        <v>45989</v>
      </c>
      <c r="U50" s="101">
        <f t="shared" si="21"/>
        <v>44</v>
      </c>
      <c r="V50" s="102">
        <f t="shared" si="21"/>
        <v>1</v>
      </c>
      <c r="W50" s="102">
        <f t="shared" si="21"/>
        <v>44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45990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57</v>
      </c>
      <c r="E52" s="115">
        <f>IF(SUM(E46:E51)=0,0,AVERAGE(E46:E51))</f>
        <v>0.55000000000000004</v>
      </c>
      <c r="F52" s="115">
        <f>SUM(F46:F51)</f>
        <v>101</v>
      </c>
      <c r="G52" s="116">
        <f>IF(SUM(G46:G51)=0,0,AVERAGE(G46:G51))</f>
        <v>0.80999999999999994</v>
      </c>
      <c r="H52" s="115">
        <f t="shared" si="18"/>
        <v>158</v>
      </c>
      <c r="I52" s="117">
        <f>AVERAGE(E52,G52)</f>
        <v>0.67999999999999994</v>
      </c>
      <c r="J52" s="118">
        <f>IF(I52=0,0,H52/I52)</f>
        <v>232.35294117647061</v>
      </c>
      <c r="K52" s="60"/>
      <c r="L52" s="119"/>
      <c r="R52" s="85"/>
      <c r="S52" s="3"/>
      <c r="T52" s="104"/>
      <c r="U52" s="25">
        <f>D52+F52</f>
        <v>158</v>
      </c>
      <c r="V52" s="33">
        <f>SUM(V46:V50)</f>
        <v>3.4</v>
      </c>
      <c r="W52" s="34">
        <f>SUM(W46:W50)</f>
        <v>246.78048780487805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49.356097560975613</v>
      </c>
      <c r="X53" s="37">
        <f>IF(W52=0,0,W53)</f>
        <v>49.356097560975613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45985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45985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45985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45986</v>
      </c>
      <c r="D60" s="43">
        <v>0</v>
      </c>
      <c r="E60" s="43">
        <v>0</v>
      </c>
      <c r="F60" s="43">
        <v>1</v>
      </c>
      <c r="G60" s="52">
        <v>0.25</v>
      </c>
      <c r="H60" s="125">
        <f>D60+F60</f>
        <v>1</v>
      </c>
      <c r="I60" s="126">
        <f>IF(H60=0,0,AVERAGE(E60,G60))</f>
        <v>0.125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45986</v>
      </c>
      <c r="U60" s="130">
        <f t="shared" ref="U60:W63" si="25">H60</f>
        <v>1</v>
      </c>
      <c r="V60" s="131">
        <f t="shared" si="25"/>
        <v>0.125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45987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45987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45988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45988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45989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45989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45990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1</v>
      </c>
      <c r="G65" s="136">
        <f>IF(SUM(G59:G64)=0,0,AVERAGE(G59:G64))</f>
        <v>0.05</v>
      </c>
      <c r="H65" s="135">
        <f t="shared" si="26"/>
        <v>1</v>
      </c>
      <c r="I65" s="137">
        <f>AVERAGE(E65,G65)</f>
        <v>2.5000000000000001E-2</v>
      </c>
      <c r="J65" s="138">
        <f>IF(I65=0,0,H65/I65)</f>
        <v>40</v>
      </c>
      <c r="K65" s="60"/>
      <c r="L65" s="139"/>
      <c r="U65" s="25">
        <f>D65+F65</f>
        <v>1</v>
      </c>
      <c r="V65" s="33">
        <f>SUM(V59:V63)</f>
        <v>0.125</v>
      </c>
      <c r="W65" s="34">
        <f>SUM(W59:W63)</f>
        <v>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7.5</v>
      </c>
      <c r="C68" s="306"/>
      <c r="D68" s="309" t="s">
        <v>1</v>
      </c>
      <c r="E68" s="310"/>
      <c r="F68" s="311" t="s">
        <v>2</v>
      </c>
      <c r="G68" s="309"/>
      <c r="H68" s="312">
        <f>C71</f>
        <v>45985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45985</v>
      </c>
      <c r="D71" s="146">
        <v>3</v>
      </c>
      <c r="E71" s="146">
        <v>2</v>
      </c>
      <c r="F71" s="146">
        <v>12</v>
      </c>
      <c r="G71" s="146">
        <v>2</v>
      </c>
      <c r="H71" s="147">
        <f t="shared" ref="H71:H77" si="28">D71+F71</f>
        <v>15</v>
      </c>
      <c r="I71" s="148">
        <f t="shared" ref="I71:I76" si="29">IF(H71=0,0,AVERAGE(E71,G71))</f>
        <v>2</v>
      </c>
      <c r="J71" s="149">
        <f t="shared" ref="J71:J76" si="30">IF(H71=0,0,H71/I71)</f>
        <v>7.5</v>
      </c>
      <c r="K71" s="150"/>
      <c r="L71" s="128"/>
      <c r="T71" s="151">
        <f>C71</f>
        <v>45985</v>
      </c>
      <c r="U71" s="152">
        <f>H71</f>
        <v>15</v>
      </c>
      <c r="V71" s="153">
        <f>I71</f>
        <v>2</v>
      </c>
      <c r="W71" s="153">
        <f>J71</f>
        <v>7.5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45986</v>
      </c>
      <c r="D72" s="146">
        <v>4</v>
      </c>
      <c r="E72" s="146">
        <v>1</v>
      </c>
      <c r="F72" s="146">
        <v>0</v>
      </c>
      <c r="G72" s="146">
        <v>1</v>
      </c>
      <c r="H72" s="147">
        <f t="shared" si="28"/>
        <v>4</v>
      </c>
      <c r="I72" s="148">
        <f t="shared" si="29"/>
        <v>1</v>
      </c>
      <c r="J72" s="149">
        <f t="shared" si="30"/>
        <v>4</v>
      </c>
      <c r="K72" s="150"/>
      <c r="L72" s="128"/>
      <c r="T72" s="151">
        <f>C72</f>
        <v>45986</v>
      </c>
      <c r="U72" s="152">
        <f t="shared" ref="U72:W75" si="32">H72</f>
        <v>4</v>
      </c>
      <c r="V72" s="153">
        <f t="shared" si="32"/>
        <v>1</v>
      </c>
      <c r="W72" s="153">
        <f t="shared" si="32"/>
        <v>4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45987</v>
      </c>
      <c r="D73" s="146">
        <v>6</v>
      </c>
      <c r="E73" s="146">
        <v>2</v>
      </c>
      <c r="F73" s="146">
        <v>6</v>
      </c>
      <c r="G73" s="146">
        <v>2</v>
      </c>
      <c r="H73" s="147">
        <f t="shared" si="28"/>
        <v>12</v>
      </c>
      <c r="I73" s="148">
        <f t="shared" si="29"/>
        <v>2</v>
      </c>
      <c r="J73" s="149">
        <f t="shared" si="30"/>
        <v>6</v>
      </c>
      <c r="K73" s="150"/>
      <c r="L73" s="128"/>
      <c r="T73" s="151">
        <f>C73</f>
        <v>45987</v>
      </c>
      <c r="U73" s="152">
        <f t="shared" si="32"/>
        <v>12</v>
      </c>
      <c r="V73" s="153">
        <f t="shared" si="32"/>
        <v>2</v>
      </c>
      <c r="W73" s="153">
        <f t="shared" si="32"/>
        <v>6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45988</v>
      </c>
      <c r="D74" s="146">
        <v>9</v>
      </c>
      <c r="E74" s="146">
        <v>2</v>
      </c>
      <c r="F74" s="146">
        <v>15</v>
      </c>
      <c r="G74" s="146">
        <v>2</v>
      </c>
      <c r="H74" s="147">
        <f t="shared" si="28"/>
        <v>24</v>
      </c>
      <c r="I74" s="148">
        <f t="shared" si="29"/>
        <v>2</v>
      </c>
      <c r="J74" s="149">
        <f t="shared" si="30"/>
        <v>12</v>
      </c>
      <c r="K74" s="150"/>
      <c r="L74" s="128"/>
      <c r="T74" s="151">
        <f>C74</f>
        <v>45988</v>
      </c>
      <c r="U74" s="152">
        <f t="shared" si="32"/>
        <v>24</v>
      </c>
      <c r="V74" s="153">
        <f t="shared" si="32"/>
        <v>2</v>
      </c>
      <c r="W74" s="153">
        <f t="shared" si="32"/>
        <v>12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45989</v>
      </c>
      <c r="D75" s="146">
        <v>7</v>
      </c>
      <c r="E75" s="146">
        <v>2</v>
      </c>
      <c r="F75" s="146">
        <v>9</v>
      </c>
      <c r="G75" s="146">
        <v>2</v>
      </c>
      <c r="H75" s="147">
        <f t="shared" si="28"/>
        <v>16</v>
      </c>
      <c r="I75" s="148">
        <f t="shared" si="29"/>
        <v>2</v>
      </c>
      <c r="J75" s="149">
        <f t="shared" si="30"/>
        <v>8</v>
      </c>
      <c r="K75" s="150"/>
      <c r="L75" s="128"/>
      <c r="T75" s="151">
        <f>C75</f>
        <v>45989</v>
      </c>
      <c r="U75" s="152">
        <f t="shared" si="32"/>
        <v>16</v>
      </c>
      <c r="V75" s="153">
        <f t="shared" si="32"/>
        <v>2</v>
      </c>
      <c r="W75" s="153">
        <f t="shared" si="32"/>
        <v>8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45990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29</v>
      </c>
      <c r="E77" s="157">
        <f>IF(SUM(E71:E76)=0,0,AVERAGE(E71:E76))</f>
        <v>1.8</v>
      </c>
      <c r="F77" s="157">
        <f>SUM(F71:F76)</f>
        <v>42</v>
      </c>
      <c r="G77" s="158">
        <f>IF(SUM(G71:G76)=0,0,AVERAGE(G71:G76))</f>
        <v>1.8</v>
      </c>
      <c r="H77" s="157">
        <f t="shared" si="28"/>
        <v>71</v>
      </c>
      <c r="I77" s="159">
        <f>AVERAGE(E77,G77)</f>
        <v>1.8</v>
      </c>
      <c r="J77" s="160">
        <f>IF(I77=0,0,H77/I77)</f>
        <v>39.444444444444443</v>
      </c>
      <c r="K77" s="60"/>
      <c r="L77" s="142"/>
      <c r="U77" s="25">
        <f>D77+F77</f>
        <v>71</v>
      </c>
      <c r="V77" s="33">
        <f>SUM(V71:V75)</f>
        <v>9</v>
      </c>
      <c r="W77" s="34">
        <f>SUM(W71:W75)</f>
        <v>37.5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7.5</v>
      </c>
      <c r="X78" s="37">
        <f>IF(W77=0,0,W78)</f>
        <v>7.5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45985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45986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45987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45988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45989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45990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7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6" priority="11" operator="equal">
      <formula>$R$2</formula>
    </cfRule>
  </conditionalFormatting>
  <conditionalFormatting sqref="C59:C64">
    <cfRule type="cellIs" dxfId="15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O127"/>
  <sheetViews>
    <sheetView workbookViewId="0">
      <selection activeCell="H12" sqref="H12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28.456951871657758</v>
      </c>
      <c r="C7" s="306"/>
      <c r="D7" s="382" t="s">
        <v>1</v>
      </c>
      <c r="E7" s="383"/>
      <c r="F7" s="383" t="s">
        <v>2</v>
      </c>
      <c r="G7" s="384"/>
      <c r="H7" s="385">
        <f>C10</f>
        <v>45992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'24nov'!C15+2</f>
        <v>45992</v>
      </c>
      <c r="D10" s="20">
        <v>140</v>
      </c>
      <c r="E10" s="20">
        <v>9</v>
      </c>
      <c r="F10" s="20">
        <v>90</v>
      </c>
      <c r="G10" s="20">
        <v>8</v>
      </c>
      <c r="H10" s="179">
        <f t="shared" ref="H10:H16" si="0">D10+F10</f>
        <v>230</v>
      </c>
      <c r="I10" s="180">
        <f t="shared" ref="I10:I15" si="1">IF(H10=0,0,AVERAGE(E10,G10))</f>
        <v>8.5</v>
      </c>
      <c r="J10" s="181">
        <f t="shared" ref="J10:J15" si="2">IF(H10=0,0,H10/I10)</f>
        <v>27.058823529411764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45992</v>
      </c>
      <c r="U10" s="17">
        <f>H10</f>
        <v>230</v>
      </c>
      <c r="V10" s="19">
        <f>I10</f>
        <v>8.5</v>
      </c>
      <c r="W10" s="24">
        <f>J10</f>
        <v>27.058823529411764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45993</v>
      </c>
      <c r="D11" s="20">
        <v>125</v>
      </c>
      <c r="E11" s="20">
        <v>8.5</v>
      </c>
      <c r="F11" s="20">
        <v>79</v>
      </c>
      <c r="G11" s="20">
        <v>8.5</v>
      </c>
      <c r="H11" s="179">
        <f t="shared" si="0"/>
        <v>204</v>
      </c>
      <c r="I11" s="180">
        <f t="shared" si="1"/>
        <v>8.5</v>
      </c>
      <c r="J11" s="181">
        <f t="shared" si="2"/>
        <v>24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45993</v>
      </c>
      <c r="U11" s="17">
        <f t="shared" ref="U11:W14" si="3">H11</f>
        <v>204</v>
      </c>
      <c r="V11" s="19">
        <f t="shared" si="3"/>
        <v>8.5</v>
      </c>
      <c r="W11" s="24">
        <f t="shared" si="3"/>
        <v>24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45994</v>
      </c>
      <c r="D12" s="20">
        <v>150</v>
      </c>
      <c r="E12" s="20">
        <v>8.5</v>
      </c>
      <c r="F12" s="20">
        <v>150</v>
      </c>
      <c r="G12" s="20">
        <v>8.5</v>
      </c>
      <c r="H12" s="179">
        <f t="shared" si="0"/>
        <v>300</v>
      </c>
      <c r="I12" s="180">
        <f t="shared" si="1"/>
        <v>8.5</v>
      </c>
      <c r="J12" s="181">
        <f t="shared" si="2"/>
        <v>35.294117647058826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45994</v>
      </c>
      <c r="U12" s="17">
        <f t="shared" si="3"/>
        <v>300</v>
      </c>
      <c r="V12" s="19">
        <f t="shared" si="3"/>
        <v>8.5</v>
      </c>
      <c r="W12" s="24">
        <f t="shared" si="3"/>
        <v>35.294117647058826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45995</v>
      </c>
      <c r="D13" s="20">
        <v>144</v>
      </c>
      <c r="E13" s="20">
        <v>8.5</v>
      </c>
      <c r="F13" s="20">
        <v>72</v>
      </c>
      <c r="G13" s="20">
        <v>8</v>
      </c>
      <c r="H13" s="179">
        <f t="shared" si="0"/>
        <v>216</v>
      </c>
      <c r="I13" s="180">
        <f t="shared" si="1"/>
        <v>8.25</v>
      </c>
      <c r="J13" s="181">
        <f t="shared" si="2"/>
        <v>26.181818181818183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45995</v>
      </c>
      <c r="U13" s="17">
        <f t="shared" si="3"/>
        <v>216</v>
      </c>
      <c r="V13" s="19">
        <f t="shared" si="3"/>
        <v>8.25</v>
      </c>
      <c r="W13" s="24">
        <f t="shared" si="3"/>
        <v>26.181818181818183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45996</v>
      </c>
      <c r="D14" s="20">
        <v>115</v>
      </c>
      <c r="E14" s="20">
        <v>8</v>
      </c>
      <c r="F14" s="20">
        <v>123</v>
      </c>
      <c r="G14" s="20">
        <v>8</v>
      </c>
      <c r="H14" s="179">
        <f t="shared" si="0"/>
        <v>238</v>
      </c>
      <c r="I14" s="180">
        <f t="shared" si="1"/>
        <v>8</v>
      </c>
      <c r="J14" s="181">
        <f t="shared" si="2"/>
        <v>29.75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45996</v>
      </c>
      <c r="U14" s="17">
        <f t="shared" si="3"/>
        <v>238</v>
      </c>
      <c r="V14" s="19">
        <f t="shared" si="3"/>
        <v>8</v>
      </c>
      <c r="W14" s="24">
        <f t="shared" si="3"/>
        <v>29.75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45997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674</v>
      </c>
      <c r="E16" s="30">
        <f>IF(SUM(E10:E15)=0,0,AVERAGE(E10:E15))</f>
        <v>8.5</v>
      </c>
      <c r="F16" s="30">
        <f>SUM(F10:F15)</f>
        <v>514</v>
      </c>
      <c r="G16" s="30">
        <f>IF(SUM(G10:G15)=0,0,AVERAGE(G10:G15))</f>
        <v>8.1999999999999993</v>
      </c>
      <c r="H16" s="30">
        <f t="shared" si="0"/>
        <v>1188</v>
      </c>
      <c r="I16" s="31">
        <f>IF(H16=0,0,AVERAGE(E16,G16))</f>
        <v>8.35</v>
      </c>
      <c r="J16" s="32">
        <f>IF(H16=0,0,H16/I16)</f>
        <v>142.27544910179643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1188</v>
      </c>
      <c r="V16" s="33">
        <f>SUM(V10:V14)</f>
        <v>41.75</v>
      </c>
      <c r="W16" s="34">
        <f>SUM(W10:W14)</f>
        <v>142.2847593582888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28.456951871657758</v>
      </c>
      <c r="X17" s="37">
        <f>IF(W16=0,0,W17)</f>
        <v>28.456951871657758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</v>
      </c>
      <c r="C19" s="306"/>
      <c r="D19" s="368" t="s">
        <v>1</v>
      </c>
      <c r="E19" s="369"/>
      <c r="F19" s="369" t="s">
        <v>2</v>
      </c>
      <c r="G19" s="370"/>
      <c r="H19" s="371">
        <f>C22</f>
        <v>45992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45992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45992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45993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45993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45994</v>
      </c>
      <c r="D24" s="43">
        <v>0</v>
      </c>
      <c r="E24" s="43">
        <v>0</v>
      </c>
      <c r="F24" s="43">
        <v>0</v>
      </c>
      <c r="G24" s="43">
        <v>0</v>
      </c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45994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45995</v>
      </c>
      <c r="D25" s="43">
        <v>2</v>
      </c>
      <c r="E25" s="43">
        <v>0.5</v>
      </c>
      <c r="F25" s="43">
        <v>4</v>
      </c>
      <c r="G25" s="43">
        <v>1</v>
      </c>
      <c r="H25" s="44">
        <f t="shared" si="5"/>
        <v>6</v>
      </c>
      <c r="I25" s="45">
        <f t="shared" si="6"/>
        <v>0.75</v>
      </c>
      <c r="J25" s="46">
        <f t="shared" si="7"/>
        <v>8</v>
      </c>
      <c r="K25" s="21" t="e">
        <f>IF(#REF!&lt;&gt;0,"Não","")</f>
        <v>#REF!</v>
      </c>
      <c r="L25" s="47"/>
      <c r="T25" s="48">
        <f>C25</f>
        <v>45995</v>
      </c>
      <c r="U25" s="39">
        <f t="shared" si="8"/>
        <v>6</v>
      </c>
      <c r="V25" s="40">
        <f t="shared" si="8"/>
        <v>0.75</v>
      </c>
      <c r="W25" s="40">
        <f t="shared" si="8"/>
        <v>8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45996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45996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45997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2</v>
      </c>
      <c r="E28" s="56">
        <f>IF(SUM(E22:E27)=0,0,AVERAGE(E22:E27))</f>
        <v>0.1</v>
      </c>
      <c r="F28" s="56">
        <f>SUM(F22:F27)</f>
        <v>4</v>
      </c>
      <c r="G28" s="57">
        <f>IF(SUM(G22:G27)=0,0,AVERAGE(G22:G27))</f>
        <v>0.2</v>
      </c>
      <c r="H28" s="56">
        <f t="shared" si="5"/>
        <v>6</v>
      </c>
      <c r="I28" s="58">
        <f>AVERAGE(I22:I26)</f>
        <v>0.15</v>
      </c>
      <c r="J28" s="59">
        <f>IF(H28=0,0,H28/I28)</f>
        <v>40</v>
      </c>
      <c r="K28" s="60"/>
      <c r="L28" s="61"/>
      <c r="U28" s="25">
        <f>D28+F28</f>
        <v>6</v>
      </c>
      <c r="V28" s="33">
        <f>SUM(V22:V26)</f>
        <v>0.75</v>
      </c>
      <c r="W28" s="34">
        <f>SUM(W22:W26)</f>
        <v>8</v>
      </c>
      <c r="X28" s="25">
        <f>COUNT(X22:X26)</f>
        <v>1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</v>
      </c>
      <c r="X29" s="37">
        <f>IF(W28=0,0,W29)</f>
        <v>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52.695238095238096</v>
      </c>
      <c r="C31" s="306"/>
      <c r="D31" s="352" t="s">
        <v>1</v>
      </c>
      <c r="E31" s="353"/>
      <c r="F31" s="353" t="s">
        <v>2</v>
      </c>
      <c r="G31" s="354"/>
      <c r="H31" s="355">
        <f>C34</f>
        <v>45992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45992</v>
      </c>
      <c r="D34" s="43">
        <v>24</v>
      </c>
      <c r="E34" s="43">
        <v>1</v>
      </c>
      <c r="F34" s="43">
        <v>25</v>
      </c>
      <c r="G34" s="43">
        <v>1</v>
      </c>
      <c r="H34" s="67">
        <f t="shared" ref="H34:H40" si="11">D34+F34</f>
        <v>49</v>
      </c>
      <c r="I34" s="68">
        <f t="shared" ref="I34:I39" si="12">IF(H34=0,0,AVERAGE(E34,G34))</f>
        <v>1</v>
      </c>
      <c r="J34" s="69">
        <f t="shared" ref="J34:J39" si="13">IF(H34=0,0,H34/I34)</f>
        <v>49</v>
      </c>
      <c r="K34" s="21" t="e">
        <f>IF(#REF!&lt;&gt;0,"Não","")</f>
        <v>#REF!</v>
      </c>
      <c r="L34" s="47"/>
      <c r="T34" s="70">
        <f>C34</f>
        <v>45992</v>
      </c>
      <c r="U34" s="63">
        <f>H34</f>
        <v>49</v>
      </c>
      <c r="V34" s="64">
        <f>I34</f>
        <v>1</v>
      </c>
      <c r="W34" s="64">
        <f>J34</f>
        <v>49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45993</v>
      </c>
      <c r="D35" s="43">
        <v>28</v>
      </c>
      <c r="E35" s="43">
        <v>1</v>
      </c>
      <c r="F35" s="43">
        <v>24</v>
      </c>
      <c r="G35" s="43">
        <v>1</v>
      </c>
      <c r="H35" s="67">
        <f t="shared" si="11"/>
        <v>52</v>
      </c>
      <c r="I35" s="68">
        <f t="shared" si="12"/>
        <v>1</v>
      </c>
      <c r="J35" s="69">
        <f t="shared" si="13"/>
        <v>52</v>
      </c>
      <c r="K35" s="21" t="e">
        <f>IF(#REF!&lt;&gt;0,"Não","")</f>
        <v>#REF!</v>
      </c>
      <c r="L35" s="47"/>
      <c r="T35" s="70">
        <f>C35</f>
        <v>45993</v>
      </c>
      <c r="U35" s="63">
        <f t="shared" ref="U35:W38" si="14">H35</f>
        <v>52</v>
      </c>
      <c r="V35" s="64">
        <f t="shared" si="14"/>
        <v>1</v>
      </c>
      <c r="W35" s="64">
        <f t="shared" si="14"/>
        <v>52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45994</v>
      </c>
      <c r="D36" s="20">
        <v>16</v>
      </c>
      <c r="E36" s="43">
        <v>0.5</v>
      </c>
      <c r="F36" s="20">
        <v>5</v>
      </c>
      <c r="G36" s="43">
        <v>0.25</v>
      </c>
      <c r="H36" s="67">
        <f t="shared" si="11"/>
        <v>21</v>
      </c>
      <c r="I36" s="68">
        <f t="shared" si="12"/>
        <v>0.375</v>
      </c>
      <c r="J36" s="69">
        <f t="shared" si="13"/>
        <v>56</v>
      </c>
      <c r="K36" s="26" t="e">
        <f>IF(#REF!&lt;&gt;0,"Não","")</f>
        <v>#REF!</v>
      </c>
      <c r="L36" s="47"/>
      <c r="T36" s="70">
        <f>C36</f>
        <v>45994</v>
      </c>
      <c r="U36" s="63">
        <f t="shared" si="14"/>
        <v>21</v>
      </c>
      <c r="V36" s="64">
        <f t="shared" si="14"/>
        <v>0.375</v>
      </c>
      <c r="W36" s="64">
        <f t="shared" si="14"/>
        <v>56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45995</v>
      </c>
      <c r="D37" s="43">
        <v>7</v>
      </c>
      <c r="E37" s="43">
        <v>0.5</v>
      </c>
      <c r="F37" s="43">
        <v>30</v>
      </c>
      <c r="G37" s="43">
        <v>1</v>
      </c>
      <c r="H37" s="67">
        <f t="shared" si="11"/>
        <v>37</v>
      </c>
      <c r="I37" s="68">
        <f t="shared" si="12"/>
        <v>0.75</v>
      </c>
      <c r="J37" s="69">
        <f t="shared" si="13"/>
        <v>49.333333333333336</v>
      </c>
      <c r="K37" s="21" t="e">
        <f>IF(#REF!&lt;&gt;0,"Não","")</f>
        <v>#REF!</v>
      </c>
      <c r="L37" s="47"/>
      <c r="T37" s="70">
        <f>C37</f>
        <v>45995</v>
      </c>
      <c r="U37" s="63">
        <f t="shared" si="14"/>
        <v>37</v>
      </c>
      <c r="V37" s="64">
        <f t="shared" si="14"/>
        <v>0.75</v>
      </c>
      <c r="W37" s="64">
        <f t="shared" si="14"/>
        <v>49.333333333333336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45996</v>
      </c>
      <c r="D38" s="43">
        <v>28</v>
      </c>
      <c r="E38" s="43">
        <v>1</v>
      </c>
      <c r="F38" s="43">
        <v>22</v>
      </c>
      <c r="G38" s="43">
        <v>0.75</v>
      </c>
      <c r="H38" s="71">
        <f t="shared" si="11"/>
        <v>50</v>
      </c>
      <c r="I38" s="72">
        <f t="shared" si="12"/>
        <v>0.875</v>
      </c>
      <c r="J38" s="73">
        <f t="shared" si="13"/>
        <v>57.142857142857146</v>
      </c>
      <c r="K38" s="21" t="e">
        <f>IF(#REF!&lt;&gt;0,"Não","")</f>
        <v>#REF!</v>
      </c>
      <c r="L38" s="47"/>
      <c r="T38" s="70">
        <f>C38</f>
        <v>45996</v>
      </c>
      <c r="U38" s="63">
        <f t="shared" si="14"/>
        <v>50</v>
      </c>
      <c r="V38" s="64">
        <f t="shared" si="14"/>
        <v>0.875</v>
      </c>
      <c r="W38" s="64">
        <f t="shared" si="14"/>
        <v>57.142857142857146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45997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103</v>
      </c>
      <c r="E40" s="76">
        <f>IF(SUM(E34:E39)=0,0,AVERAGE(E34:E39))</f>
        <v>0.8</v>
      </c>
      <c r="F40" s="76">
        <f>SUM(F34:F39)</f>
        <v>106</v>
      </c>
      <c r="G40" s="77">
        <f>IF(SUM(G34:G39)=0,0,AVERAGE(G34:G39))</f>
        <v>0.8</v>
      </c>
      <c r="H40" s="78">
        <f t="shared" si="11"/>
        <v>209</v>
      </c>
      <c r="I40" s="79">
        <f>AVERAGE(I34:I38)</f>
        <v>0.8</v>
      </c>
      <c r="J40" s="80">
        <v>0</v>
      </c>
      <c r="K40" s="60"/>
      <c r="L40" s="81"/>
      <c r="U40" s="25">
        <f>D40+F40</f>
        <v>209</v>
      </c>
      <c r="V40" s="33">
        <f>SUM(V34:V38)</f>
        <v>4</v>
      </c>
      <c r="W40" s="34">
        <f>SUM(W34:W38)</f>
        <v>263.47619047619048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52.695238095238096</v>
      </c>
      <c r="X41" s="37">
        <f>IF(W40=0,0,W41)</f>
        <v>52.695238095238096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56.529523809523809</v>
      </c>
      <c r="C43" s="335"/>
      <c r="D43" s="338" t="s">
        <v>1</v>
      </c>
      <c r="E43" s="339"/>
      <c r="F43" s="339" t="s">
        <v>2</v>
      </c>
      <c r="G43" s="340"/>
      <c r="H43" s="341">
        <f>C46</f>
        <v>45992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45992</v>
      </c>
      <c r="D46" s="43">
        <v>38</v>
      </c>
      <c r="E46" s="43">
        <v>0.75</v>
      </c>
      <c r="F46" s="43">
        <v>0</v>
      </c>
      <c r="G46" s="52">
        <v>0</v>
      </c>
      <c r="H46" s="96">
        <f t="shared" ref="H46:H52" si="18">D46+F46</f>
        <v>38</v>
      </c>
      <c r="I46" s="97">
        <f t="shared" ref="I46:I51" si="19">IF(H46=0,0,AVERAGE(E46,G46))</f>
        <v>0.375</v>
      </c>
      <c r="J46" s="98">
        <f t="shared" ref="J46:J51" si="20">IF(H46=0,0,H46/I46)</f>
        <v>101.33333333333333</v>
      </c>
      <c r="K46" s="53" t="e">
        <f>IF(#REF!&lt;&gt;0,"Não","")</f>
        <v>#REF!</v>
      </c>
      <c r="L46" s="47"/>
      <c r="R46" s="85"/>
      <c r="S46" s="99"/>
      <c r="T46" s="100">
        <f>C46</f>
        <v>45992</v>
      </c>
      <c r="U46" s="101">
        <f>H46</f>
        <v>38</v>
      </c>
      <c r="V46" s="102">
        <f>I46</f>
        <v>0.375</v>
      </c>
      <c r="W46" s="102">
        <f>J46</f>
        <v>101.33333333333333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45993</v>
      </c>
      <c r="D47" s="43">
        <v>15</v>
      </c>
      <c r="E47" s="43">
        <v>0.75</v>
      </c>
      <c r="F47" s="43">
        <v>25</v>
      </c>
      <c r="G47" s="52">
        <v>1</v>
      </c>
      <c r="H47" s="96">
        <f t="shared" si="18"/>
        <v>40</v>
      </c>
      <c r="I47" s="97">
        <f t="shared" si="19"/>
        <v>0.875</v>
      </c>
      <c r="J47" s="98">
        <f t="shared" si="20"/>
        <v>45.714285714285715</v>
      </c>
      <c r="K47" s="53" t="e">
        <f>IF(#REF!&lt;&gt;0,"Não","")</f>
        <v>#REF!</v>
      </c>
      <c r="L47" s="47"/>
      <c r="R47" s="85"/>
      <c r="S47" s="99"/>
      <c r="T47" s="100">
        <f>C47</f>
        <v>45993</v>
      </c>
      <c r="U47" s="101">
        <f t="shared" ref="U47:W50" si="21">H47</f>
        <v>40</v>
      </c>
      <c r="V47" s="102">
        <f t="shared" si="21"/>
        <v>0.875</v>
      </c>
      <c r="W47" s="102">
        <f t="shared" si="21"/>
        <v>45.714285714285715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45994</v>
      </c>
      <c r="D48" s="20">
        <v>15</v>
      </c>
      <c r="E48" s="43">
        <v>0.75</v>
      </c>
      <c r="F48" s="20">
        <v>11</v>
      </c>
      <c r="G48" s="52">
        <v>0.5</v>
      </c>
      <c r="H48" s="96">
        <f t="shared" si="18"/>
        <v>26</v>
      </c>
      <c r="I48" s="97">
        <f t="shared" si="19"/>
        <v>0.625</v>
      </c>
      <c r="J48" s="98">
        <f t="shared" si="20"/>
        <v>41.6</v>
      </c>
      <c r="K48" s="109" t="e">
        <f>IF(#REF!&lt;&gt;0,"Não","")</f>
        <v>#REF!</v>
      </c>
      <c r="L48" s="47"/>
      <c r="R48" s="110"/>
      <c r="S48" s="99"/>
      <c r="T48" s="100">
        <f>C48</f>
        <v>45994</v>
      </c>
      <c r="U48" s="101">
        <f t="shared" si="21"/>
        <v>26</v>
      </c>
      <c r="V48" s="102">
        <f t="shared" si="21"/>
        <v>0.625</v>
      </c>
      <c r="W48" s="102">
        <f t="shared" si="21"/>
        <v>41.6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45995</v>
      </c>
      <c r="D49" s="43">
        <v>5</v>
      </c>
      <c r="E49" s="43">
        <v>0.25</v>
      </c>
      <c r="F49" s="20">
        <v>6</v>
      </c>
      <c r="G49" s="52">
        <v>0.25</v>
      </c>
      <c r="H49" s="96">
        <f t="shared" si="18"/>
        <v>11</v>
      </c>
      <c r="I49" s="97">
        <f t="shared" si="19"/>
        <v>0.25</v>
      </c>
      <c r="J49" s="98">
        <f t="shared" si="20"/>
        <v>44</v>
      </c>
      <c r="K49" s="53" t="e">
        <f>IF(#REF!&lt;&gt;0,"Não","")</f>
        <v>#REF!</v>
      </c>
      <c r="L49" s="47"/>
      <c r="R49" s="85"/>
      <c r="S49" s="99"/>
      <c r="T49" s="100">
        <f>C49</f>
        <v>45995</v>
      </c>
      <c r="U49" s="101">
        <f t="shared" si="21"/>
        <v>11</v>
      </c>
      <c r="V49" s="102">
        <f t="shared" si="21"/>
        <v>0.25</v>
      </c>
      <c r="W49" s="102">
        <f t="shared" si="21"/>
        <v>44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45996</v>
      </c>
      <c r="D50" s="43">
        <v>15</v>
      </c>
      <c r="E50" s="43">
        <v>0.5</v>
      </c>
      <c r="F50" s="43">
        <v>10</v>
      </c>
      <c r="G50" s="52">
        <v>0.5</v>
      </c>
      <c r="H50" s="96">
        <f t="shared" si="18"/>
        <v>25</v>
      </c>
      <c r="I50" s="97">
        <f t="shared" si="19"/>
        <v>0.5</v>
      </c>
      <c r="J50" s="98">
        <f t="shared" si="20"/>
        <v>50</v>
      </c>
      <c r="K50" s="53" t="e">
        <f>IF(#REF!&lt;&gt;0,"Não","")</f>
        <v>#REF!</v>
      </c>
      <c r="L50" s="47"/>
      <c r="R50" s="85"/>
      <c r="S50" s="99"/>
      <c r="T50" s="100">
        <f>C50</f>
        <v>45996</v>
      </c>
      <c r="U50" s="101">
        <f t="shared" si="21"/>
        <v>25</v>
      </c>
      <c r="V50" s="102">
        <f t="shared" si="21"/>
        <v>0.5</v>
      </c>
      <c r="W50" s="102">
        <f t="shared" si="21"/>
        <v>50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45997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88</v>
      </c>
      <c r="E52" s="115">
        <f>IF(SUM(E46:E51)=0,0,AVERAGE(E46:E51))</f>
        <v>0.6</v>
      </c>
      <c r="F52" s="115">
        <f>SUM(F46:F51)</f>
        <v>52</v>
      </c>
      <c r="G52" s="116">
        <f>IF(SUM(G46:G51)=0,0,AVERAGE(G46:G51))</f>
        <v>0.45</v>
      </c>
      <c r="H52" s="115">
        <f t="shared" si="18"/>
        <v>140</v>
      </c>
      <c r="I52" s="117">
        <f>AVERAGE(E52,G52)</f>
        <v>0.52500000000000002</v>
      </c>
      <c r="J52" s="118">
        <f>IF(I52=0,0,H52/I52)</f>
        <v>266.66666666666663</v>
      </c>
      <c r="K52" s="60"/>
      <c r="L52" s="119"/>
      <c r="R52" s="85"/>
      <c r="S52" s="3"/>
      <c r="T52" s="104"/>
      <c r="U52" s="25">
        <f>D52+F52</f>
        <v>140</v>
      </c>
      <c r="V52" s="33">
        <f>SUM(V46:V50)</f>
        <v>2.625</v>
      </c>
      <c r="W52" s="34">
        <f>SUM(W46:W50)</f>
        <v>282.64761904761906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56.529523809523809</v>
      </c>
      <c r="X53" s="37">
        <f>IF(W52=0,0,W53)</f>
        <v>56.529523809523809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45992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45992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45992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45993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45993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45994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45994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45995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45995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45996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45996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45997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0.05</v>
      </c>
      <c r="F65" s="135">
        <f>SUM(F59:F64)</f>
        <v>0</v>
      </c>
      <c r="G65" s="136">
        <f>IF(SUM(G59:G64)=0,0,AVERAGE(G59:G64))</f>
        <v>0</v>
      </c>
      <c r="H65" s="135">
        <f t="shared" si="26"/>
        <v>1</v>
      </c>
      <c r="I65" s="137">
        <f>AVERAGE(E65,G65)</f>
        <v>2.5000000000000001E-2</v>
      </c>
      <c r="J65" s="138">
        <f>IF(I65=0,0,H65/I65)</f>
        <v>40</v>
      </c>
      <c r="K65" s="60"/>
      <c r="L65" s="139"/>
      <c r="U65" s="25">
        <f>D65+F65</f>
        <v>1</v>
      </c>
      <c r="V65" s="33">
        <f>SUM(V59:V63)</f>
        <v>0.125</v>
      </c>
      <c r="W65" s="34">
        <f>SUM(W59:W63)</f>
        <v>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7.3</v>
      </c>
      <c r="C68" s="306"/>
      <c r="D68" s="309" t="s">
        <v>1</v>
      </c>
      <c r="E68" s="310"/>
      <c r="F68" s="311" t="s">
        <v>2</v>
      </c>
      <c r="G68" s="309"/>
      <c r="H68" s="312">
        <f>C71</f>
        <v>45992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45992</v>
      </c>
      <c r="D71" s="146">
        <v>1</v>
      </c>
      <c r="E71" s="146">
        <v>1</v>
      </c>
      <c r="F71" s="146">
        <v>8</v>
      </c>
      <c r="G71" s="146">
        <v>2</v>
      </c>
      <c r="H71" s="147">
        <f t="shared" ref="H71:H77" si="28">D71+F71</f>
        <v>9</v>
      </c>
      <c r="I71" s="148">
        <f t="shared" ref="I71:I76" si="29">IF(H71=0,0,AVERAGE(E71,G71))</f>
        <v>1.5</v>
      </c>
      <c r="J71" s="149">
        <f t="shared" ref="J71:J76" si="30">IF(H71=0,0,H71/I71)</f>
        <v>6</v>
      </c>
      <c r="K71" s="150"/>
      <c r="L71" s="128"/>
      <c r="T71" s="151">
        <f>C71</f>
        <v>45992</v>
      </c>
      <c r="U71" s="152">
        <f>H71</f>
        <v>9</v>
      </c>
      <c r="V71" s="153">
        <f>I71</f>
        <v>1.5</v>
      </c>
      <c r="W71" s="153">
        <f>J71</f>
        <v>6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45993</v>
      </c>
      <c r="D72" s="146">
        <v>7</v>
      </c>
      <c r="E72" s="146">
        <v>2</v>
      </c>
      <c r="F72" s="146">
        <v>4</v>
      </c>
      <c r="G72" s="146">
        <v>2</v>
      </c>
      <c r="H72" s="147">
        <f t="shared" si="28"/>
        <v>11</v>
      </c>
      <c r="I72" s="148">
        <f t="shared" si="29"/>
        <v>2</v>
      </c>
      <c r="J72" s="149">
        <f t="shared" si="30"/>
        <v>5.5</v>
      </c>
      <c r="K72" s="150"/>
      <c r="L72" s="128"/>
      <c r="T72" s="151">
        <f>C72</f>
        <v>45993</v>
      </c>
      <c r="U72" s="152">
        <f t="shared" ref="U72:W75" si="32">H72</f>
        <v>11</v>
      </c>
      <c r="V72" s="153">
        <f t="shared" si="32"/>
        <v>2</v>
      </c>
      <c r="W72" s="153">
        <f t="shared" si="32"/>
        <v>5.5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45994</v>
      </c>
      <c r="D73" s="146">
        <v>4</v>
      </c>
      <c r="E73" s="146">
        <v>1</v>
      </c>
      <c r="F73" s="146">
        <v>7</v>
      </c>
      <c r="G73" s="146">
        <v>1</v>
      </c>
      <c r="H73" s="147">
        <f t="shared" si="28"/>
        <v>11</v>
      </c>
      <c r="I73" s="148">
        <f t="shared" si="29"/>
        <v>1</v>
      </c>
      <c r="J73" s="149">
        <f t="shared" si="30"/>
        <v>11</v>
      </c>
      <c r="K73" s="150"/>
      <c r="L73" s="128"/>
      <c r="T73" s="151">
        <f>C73</f>
        <v>45994</v>
      </c>
      <c r="U73" s="152">
        <f t="shared" si="32"/>
        <v>11</v>
      </c>
      <c r="V73" s="153">
        <f t="shared" si="32"/>
        <v>1</v>
      </c>
      <c r="W73" s="153">
        <f t="shared" si="32"/>
        <v>11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45995</v>
      </c>
      <c r="D74" s="146">
        <v>3</v>
      </c>
      <c r="E74" s="146">
        <v>1</v>
      </c>
      <c r="F74" s="146">
        <v>9</v>
      </c>
      <c r="G74" s="146">
        <v>2</v>
      </c>
      <c r="H74" s="147">
        <f t="shared" si="28"/>
        <v>12</v>
      </c>
      <c r="I74" s="148">
        <f t="shared" si="29"/>
        <v>1.5</v>
      </c>
      <c r="J74" s="149">
        <f t="shared" si="30"/>
        <v>8</v>
      </c>
      <c r="K74" s="150"/>
      <c r="L74" s="128"/>
      <c r="T74" s="151">
        <f>C74</f>
        <v>45995</v>
      </c>
      <c r="U74" s="152">
        <f t="shared" si="32"/>
        <v>12</v>
      </c>
      <c r="V74" s="153">
        <f t="shared" si="32"/>
        <v>1.5</v>
      </c>
      <c r="W74" s="153">
        <f t="shared" si="32"/>
        <v>8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45996</v>
      </c>
      <c r="D75" s="146">
        <v>3</v>
      </c>
      <c r="E75" s="146">
        <v>2</v>
      </c>
      <c r="F75" s="146">
        <v>9</v>
      </c>
      <c r="G75" s="146">
        <v>2</v>
      </c>
      <c r="H75" s="147">
        <f t="shared" si="28"/>
        <v>12</v>
      </c>
      <c r="I75" s="148">
        <f t="shared" si="29"/>
        <v>2</v>
      </c>
      <c r="J75" s="149">
        <f t="shared" si="30"/>
        <v>6</v>
      </c>
      <c r="K75" s="150"/>
      <c r="L75" s="128"/>
      <c r="T75" s="151">
        <f>C75</f>
        <v>45996</v>
      </c>
      <c r="U75" s="152">
        <f t="shared" si="32"/>
        <v>12</v>
      </c>
      <c r="V75" s="153">
        <f t="shared" si="32"/>
        <v>2</v>
      </c>
      <c r="W75" s="153">
        <f t="shared" si="32"/>
        <v>6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45997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18</v>
      </c>
      <c r="E77" s="157">
        <f>IF(SUM(E71:E76)=0,0,AVERAGE(E71:E76))</f>
        <v>1.4</v>
      </c>
      <c r="F77" s="157">
        <f>SUM(F71:F76)</f>
        <v>37</v>
      </c>
      <c r="G77" s="158">
        <f>IF(SUM(G71:G76)=0,0,AVERAGE(G71:G76))</f>
        <v>1.8</v>
      </c>
      <c r="H77" s="157">
        <f t="shared" si="28"/>
        <v>55</v>
      </c>
      <c r="I77" s="159">
        <f>AVERAGE(E77,G77)</f>
        <v>1.6</v>
      </c>
      <c r="J77" s="160">
        <f>IF(I77=0,0,H77/I77)</f>
        <v>34.375</v>
      </c>
      <c r="K77" s="60"/>
      <c r="L77" s="142"/>
      <c r="U77" s="25">
        <f>D77+F77</f>
        <v>55</v>
      </c>
      <c r="V77" s="33">
        <f>SUM(V71:V75)</f>
        <v>8</v>
      </c>
      <c r="W77" s="34">
        <f>SUM(W71:W75)</f>
        <v>36.5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7.3</v>
      </c>
      <c r="X78" s="37">
        <f>IF(W77=0,0,W78)</f>
        <v>7.3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45992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45993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45994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45995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45996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45997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4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3" priority="11" operator="equal">
      <formula>$R$2</formula>
    </cfRule>
  </conditionalFormatting>
  <conditionalFormatting sqref="C59:C64">
    <cfRule type="cellIs" dxfId="12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O127"/>
  <sheetViews>
    <sheetView workbookViewId="0">
      <selection activeCell="H11" sqref="H11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22.023399014778324</v>
      </c>
      <c r="C7" s="306"/>
      <c r="D7" s="382" t="s">
        <v>1</v>
      </c>
      <c r="E7" s="383"/>
      <c r="F7" s="383" t="s">
        <v>2</v>
      </c>
      <c r="G7" s="384"/>
      <c r="H7" s="385">
        <f>C10</f>
        <v>45999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'01dez'!C15+2</f>
        <v>45999</v>
      </c>
      <c r="D10" s="20">
        <v>89</v>
      </c>
      <c r="E10" s="20">
        <v>8</v>
      </c>
      <c r="F10" s="20">
        <v>87</v>
      </c>
      <c r="G10" s="20">
        <v>8</v>
      </c>
      <c r="H10" s="179">
        <f t="shared" ref="H10:H16" si="0">D10+F10</f>
        <v>176</v>
      </c>
      <c r="I10" s="180">
        <f t="shared" ref="I10:I15" si="1">IF(H10=0,0,AVERAGE(E10,G10))</f>
        <v>8</v>
      </c>
      <c r="J10" s="181">
        <f t="shared" ref="J10:J15" si="2">IF(H10=0,0,H10/I10)</f>
        <v>22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45999</v>
      </c>
      <c r="U10" s="17">
        <f>H10</f>
        <v>176</v>
      </c>
      <c r="V10" s="19">
        <f>I10</f>
        <v>8</v>
      </c>
      <c r="W10" s="24">
        <f>J10</f>
        <v>22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46000</v>
      </c>
      <c r="D11" s="20">
        <v>95</v>
      </c>
      <c r="E11" s="20">
        <v>7</v>
      </c>
      <c r="F11" s="20">
        <v>74</v>
      </c>
      <c r="G11" s="20">
        <v>7</v>
      </c>
      <c r="H11" s="179">
        <f t="shared" si="0"/>
        <v>169</v>
      </c>
      <c r="I11" s="180">
        <f t="shared" si="1"/>
        <v>7</v>
      </c>
      <c r="J11" s="181">
        <f t="shared" si="2"/>
        <v>24.142857142857142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46000</v>
      </c>
      <c r="U11" s="17">
        <f t="shared" ref="U11:W14" si="3">H11</f>
        <v>169</v>
      </c>
      <c r="V11" s="19">
        <f t="shared" si="3"/>
        <v>7</v>
      </c>
      <c r="W11" s="24">
        <f t="shared" si="3"/>
        <v>24.142857142857142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46001</v>
      </c>
      <c r="D12" s="20">
        <v>94</v>
      </c>
      <c r="E12" s="20">
        <v>8</v>
      </c>
      <c r="F12" s="20">
        <v>94</v>
      </c>
      <c r="G12" s="20">
        <v>8</v>
      </c>
      <c r="H12" s="179">
        <f t="shared" si="0"/>
        <v>188</v>
      </c>
      <c r="I12" s="180">
        <f t="shared" si="1"/>
        <v>8</v>
      </c>
      <c r="J12" s="181">
        <f t="shared" si="2"/>
        <v>23.5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46001</v>
      </c>
      <c r="U12" s="17">
        <f t="shared" si="3"/>
        <v>188</v>
      </c>
      <c r="V12" s="19">
        <f t="shared" si="3"/>
        <v>8</v>
      </c>
      <c r="W12" s="24">
        <f t="shared" si="3"/>
        <v>23.5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46002</v>
      </c>
      <c r="D13" s="20">
        <v>104</v>
      </c>
      <c r="E13" s="20">
        <v>8</v>
      </c>
      <c r="F13" s="20">
        <v>94</v>
      </c>
      <c r="G13" s="20">
        <v>8</v>
      </c>
      <c r="H13" s="179">
        <f t="shared" si="0"/>
        <v>198</v>
      </c>
      <c r="I13" s="180">
        <f t="shared" si="1"/>
        <v>8</v>
      </c>
      <c r="J13" s="181">
        <f t="shared" si="2"/>
        <v>24.75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46002</v>
      </c>
      <c r="U13" s="17">
        <f t="shared" si="3"/>
        <v>198</v>
      </c>
      <c r="V13" s="19">
        <f t="shared" si="3"/>
        <v>8</v>
      </c>
      <c r="W13" s="24">
        <f t="shared" si="3"/>
        <v>24.75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46003</v>
      </c>
      <c r="D14" s="20">
        <v>70</v>
      </c>
      <c r="E14" s="20">
        <v>8</v>
      </c>
      <c r="F14" s="20">
        <v>44</v>
      </c>
      <c r="G14" s="20">
        <v>6.5</v>
      </c>
      <c r="H14" s="179">
        <f t="shared" si="0"/>
        <v>114</v>
      </c>
      <c r="I14" s="180">
        <f t="shared" si="1"/>
        <v>7.25</v>
      </c>
      <c r="J14" s="181">
        <f t="shared" si="2"/>
        <v>15.724137931034482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46003</v>
      </c>
      <c r="U14" s="17">
        <f t="shared" si="3"/>
        <v>114</v>
      </c>
      <c r="V14" s="19">
        <f t="shared" si="3"/>
        <v>7.25</v>
      </c>
      <c r="W14" s="24">
        <f t="shared" si="3"/>
        <v>15.724137931034482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46004</v>
      </c>
      <c r="D15" s="20">
        <v>91</v>
      </c>
      <c r="E15" s="20">
        <v>8</v>
      </c>
      <c r="F15" s="20">
        <v>80</v>
      </c>
      <c r="G15" s="20">
        <v>7</v>
      </c>
      <c r="H15" s="179">
        <f t="shared" si="0"/>
        <v>171</v>
      </c>
      <c r="I15" s="180">
        <f t="shared" si="1"/>
        <v>7.5</v>
      </c>
      <c r="J15" s="181">
        <f t="shared" si="2"/>
        <v>22.8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543</v>
      </c>
      <c r="E16" s="30">
        <f>IF(SUM(E10:E15)=0,0,AVERAGE(E10:E15))</f>
        <v>7.833333333333333</v>
      </c>
      <c r="F16" s="30">
        <f>SUM(F10:F15)</f>
        <v>473</v>
      </c>
      <c r="G16" s="30">
        <f>IF(SUM(G10:G15)=0,0,AVERAGE(G10:G15))</f>
        <v>7.416666666666667</v>
      </c>
      <c r="H16" s="30">
        <f t="shared" si="0"/>
        <v>1016</v>
      </c>
      <c r="I16" s="31">
        <f>IF(H16=0,0,AVERAGE(E16,G16))</f>
        <v>7.625</v>
      </c>
      <c r="J16" s="32">
        <f>IF(H16=0,0,H16/I16)</f>
        <v>133.24590163934425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1016</v>
      </c>
      <c r="V16" s="33">
        <f>SUM(V10:V14)</f>
        <v>38.25</v>
      </c>
      <c r="W16" s="34">
        <f>SUM(W10:W14)</f>
        <v>110.11699507389162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22.023399014778324</v>
      </c>
      <c r="X17" s="37">
        <f>IF(W16=0,0,W17)</f>
        <v>22.023399014778324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4.2</v>
      </c>
      <c r="C19" s="306"/>
      <c r="D19" s="368" t="s">
        <v>1</v>
      </c>
      <c r="E19" s="369"/>
      <c r="F19" s="369" t="s">
        <v>2</v>
      </c>
      <c r="G19" s="370"/>
      <c r="H19" s="371">
        <f>C22</f>
        <v>45999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45999</v>
      </c>
      <c r="D22" s="43">
        <v>0</v>
      </c>
      <c r="E22" s="43">
        <v>0</v>
      </c>
      <c r="F22" s="43">
        <v>0</v>
      </c>
      <c r="G22" s="43">
        <v>0</v>
      </c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45999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46000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46000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46001</v>
      </c>
      <c r="D24" s="43">
        <v>1</v>
      </c>
      <c r="E24" s="43">
        <v>1</v>
      </c>
      <c r="F24" s="43">
        <v>0</v>
      </c>
      <c r="G24" s="43">
        <v>0</v>
      </c>
      <c r="H24" s="44">
        <f t="shared" si="5"/>
        <v>1</v>
      </c>
      <c r="I24" s="45">
        <f t="shared" si="6"/>
        <v>0.5</v>
      </c>
      <c r="J24" s="46">
        <f t="shared" si="7"/>
        <v>2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46001</v>
      </c>
      <c r="U24" s="39">
        <f t="shared" si="8"/>
        <v>1</v>
      </c>
      <c r="V24" s="40">
        <f t="shared" si="8"/>
        <v>0.5</v>
      </c>
      <c r="W24" s="40">
        <f t="shared" si="8"/>
        <v>2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46002</v>
      </c>
      <c r="D25" s="43">
        <v>2</v>
      </c>
      <c r="E25" s="43">
        <v>0.5</v>
      </c>
      <c r="F25" s="43">
        <v>2</v>
      </c>
      <c r="G25" s="43">
        <v>0.75</v>
      </c>
      <c r="H25" s="44">
        <f t="shared" si="5"/>
        <v>4</v>
      </c>
      <c r="I25" s="45">
        <f t="shared" si="6"/>
        <v>0.625</v>
      </c>
      <c r="J25" s="46">
        <f t="shared" si="7"/>
        <v>6.4</v>
      </c>
      <c r="K25" s="21" t="e">
        <f>IF(#REF!&lt;&gt;0,"Não","")</f>
        <v>#REF!</v>
      </c>
      <c r="L25" s="47"/>
      <c r="T25" s="48">
        <f>C25</f>
        <v>46002</v>
      </c>
      <c r="U25" s="39">
        <f t="shared" si="8"/>
        <v>4</v>
      </c>
      <c r="V25" s="40">
        <f t="shared" si="8"/>
        <v>0.625</v>
      </c>
      <c r="W25" s="40">
        <f t="shared" si="8"/>
        <v>6.4</v>
      </c>
      <c r="X25" s="25">
        <f>IF(W25=0," ",IF(W25&gt;1,1,))</f>
        <v>1</v>
      </c>
    </row>
    <row r="26" spans="1:24">
      <c r="B26" s="41" t="str">
        <f t="shared" si="4"/>
        <v>Sex</v>
      </c>
      <c r="C26" s="42">
        <f t="shared" si="4"/>
        <v>46003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46003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46004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3</v>
      </c>
      <c r="E28" s="56">
        <f>IF(SUM(E22:E27)=0,0,AVERAGE(E22:E27))</f>
        <v>0.3</v>
      </c>
      <c r="F28" s="56">
        <f>SUM(F22:F27)</f>
        <v>2</v>
      </c>
      <c r="G28" s="57">
        <f>IF(SUM(G22:G27)=0,0,AVERAGE(G22:G27))</f>
        <v>0.15</v>
      </c>
      <c r="H28" s="56">
        <f t="shared" si="5"/>
        <v>5</v>
      </c>
      <c r="I28" s="58">
        <f>AVERAGE(I22:I26)</f>
        <v>0.22500000000000001</v>
      </c>
      <c r="J28" s="59">
        <f>IF(H28=0,0,H28/I28)</f>
        <v>22.222222222222221</v>
      </c>
      <c r="K28" s="60"/>
      <c r="L28" s="61"/>
      <c r="U28" s="25">
        <f>D28+F28</f>
        <v>5</v>
      </c>
      <c r="V28" s="33">
        <f>SUM(V22:V26)</f>
        <v>1.125</v>
      </c>
      <c r="W28" s="34">
        <f>SUM(W22:W26)</f>
        <v>8.4</v>
      </c>
      <c r="X28" s="25">
        <f>COUNT(X22:X26)</f>
        <v>2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4.2</v>
      </c>
      <c r="X29" s="37">
        <f>IF(W28=0,0,W29)</f>
        <v>4.2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44.026666666666664</v>
      </c>
      <c r="C31" s="306"/>
      <c r="D31" s="352" t="s">
        <v>1</v>
      </c>
      <c r="E31" s="353"/>
      <c r="F31" s="353" t="s">
        <v>2</v>
      </c>
      <c r="G31" s="354"/>
      <c r="H31" s="355">
        <f>C34</f>
        <v>45999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45999</v>
      </c>
      <c r="D34" s="43">
        <v>18</v>
      </c>
      <c r="E34" s="43">
        <v>0.75</v>
      </c>
      <c r="F34" s="43">
        <v>18</v>
      </c>
      <c r="G34" s="43">
        <v>0.75</v>
      </c>
      <c r="H34" s="67">
        <f t="shared" ref="H34:H40" si="11">D34+F34</f>
        <v>36</v>
      </c>
      <c r="I34" s="68">
        <f t="shared" ref="I34:I39" si="12">IF(H34=0,0,AVERAGE(E34,G34))</f>
        <v>0.75</v>
      </c>
      <c r="J34" s="69">
        <f t="shared" ref="J34:J39" si="13">IF(H34=0,0,H34/I34)</f>
        <v>48</v>
      </c>
      <c r="K34" s="21" t="e">
        <f>IF(#REF!&lt;&gt;0,"Não","")</f>
        <v>#REF!</v>
      </c>
      <c r="L34" s="47"/>
      <c r="T34" s="70">
        <f>C34</f>
        <v>45999</v>
      </c>
      <c r="U34" s="63">
        <f>H34</f>
        <v>36</v>
      </c>
      <c r="V34" s="64">
        <f>I34</f>
        <v>0.75</v>
      </c>
      <c r="W34" s="64">
        <f>J34</f>
        <v>48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46000</v>
      </c>
      <c r="D35" s="43">
        <v>8</v>
      </c>
      <c r="E35" s="43">
        <v>0.25</v>
      </c>
      <c r="F35" s="43">
        <v>17</v>
      </c>
      <c r="G35" s="43">
        <v>0.75</v>
      </c>
      <c r="H35" s="67">
        <f t="shared" si="11"/>
        <v>25</v>
      </c>
      <c r="I35" s="68">
        <f t="shared" si="12"/>
        <v>0.5</v>
      </c>
      <c r="J35" s="69">
        <f t="shared" si="13"/>
        <v>50</v>
      </c>
      <c r="K35" s="21" t="e">
        <f>IF(#REF!&lt;&gt;0,"Não","")</f>
        <v>#REF!</v>
      </c>
      <c r="L35" s="47"/>
      <c r="T35" s="70">
        <f>C35</f>
        <v>46000</v>
      </c>
      <c r="U35" s="63">
        <f t="shared" ref="U35:W38" si="14">H35</f>
        <v>25</v>
      </c>
      <c r="V35" s="64">
        <f t="shared" si="14"/>
        <v>0.5</v>
      </c>
      <c r="W35" s="64">
        <f t="shared" si="14"/>
        <v>50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46001</v>
      </c>
      <c r="D36" s="20">
        <v>11</v>
      </c>
      <c r="E36" s="43">
        <v>0.5</v>
      </c>
      <c r="F36" s="20">
        <v>10</v>
      </c>
      <c r="G36" s="43">
        <v>0.75</v>
      </c>
      <c r="H36" s="67">
        <f t="shared" si="11"/>
        <v>21</v>
      </c>
      <c r="I36" s="68">
        <f t="shared" si="12"/>
        <v>0.625</v>
      </c>
      <c r="J36" s="69">
        <f t="shared" si="13"/>
        <v>33.6</v>
      </c>
      <c r="K36" s="26" t="e">
        <f>IF(#REF!&lt;&gt;0,"Não","")</f>
        <v>#REF!</v>
      </c>
      <c r="L36" s="47"/>
      <c r="T36" s="70">
        <f>C36</f>
        <v>46001</v>
      </c>
      <c r="U36" s="63">
        <f t="shared" si="14"/>
        <v>21</v>
      </c>
      <c r="V36" s="64">
        <f t="shared" si="14"/>
        <v>0.625</v>
      </c>
      <c r="W36" s="64">
        <f t="shared" si="14"/>
        <v>33.6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46002</v>
      </c>
      <c r="D37" s="43">
        <v>16</v>
      </c>
      <c r="E37" s="43">
        <v>0.75</v>
      </c>
      <c r="F37" s="43">
        <v>18</v>
      </c>
      <c r="G37" s="43">
        <v>0.75</v>
      </c>
      <c r="H37" s="67">
        <f t="shared" si="11"/>
        <v>34</v>
      </c>
      <c r="I37" s="68">
        <f t="shared" si="12"/>
        <v>0.75</v>
      </c>
      <c r="J37" s="69">
        <f t="shared" si="13"/>
        <v>45.333333333333336</v>
      </c>
      <c r="K37" s="21" t="e">
        <f>IF(#REF!&lt;&gt;0,"Não","")</f>
        <v>#REF!</v>
      </c>
      <c r="L37" s="47"/>
      <c r="T37" s="70">
        <f>C37</f>
        <v>46002</v>
      </c>
      <c r="U37" s="63">
        <f t="shared" si="14"/>
        <v>34</v>
      </c>
      <c r="V37" s="64">
        <f t="shared" si="14"/>
        <v>0.75</v>
      </c>
      <c r="W37" s="64">
        <f t="shared" si="14"/>
        <v>45.333333333333336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46003</v>
      </c>
      <c r="D38" s="43">
        <v>23</v>
      </c>
      <c r="E38" s="43">
        <v>1</v>
      </c>
      <c r="F38" s="43">
        <v>4</v>
      </c>
      <c r="G38" s="43">
        <v>0.25</v>
      </c>
      <c r="H38" s="71">
        <f t="shared" si="11"/>
        <v>27</v>
      </c>
      <c r="I38" s="72">
        <f t="shared" si="12"/>
        <v>0.625</v>
      </c>
      <c r="J38" s="73">
        <f t="shared" si="13"/>
        <v>43.2</v>
      </c>
      <c r="K38" s="21" t="e">
        <f>IF(#REF!&lt;&gt;0,"Não","")</f>
        <v>#REF!</v>
      </c>
      <c r="L38" s="47"/>
      <c r="T38" s="70">
        <f>C38</f>
        <v>46003</v>
      </c>
      <c r="U38" s="63">
        <f t="shared" si="14"/>
        <v>27</v>
      </c>
      <c r="V38" s="64">
        <f t="shared" si="14"/>
        <v>0.625</v>
      </c>
      <c r="W38" s="64">
        <f t="shared" si="14"/>
        <v>43.2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46004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76</v>
      </c>
      <c r="E40" s="76">
        <f>IF(SUM(E34:E39)=0,0,AVERAGE(E34:E39))</f>
        <v>0.65</v>
      </c>
      <c r="F40" s="76">
        <f>SUM(F34:F39)</f>
        <v>67</v>
      </c>
      <c r="G40" s="77">
        <f>IF(SUM(G34:G39)=0,0,AVERAGE(G34:G39))</f>
        <v>0.65</v>
      </c>
      <c r="H40" s="78">
        <f t="shared" si="11"/>
        <v>143</v>
      </c>
      <c r="I40" s="79">
        <f>AVERAGE(I34:I38)</f>
        <v>0.65</v>
      </c>
      <c r="J40" s="80">
        <v>0</v>
      </c>
      <c r="K40" s="60"/>
      <c r="L40" s="81"/>
      <c r="U40" s="25">
        <f>D40+F40</f>
        <v>143</v>
      </c>
      <c r="V40" s="33">
        <f>SUM(V34:V38)</f>
        <v>3.25</v>
      </c>
      <c r="W40" s="34">
        <f>SUM(W34:W38)</f>
        <v>220.13333333333333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44.026666666666664</v>
      </c>
      <c r="X41" s="37">
        <f>IF(W40=0,0,W41)</f>
        <v>44.026666666666664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50.895238095238099</v>
      </c>
      <c r="C43" s="335"/>
      <c r="D43" s="338" t="s">
        <v>1</v>
      </c>
      <c r="E43" s="339"/>
      <c r="F43" s="339" t="s">
        <v>2</v>
      </c>
      <c r="G43" s="340"/>
      <c r="H43" s="341">
        <f>C46</f>
        <v>45999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45999</v>
      </c>
      <c r="D46" s="43">
        <v>15</v>
      </c>
      <c r="E46" s="43">
        <v>0.5</v>
      </c>
      <c r="F46" s="43">
        <v>16</v>
      </c>
      <c r="G46" s="52">
        <v>0.75</v>
      </c>
      <c r="H46" s="96">
        <f t="shared" ref="H46:H52" si="18">D46+F46</f>
        <v>31</v>
      </c>
      <c r="I46" s="97">
        <f t="shared" ref="I46:I51" si="19">IF(H46=0,0,AVERAGE(E46,G46))</f>
        <v>0.625</v>
      </c>
      <c r="J46" s="98">
        <f t="shared" ref="J46:J51" si="20">IF(H46=0,0,H46/I46)</f>
        <v>49.6</v>
      </c>
      <c r="K46" s="53" t="e">
        <f>IF(#REF!&lt;&gt;0,"Não","")</f>
        <v>#REF!</v>
      </c>
      <c r="L46" s="47"/>
      <c r="R46" s="85"/>
      <c r="S46" s="99"/>
      <c r="T46" s="100">
        <f>C46</f>
        <v>45999</v>
      </c>
      <c r="U46" s="101">
        <f>H46</f>
        <v>31</v>
      </c>
      <c r="V46" s="102">
        <f>I46</f>
        <v>0.625</v>
      </c>
      <c r="W46" s="102">
        <f>J46</f>
        <v>49.6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46000</v>
      </c>
      <c r="D47" s="43">
        <v>20</v>
      </c>
      <c r="E47" s="43">
        <v>0.75</v>
      </c>
      <c r="F47" s="43">
        <v>23</v>
      </c>
      <c r="G47" s="52">
        <v>1</v>
      </c>
      <c r="H47" s="96">
        <f t="shared" si="18"/>
        <v>43</v>
      </c>
      <c r="I47" s="97">
        <f t="shared" si="19"/>
        <v>0.875</v>
      </c>
      <c r="J47" s="98">
        <f t="shared" si="20"/>
        <v>49.142857142857146</v>
      </c>
      <c r="K47" s="53" t="e">
        <f>IF(#REF!&lt;&gt;0,"Não","")</f>
        <v>#REF!</v>
      </c>
      <c r="L47" s="47"/>
      <c r="R47" s="85"/>
      <c r="S47" s="99"/>
      <c r="T47" s="100">
        <f>C47</f>
        <v>46000</v>
      </c>
      <c r="U47" s="101">
        <f t="shared" ref="U47:W50" si="21">H47</f>
        <v>43</v>
      </c>
      <c r="V47" s="102">
        <f t="shared" si="21"/>
        <v>0.875</v>
      </c>
      <c r="W47" s="102">
        <f t="shared" si="21"/>
        <v>49.142857142857146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46001</v>
      </c>
      <c r="D48" s="20">
        <v>20</v>
      </c>
      <c r="E48" s="43">
        <v>0.5</v>
      </c>
      <c r="F48" s="20">
        <v>8</v>
      </c>
      <c r="G48" s="52">
        <v>0.5</v>
      </c>
      <c r="H48" s="96">
        <f t="shared" si="18"/>
        <v>28</v>
      </c>
      <c r="I48" s="97">
        <f t="shared" si="19"/>
        <v>0.5</v>
      </c>
      <c r="J48" s="98">
        <f t="shared" si="20"/>
        <v>56</v>
      </c>
      <c r="K48" s="109" t="e">
        <f>IF(#REF!&lt;&gt;0,"Não","")</f>
        <v>#REF!</v>
      </c>
      <c r="L48" s="47"/>
      <c r="R48" s="110"/>
      <c r="S48" s="99"/>
      <c r="T48" s="100">
        <f>C48</f>
        <v>46001</v>
      </c>
      <c r="U48" s="101">
        <f t="shared" si="21"/>
        <v>28</v>
      </c>
      <c r="V48" s="102">
        <f t="shared" si="21"/>
        <v>0.5</v>
      </c>
      <c r="W48" s="102">
        <f t="shared" si="21"/>
        <v>56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46002</v>
      </c>
      <c r="D49" s="43">
        <v>12</v>
      </c>
      <c r="E49" s="43">
        <v>0.5</v>
      </c>
      <c r="F49" s="20">
        <v>22</v>
      </c>
      <c r="G49" s="52">
        <v>1</v>
      </c>
      <c r="H49" s="96">
        <f t="shared" si="18"/>
        <v>34</v>
      </c>
      <c r="I49" s="97">
        <f t="shared" si="19"/>
        <v>0.75</v>
      </c>
      <c r="J49" s="98">
        <f t="shared" si="20"/>
        <v>45.333333333333336</v>
      </c>
      <c r="K49" s="53" t="e">
        <f>IF(#REF!&lt;&gt;0,"Não","")</f>
        <v>#REF!</v>
      </c>
      <c r="L49" s="47"/>
      <c r="R49" s="85"/>
      <c r="S49" s="99"/>
      <c r="T49" s="100">
        <f>C49</f>
        <v>46002</v>
      </c>
      <c r="U49" s="101">
        <f t="shared" si="21"/>
        <v>34</v>
      </c>
      <c r="V49" s="102">
        <f t="shared" si="21"/>
        <v>0.75</v>
      </c>
      <c r="W49" s="102">
        <f t="shared" si="21"/>
        <v>45.333333333333336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46003</v>
      </c>
      <c r="D50" s="43">
        <v>26</v>
      </c>
      <c r="E50" s="43">
        <v>1</v>
      </c>
      <c r="F50" s="43">
        <v>8</v>
      </c>
      <c r="G50" s="52">
        <v>0.25</v>
      </c>
      <c r="H50" s="96">
        <f t="shared" si="18"/>
        <v>34</v>
      </c>
      <c r="I50" s="97">
        <f t="shared" si="19"/>
        <v>0.625</v>
      </c>
      <c r="J50" s="98">
        <f t="shared" si="20"/>
        <v>54.4</v>
      </c>
      <c r="K50" s="53" t="e">
        <f>IF(#REF!&lt;&gt;0,"Não","")</f>
        <v>#REF!</v>
      </c>
      <c r="L50" s="47"/>
      <c r="R50" s="85"/>
      <c r="S50" s="99"/>
      <c r="T50" s="100">
        <f>C50</f>
        <v>46003</v>
      </c>
      <c r="U50" s="101">
        <f t="shared" si="21"/>
        <v>34</v>
      </c>
      <c r="V50" s="102">
        <f t="shared" si="21"/>
        <v>0.625</v>
      </c>
      <c r="W50" s="102">
        <f t="shared" si="21"/>
        <v>54.4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46004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93</v>
      </c>
      <c r="E52" s="115">
        <f>IF(SUM(E46:E51)=0,0,AVERAGE(E46:E51))</f>
        <v>0.65</v>
      </c>
      <c r="F52" s="115">
        <f>SUM(F46:F51)</f>
        <v>77</v>
      </c>
      <c r="G52" s="116">
        <f>IF(SUM(G46:G51)=0,0,AVERAGE(G46:G51))</f>
        <v>0.7</v>
      </c>
      <c r="H52" s="115">
        <f t="shared" si="18"/>
        <v>170</v>
      </c>
      <c r="I52" s="117">
        <f>AVERAGE(E52,G52)</f>
        <v>0.67500000000000004</v>
      </c>
      <c r="J52" s="118">
        <f>IF(I52=0,0,H52/I52)</f>
        <v>251.85185185185185</v>
      </c>
      <c r="K52" s="60"/>
      <c r="L52" s="119"/>
      <c r="R52" s="85"/>
      <c r="S52" s="3"/>
      <c r="T52" s="104"/>
      <c r="U52" s="25">
        <f>D52+F52</f>
        <v>170</v>
      </c>
      <c r="V52" s="33">
        <f>SUM(V46:V50)</f>
        <v>3.375</v>
      </c>
      <c r="W52" s="34">
        <f>SUM(W46:W50)</f>
        <v>254.47619047619048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50.895238095238099</v>
      </c>
      <c r="X53" s="37">
        <f>IF(W52=0,0,W53)</f>
        <v>50.895238095238099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45999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45999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45999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46000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46000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46001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46001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46002</v>
      </c>
      <c r="D62" s="43">
        <v>1</v>
      </c>
      <c r="E62" s="43">
        <v>0.25</v>
      </c>
      <c r="F62" s="20">
        <v>0</v>
      </c>
      <c r="G62" s="52">
        <v>0</v>
      </c>
      <c r="H62" s="125">
        <f t="shared" si="26"/>
        <v>1</v>
      </c>
      <c r="I62" s="126">
        <f t="shared" si="27"/>
        <v>0.125</v>
      </c>
      <c r="J62" s="127">
        <f t="shared" si="23"/>
        <v>8</v>
      </c>
      <c r="K62" s="53" t="e">
        <f>IF(#REF!&lt;&gt;0,"Não","")</f>
        <v>#REF!</v>
      </c>
      <c r="L62" s="128"/>
      <c r="T62" s="129">
        <f>C62</f>
        <v>46002</v>
      </c>
      <c r="U62" s="130">
        <f t="shared" si="25"/>
        <v>1</v>
      </c>
      <c r="V62" s="131">
        <f t="shared" si="25"/>
        <v>0.125</v>
      </c>
      <c r="W62" s="131">
        <f t="shared" si="25"/>
        <v>8</v>
      </c>
      <c r="X62" s="25">
        <f>IF(W62=0," ",IF(W62&gt;1,1,))</f>
        <v>1</v>
      </c>
      <c r="AE62" s="132"/>
    </row>
    <row r="63" spans="2:33" ht="21" customHeight="1">
      <c r="B63" s="123" t="str">
        <f t="shared" si="24"/>
        <v>Sex</v>
      </c>
      <c r="C63" s="124">
        <f t="shared" si="24"/>
        <v>46003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46003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46004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0.05</v>
      </c>
      <c r="F65" s="135">
        <f>SUM(F59:F64)</f>
        <v>0</v>
      </c>
      <c r="G65" s="136">
        <f>IF(SUM(G59:G64)=0,0,AVERAGE(G59:G64))</f>
        <v>0</v>
      </c>
      <c r="H65" s="135">
        <f t="shared" si="26"/>
        <v>1</v>
      </c>
      <c r="I65" s="137">
        <f>AVERAGE(E65,G65)</f>
        <v>2.5000000000000001E-2</v>
      </c>
      <c r="J65" s="138">
        <f>IF(I65=0,0,H65/I65)</f>
        <v>40</v>
      </c>
      <c r="K65" s="60"/>
      <c r="L65" s="139"/>
      <c r="U65" s="25">
        <f>D65+F65</f>
        <v>1</v>
      </c>
      <c r="V65" s="33">
        <f>SUM(V59:V63)</f>
        <v>0.125</v>
      </c>
      <c r="W65" s="34">
        <f>SUM(W59:W63)</f>
        <v>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7.5333333333333341</v>
      </c>
      <c r="C68" s="306"/>
      <c r="D68" s="309" t="s">
        <v>1</v>
      </c>
      <c r="E68" s="310"/>
      <c r="F68" s="311" t="s">
        <v>2</v>
      </c>
      <c r="G68" s="309"/>
      <c r="H68" s="312">
        <f>C71</f>
        <v>45999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45999</v>
      </c>
      <c r="D71" s="146">
        <v>6</v>
      </c>
      <c r="E71" s="146">
        <v>2</v>
      </c>
      <c r="F71" s="146">
        <v>7</v>
      </c>
      <c r="G71" s="146">
        <v>2</v>
      </c>
      <c r="H71" s="147">
        <f t="shared" ref="H71:H77" si="28">D71+F71</f>
        <v>13</v>
      </c>
      <c r="I71" s="148">
        <f t="shared" ref="I71:I76" si="29">IF(H71=0,0,AVERAGE(E71,G71))</f>
        <v>2</v>
      </c>
      <c r="J71" s="149">
        <f t="shared" ref="J71:J76" si="30">IF(H71=0,0,H71/I71)</f>
        <v>6.5</v>
      </c>
      <c r="K71" s="150"/>
      <c r="L71" s="128"/>
      <c r="T71" s="151">
        <f>C71</f>
        <v>45999</v>
      </c>
      <c r="U71" s="152">
        <f>H71</f>
        <v>13</v>
      </c>
      <c r="V71" s="153">
        <f>I71</f>
        <v>2</v>
      </c>
      <c r="W71" s="153">
        <f>J71</f>
        <v>6.5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46000</v>
      </c>
      <c r="D72" s="146">
        <v>0</v>
      </c>
      <c r="E72" s="146">
        <v>2</v>
      </c>
      <c r="F72" s="146">
        <v>21</v>
      </c>
      <c r="G72" s="146">
        <v>2</v>
      </c>
      <c r="H72" s="147">
        <f t="shared" si="28"/>
        <v>21</v>
      </c>
      <c r="I72" s="148">
        <f t="shared" si="29"/>
        <v>2</v>
      </c>
      <c r="J72" s="149">
        <f t="shared" si="30"/>
        <v>10.5</v>
      </c>
      <c r="K72" s="150"/>
      <c r="L72" s="128"/>
      <c r="T72" s="151">
        <f>C72</f>
        <v>46000</v>
      </c>
      <c r="U72" s="152">
        <f t="shared" ref="U72:W75" si="32">H72</f>
        <v>21</v>
      </c>
      <c r="V72" s="153">
        <f t="shared" si="32"/>
        <v>2</v>
      </c>
      <c r="W72" s="153">
        <f t="shared" si="32"/>
        <v>10.5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46001</v>
      </c>
      <c r="D73" s="146">
        <v>5</v>
      </c>
      <c r="E73" s="146">
        <v>2</v>
      </c>
      <c r="F73" s="146">
        <v>5</v>
      </c>
      <c r="G73" s="146">
        <v>2</v>
      </c>
      <c r="H73" s="147">
        <f t="shared" si="28"/>
        <v>10</v>
      </c>
      <c r="I73" s="148">
        <f t="shared" si="29"/>
        <v>2</v>
      </c>
      <c r="J73" s="149">
        <f t="shared" si="30"/>
        <v>5</v>
      </c>
      <c r="K73" s="150"/>
      <c r="L73" s="128"/>
      <c r="T73" s="151">
        <f>C73</f>
        <v>46001</v>
      </c>
      <c r="U73" s="152">
        <f t="shared" si="32"/>
        <v>10</v>
      </c>
      <c r="V73" s="153">
        <f t="shared" si="32"/>
        <v>2</v>
      </c>
      <c r="W73" s="153">
        <f t="shared" si="32"/>
        <v>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46002</v>
      </c>
      <c r="D74" s="146">
        <v>15</v>
      </c>
      <c r="E74" s="146">
        <v>3</v>
      </c>
      <c r="F74" s="146">
        <v>10</v>
      </c>
      <c r="G74" s="146">
        <v>3</v>
      </c>
      <c r="H74" s="147">
        <f t="shared" si="28"/>
        <v>25</v>
      </c>
      <c r="I74" s="148">
        <f t="shared" si="29"/>
        <v>3</v>
      </c>
      <c r="J74" s="149">
        <f t="shared" si="30"/>
        <v>8.3333333333333339</v>
      </c>
      <c r="K74" s="150"/>
      <c r="L74" s="128"/>
      <c r="T74" s="151">
        <f>C74</f>
        <v>46002</v>
      </c>
      <c r="U74" s="152">
        <f t="shared" si="32"/>
        <v>25</v>
      </c>
      <c r="V74" s="153">
        <f t="shared" si="32"/>
        <v>3</v>
      </c>
      <c r="W74" s="153">
        <f t="shared" si="32"/>
        <v>8.3333333333333339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46003</v>
      </c>
      <c r="D75" s="146">
        <v>2</v>
      </c>
      <c r="E75" s="146">
        <v>3</v>
      </c>
      <c r="F75" s="146">
        <v>20</v>
      </c>
      <c r="G75" s="146">
        <v>3</v>
      </c>
      <c r="H75" s="147">
        <f t="shared" si="28"/>
        <v>22</v>
      </c>
      <c r="I75" s="148">
        <f t="shared" si="29"/>
        <v>3</v>
      </c>
      <c r="J75" s="149">
        <f t="shared" si="30"/>
        <v>7.333333333333333</v>
      </c>
      <c r="K75" s="150"/>
      <c r="L75" s="128"/>
      <c r="T75" s="151">
        <f>C75</f>
        <v>46003</v>
      </c>
      <c r="U75" s="152">
        <f t="shared" si="32"/>
        <v>22</v>
      </c>
      <c r="V75" s="153">
        <f t="shared" si="32"/>
        <v>3</v>
      </c>
      <c r="W75" s="153">
        <f t="shared" si="32"/>
        <v>7.333333333333333</v>
      </c>
      <c r="X75" s="25">
        <f>IF(W75=0," ",IF(W75&gt;1,1,))</f>
        <v>1</v>
      </c>
    </row>
    <row r="76" spans="1:67" ht="21" customHeight="1">
      <c r="B76" s="144" t="str">
        <f t="shared" si="31"/>
        <v>SAb</v>
      </c>
      <c r="C76" s="145">
        <f t="shared" si="31"/>
        <v>46004</v>
      </c>
      <c r="D76" s="146">
        <v>6</v>
      </c>
      <c r="E76" s="146">
        <v>3</v>
      </c>
      <c r="F76" s="146">
        <v>0</v>
      </c>
      <c r="G76" s="154">
        <v>3</v>
      </c>
      <c r="H76" s="147">
        <f t="shared" si="28"/>
        <v>6</v>
      </c>
      <c r="I76" s="148">
        <f t="shared" si="29"/>
        <v>3</v>
      </c>
      <c r="J76" s="149">
        <f t="shared" si="30"/>
        <v>2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34</v>
      </c>
      <c r="E77" s="157">
        <f>IF(SUM(E71:E76)=0,0,AVERAGE(E71:E76))</f>
        <v>2.5</v>
      </c>
      <c r="F77" s="157">
        <f>SUM(F71:F76)</f>
        <v>63</v>
      </c>
      <c r="G77" s="158">
        <f>IF(SUM(G71:G76)=0,0,AVERAGE(G71:G76))</f>
        <v>2.5</v>
      </c>
      <c r="H77" s="157">
        <f t="shared" si="28"/>
        <v>97</v>
      </c>
      <c r="I77" s="159">
        <f>AVERAGE(E77,G77)</f>
        <v>2.5</v>
      </c>
      <c r="J77" s="160">
        <f>IF(I77=0,0,H77/I77)</f>
        <v>38.799999999999997</v>
      </c>
      <c r="K77" s="60"/>
      <c r="L77" s="142"/>
      <c r="U77" s="25">
        <f>D77+F77</f>
        <v>97</v>
      </c>
      <c r="V77" s="33">
        <f>SUM(V71:V75)</f>
        <v>12</v>
      </c>
      <c r="W77" s="34">
        <f>SUM(W71:W75)</f>
        <v>37.666666666666671</v>
      </c>
      <c r="X77" s="25">
        <f>COUNT(X71:X75)</f>
        <v>5</v>
      </c>
    </row>
    <row r="78" spans="1:67" s="1" customFormat="1" ht="30.75" customHeight="1">
      <c r="C78" s="140"/>
      <c r="V78" s="4"/>
      <c r="W78" s="36">
        <f>W77/X77</f>
        <v>7.5333333333333341</v>
      </c>
      <c r="X78" s="37">
        <f>IF(W77=0,0,W78)</f>
        <v>7.5333333333333341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45999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46000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46001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46002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46003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46004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11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0" priority="11" operator="equal">
      <formula>$R$2</formula>
    </cfRule>
  </conditionalFormatting>
  <conditionalFormatting sqref="C59:C64">
    <cfRule type="cellIs" dxfId="9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O127"/>
  <sheetViews>
    <sheetView topLeftCell="A4" workbookViewId="0">
      <selection activeCell="H16" sqref="H16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20.807012987012989</v>
      </c>
      <c r="C7" s="306"/>
      <c r="D7" s="382" t="s">
        <v>1</v>
      </c>
      <c r="E7" s="383"/>
      <c r="F7" s="383" t="s">
        <v>2</v>
      </c>
      <c r="G7" s="384"/>
      <c r="H7" s="385">
        <f>C10</f>
        <v>46006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'08dez'!C15+2</f>
        <v>46006</v>
      </c>
      <c r="D10" s="20">
        <v>10</v>
      </c>
      <c r="E10" s="20">
        <v>3</v>
      </c>
      <c r="F10" s="20">
        <v>40</v>
      </c>
      <c r="G10" s="20">
        <v>5</v>
      </c>
      <c r="H10" s="179">
        <f t="shared" ref="H10:H16" si="0">D10+F10</f>
        <v>50</v>
      </c>
      <c r="I10" s="180">
        <f t="shared" ref="I10:I15" si="1">IF(H10=0,0,AVERAGE(E10,G10))</f>
        <v>4</v>
      </c>
      <c r="J10" s="181">
        <f t="shared" ref="J10:J15" si="2">IF(H10=0,0,H10/I10)</f>
        <v>12.5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46006</v>
      </c>
      <c r="U10" s="17">
        <f>H10</f>
        <v>50</v>
      </c>
      <c r="V10" s="19">
        <f>I10</f>
        <v>4</v>
      </c>
      <c r="W10" s="24">
        <f>J10</f>
        <v>12.5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46007</v>
      </c>
      <c r="D11" s="20">
        <v>48</v>
      </c>
      <c r="E11" s="20">
        <v>5</v>
      </c>
      <c r="F11" s="20">
        <v>50</v>
      </c>
      <c r="G11" s="20">
        <v>6</v>
      </c>
      <c r="H11" s="179">
        <f t="shared" si="0"/>
        <v>98</v>
      </c>
      <c r="I11" s="180">
        <f t="shared" si="1"/>
        <v>5.5</v>
      </c>
      <c r="J11" s="181">
        <f t="shared" si="2"/>
        <v>17.818181818181817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46007</v>
      </c>
      <c r="U11" s="17">
        <f t="shared" ref="U11:W14" si="3">H11</f>
        <v>98</v>
      </c>
      <c r="V11" s="19">
        <f t="shared" si="3"/>
        <v>5.5</v>
      </c>
      <c r="W11" s="24">
        <f t="shared" si="3"/>
        <v>17.818181818181817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46008</v>
      </c>
      <c r="D12" s="20">
        <v>69</v>
      </c>
      <c r="E12" s="20">
        <v>7</v>
      </c>
      <c r="F12" s="20">
        <v>103</v>
      </c>
      <c r="G12" s="20">
        <v>7</v>
      </c>
      <c r="H12" s="179">
        <f t="shared" si="0"/>
        <v>172</v>
      </c>
      <c r="I12" s="180">
        <f t="shared" si="1"/>
        <v>7</v>
      </c>
      <c r="J12" s="181">
        <f t="shared" si="2"/>
        <v>24.571428571428573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46008</v>
      </c>
      <c r="U12" s="17">
        <f t="shared" si="3"/>
        <v>172</v>
      </c>
      <c r="V12" s="19">
        <f t="shared" si="3"/>
        <v>7</v>
      </c>
      <c r="W12" s="24">
        <f t="shared" si="3"/>
        <v>24.571428571428573</v>
      </c>
      <c r="X12" s="25">
        <f>IF(W12=0," ",IF(W12&gt;1,1,))</f>
        <v>1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46009</v>
      </c>
      <c r="D13" s="20">
        <v>64</v>
      </c>
      <c r="E13" s="20">
        <v>5</v>
      </c>
      <c r="F13" s="20">
        <v>69</v>
      </c>
      <c r="G13" s="20">
        <v>5</v>
      </c>
      <c r="H13" s="179">
        <f t="shared" si="0"/>
        <v>133</v>
      </c>
      <c r="I13" s="180">
        <f t="shared" si="1"/>
        <v>5</v>
      </c>
      <c r="J13" s="181">
        <f t="shared" si="2"/>
        <v>26.6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46009</v>
      </c>
      <c r="U13" s="17">
        <f t="shared" si="3"/>
        <v>133</v>
      </c>
      <c r="V13" s="19">
        <f t="shared" si="3"/>
        <v>5</v>
      </c>
      <c r="W13" s="24">
        <f t="shared" si="3"/>
        <v>26.6</v>
      </c>
      <c r="X13" s="25">
        <f>IF(W13=0," ",IF(W13&gt;1,1,))</f>
        <v>1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46010</v>
      </c>
      <c r="D14" s="20">
        <v>66</v>
      </c>
      <c r="E14" s="20">
        <v>5.5</v>
      </c>
      <c r="F14" s="20">
        <v>58</v>
      </c>
      <c r="G14" s="20">
        <v>5.5</v>
      </c>
      <c r="H14" s="179">
        <f t="shared" si="0"/>
        <v>124</v>
      </c>
      <c r="I14" s="180">
        <f t="shared" si="1"/>
        <v>5.5</v>
      </c>
      <c r="J14" s="181">
        <f t="shared" si="2"/>
        <v>22.545454545454547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46010</v>
      </c>
      <c r="U14" s="17">
        <f t="shared" si="3"/>
        <v>124</v>
      </c>
      <c r="V14" s="19">
        <f t="shared" si="3"/>
        <v>5.5</v>
      </c>
      <c r="W14" s="24">
        <f t="shared" si="3"/>
        <v>22.545454545454547</v>
      </c>
      <c r="X14" s="25">
        <f>IF(W14=0," ",IF(W14&gt;1,1,))</f>
        <v>1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46011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257</v>
      </c>
      <c r="E16" s="30">
        <f>IF(SUM(E10:E15)=0,0,AVERAGE(E10:E15))</f>
        <v>5.0999999999999996</v>
      </c>
      <c r="F16" s="30">
        <f>SUM(F10:F15)</f>
        <v>320</v>
      </c>
      <c r="G16" s="30">
        <f>IF(SUM(G10:G15)=0,0,AVERAGE(G10:G15))</f>
        <v>5.7</v>
      </c>
      <c r="H16" s="30">
        <f t="shared" si="0"/>
        <v>577</v>
      </c>
      <c r="I16" s="31">
        <f>IF(H16=0,0,AVERAGE(E16,G16))</f>
        <v>5.4</v>
      </c>
      <c r="J16" s="32">
        <f>IF(H16=0,0,H16/I16)</f>
        <v>106.85185185185185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577</v>
      </c>
      <c r="V16" s="33">
        <f>SUM(V10:V14)</f>
        <v>27</v>
      </c>
      <c r="W16" s="34">
        <f>SUM(W10:W14)</f>
        <v>104.03506493506494</v>
      </c>
      <c r="X16" s="25">
        <f>COUNT(X10:X14)</f>
        <v>5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20.807012987012989</v>
      </c>
      <c r="X17" s="37">
        <f>IF(W16=0,0,W17)</f>
        <v>20.807012987012989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12.015873015873018</v>
      </c>
      <c r="C19" s="306"/>
      <c r="D19" s="368" t="s">
        <v>1</v>
      </c>
      <c r="E19" s="369"/>
      <c r="F19" s="369" t="s">
        <v>2</v>
      </c>
      <c r="G19" s="370"/>
      <c r="H19" s="371">
        <f>C22</f>
        <v>46006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46006</v>
      </c>
      <c r="D22" s="43">
        <v>0</v>
      </c>
      <c r="E22" s="43">
        <v>0</v>
      </c>
      <c r="F22" s="43">
        <v>10</v>
      </c>
      <c r="G22" s="43">
        <v>1.05</v>
      </c>
      <c r="H22" s="44">
        <f t="shared" ref="H22:H28" si="5">D22+F22</f>
        <v>10</v>
      </c>
      <c r="I22" s="45">
        <f t="shared" ref="I22:I27" si="6">IF(H22=0,0,AVERAGE(E22,G22))</f>
        <v>0.52500000000000002</v>
      </c>
      <c r="J22" s="46">
        <f t="shared" ref="J22:J27" si="7">IF(H22=0,0,H22/I22)</f>
        <v>19.047619047619047</v>
      </c>
      <c r="K22" s="21" t="e">
        <f>IF(#REF!&lt;&gt;0,"Não","")</f>
        <v>#REF!</v>
      </c>
      <c r="L22" s="47"/>
      <c r="T22" s="48">
        <f>C22</f>
        <v>46006</v>
      </c>
      <c r="U22" s="39">
        <f>H22</f>
        <v>10</v>
      </c>
      <c r="V22" s="40">
        <f>I22</f>
        <v>0.52500000000000002</v>
      </c>
      <c r="W22" s="40">
        <f>J22</f>
        <v>19.047619047619047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46007</v>
      </c>
      <c r="D23" s="43">
        <v>8</v>
      </c>
      <c r="E23" s="43">
        <v>1</v>
      </c>
      <c r="F23" s="43">
        <v>3</v>
      </c>
      <c r="G23" s="43">
        <v>1</v>
      </c>
      <c r="H23" s="44">
        <f t="shared" si="5"/>
        <v>11</v>
      </c>
      <c r="I23" s="45">
        <f t="shared" si="6"/>
        <v>1</v>
      </c>
      <c r="J23" s="46">
        <f t="shared" si="7"/>
        <v>11</v>
      </c>
      <c r="K23" s="21" t="e">
        <f>IF(#REF!&lt;&gt;0,"Não","")</f>
        <v>#REF!</v>
      </c>
      <c r="L23" s="47"/>
      <c r="T23" s="48">
        <f>C23</f>
        <v>46007</v>
      </c>
      <c r="U23" s="39">
        <f t="shared" ref="U23:W26" si="8">H23</f>
        <v>11</v>
      </c>
      <c r="V23" s="40">
        <f t="shared" si="8"/>
        <v>1</v>
      </c>
      <c r="W23" s="40">
        <f t="shared" si="8"/>
        <v>11</v>
      </c>
      <c r="X23" s="25">
        <f>IF(W23=0," ",IF(W23&gt;1,1,))</f>
        <v>1</v>
      </c>
    </row>
    <row r="24" spans="1:24" s="27" customFormat="1">
      <c r="A24" s="8"/>
      <c r="B24" s="41" t="str">
        <f t="shared" si="4"/>
        <v>Qua</v>
      </c>
      <c r="C24" s="42">
        <f t="shared" si="4"/>
        <v>46008</v>
      </c>
      <c r="D24" s="43">
        <v>3</v>
      </c>
      <c r="E24" s="43">
        <v>1</v>
      </c>
      <c r="F24" s="43">
        <v>0</v>
      </c>
      <c r="G24" s="43">
        <v>0</v>
      </c>
      <c r="H24" s="44">
        <f t="shared" si="5"/>
        <v>3</v>
      </c>
      <c r="I24" s="45">
        <f t="shared" si="6"/>
        <v>0.5</v>
      </c>
      <c r="J24" s="46">
        <f t="shared" si="7"/>
        <v>6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46008</v>
      </c>
      <c r="U24" s="39">
        <f t="shared" si="8"/>
        <v>3</v>
      </c>
      <c r="V24" s="40">
        <f t="shared" si="8"/>
        <v>0.5</v>
      </c>
      <c r="W24" s="40">
        <f t="shared" si="8"/>
        <v>6</v>
      </c>
      <c r="X24" s="25">
        <f>IF(W24=0," ",IF(W24&gt;1,1,))</f>
        <v>1</v>
      </c>
    </row>
    <row r="25" spans="1:24">
      <c r="B25" s="41" t="str">
        <f t="shared" si="4"/>
        <v>Qui</v>
      </c>
      <c r="C25" s="42">
        <f t="shared" si="4"/>
        <v>46009</v>
      </c>
      <c r="D25" s="43">
        <v>0</v>
      </c>
      <c r="E25" s="43">
        <v>0</v>
      </c>
      <c r="F25" s="43">
        <v>0</v>
      </c>
      <c r="G25" s="43">
        <v>0</v>
      </c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46009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46010</v>
      </c>
      <c r="D26" s="43">
        <v>0</v>
      </c>
      <c r="E26" s="43">
        <v>0</v>
      </c>
      <c r="F26" s="43">
        <v>0</v>
      </c>
      <c r="G26" s="43">
        <v>0</v>
      </c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46010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46011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11</v>
      </c>
      <c r="E28" s="56">
        <f>IF(SUM(E22:E27)=0,0,AVERAGE(E22:E27))</f>
        <v>0.4</v>
      </c>
      <c r="F28" s="56">
        <f>SUM(F22:F27)</f>
        <v>13</v>
      </c>
      <c r="G28" s="57">
        <f>IF(SUM(G22:G27)=0,0,AVERAGE(G22:G27))</f>
        <v>0.41</v>
      </c>
      <c r="H28" s="56">
        <f t="shared" si="5"/>
        <v>24</v>
      </c>
      <c r="I28" s="58">
        <f>AVERAGE(I22:I26)</f>
        <v>0.40499999999999997</v>
      </c>
      <c r="J28" s="59">
        <f>IF(H28=0,0,H28/I28)</f>
        <v>59.259259259259267</v>
      </c>
      <c r="K28" s="60"/>
      <c r="L28" s="61"/>
      <c r="U28" s="25">
        <f>D28+F28</f>
        <v>24</v>
      </c>
      <c r="V28" s="33">
        <f>SUM(V22:V26)</f>
        <v>2.0249999999999999</v>
      </c>
      <c r="W28" s="34">
        <f>SUM(W22:W26)</f>
        <v>36.047619047619051</v>
      </c>
      <c r="X28" s="25">
        <f>COUNT(X22:X26)</f>
        <v>3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12.015873015873018</v>
      </c>
      <c r="X29" s="37">
        <f>IF(W28=0,0,W29)</f>
        <v>12.015873015873018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67.893333333333345</v>
      </c>
      <c r="C31" s="306"/>
      <c r="D31" s="352" t="s">
        <v>1</v>
      </c>
      <c r="E31" s="353"/>
      <c r="F31" s="353" t="s">
        <v>2</v>
      </c>
      <c r="G31" s="354"/>
      <c r="H31" s="355">
        <f>C34</f>
        <v>46006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46006</v>
      </c>
      <c r="D34" s="43">
        <v>10</v>
      </c>
      <c r="E34" s="43">
        <v>0.5</v>
      </c>
      <c r="F34" s="43">
        <v>25</v>
      </c>
      <c r="G34" s="43">
        <v>0.75</v>
      </c>
      <c r="H34" s="67">
        <f t="shared" ref="H34:H40" si="11">D34+F34</f>
        <v>35</v>
      </c>
      <c r="I34" s="68">
        <f t="shared" ref="I34:I39" si="12">IF(H34=0,0,AVERAGE(E34,G34))</f>
        <v>0.625</v>
      </c>
      <c r="J34" s="69">
        <f t="shared" ref="J34:J39" si="13">IF(H34=0,0,H34/I34)</f>
        <v>56</v>
      </c>
      <c r="K34" s="21" t="e">
        <f>IF(#REF!&lt;&gt;0,"Não","")</f>
        <v>#REF!</v>
      </c>
      <c r="L34" s="47"/>
      <c r="T34" s="70">
        <f>C34</f>
        <v>46006</v>
      </c>
      <c r="U34" s="63">
        <f>H34</f>
        <v>35</v>
      </c>
      <c r="V34" s="64">
        <f>I34</f>
        <v>0.625</v>
      </c>
      <c r="W34" s="64">
        <f>J34</f>
        <v>56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46007</v>
      </c>
      <c r="D35" s="43">
        <v>9</v>
      </c>
      <c r="E35" s="43">
        <v>0.25</v>
      </c>
      <c r="F35" s="43">
        <v>0</v>
      </c>
      <c r="G35" s="43">
        <v>0</v>
      </c>
      <c r="H35" s="67">
        <f t="shared" si="11"/>
        <v>9</v>
      </c>
      <c r="I35" s="68">
        <f t="shared" si="12"/>
        <v>0.125</v>
      </c>
      <c r="J35" s="69">
        <f t="shared" si="13"/>
        <v>72</v>
      </c>
      <c r="K35" s="21" t="e">
        <f>IF(#REF!&lt;&gt;0,"Não","")</f>
        <v>#REF!</v>
      </c>
      <c r="L35" s="47"/>
      <c r="T35" s="70">
        <f>C35</f>
        <v>46007</v>
      </c>
      <c r="U35" s="63">
        <f t="shared" ref="U35:W38" si="14">H35</f>
        <v>9</v>
      </c>
      <c r="V35" s="64">
        <f t="shared" si="14"/>
        <v>0.125</v>
      </c>
      <c r="W35" s="64">
        <f t="shared" si="14"/>
        <v>72</v>
      </c>
      <c r="X35" s="25">
        <f>IF(W35=0," ",IF(W35&gt;1,1,))</f>
        <v>1</v>
      </c>
    </row>
    <row r="36" spans="2:30">
      <c r="B36" s="65" t="str">
        <f t="shared" si="9"/>
        <v>Qua</v>
      </c>
      <c r="C36" s="66">
        <f t="shared" si="10"/>
        <v>46008</v>
      </c>
      <c r="D36" s="20">
        <v>0</v>
      </c>
      <c r="E36" s="43">
        <v>0</v>
      </c>
      <c r="F36" s="20">
        <v>14</v>
      </c>
      <c r="G36" s="43">
        <v>0.25</v>
      </c>
      <c r="H36" s="67">
        <f t="shared" si="11"/>
        <v>14</v>
      </c>
      <c r="I36" s="68">
        <f t="shared" si="12"/>
        <v>0.125</v>
      </c>
      <c r="J36" s="69">
        <f t="shared" si="13"/>
        <v>112</v>
      </c>
      <c r="K36" s="26" t="e">
        <f>IF(#REF!&lt;&gt;0,"Não","")</f>
        <v>#REF!</v>
      </c>
      <c r="L36" s="47"/>
      <c r="T36" s="70">
        <f>C36</f>
        <v>46008</v>
      </c>
      <c r="U36" s="63">
        <f t="shared" si="14"/>
        <v>14</v>
      </c>
      <c r="V36" s="64">
        <f t="shared" si="14"/>
        <v>0.125</v>
      </c>
      <c r="W36" s="64">
        <f t="shared" si="14"/>
        <v>112</v>
      </c>
      <c r="X36" s="25">
        <f>IF(W36=0," ",IF(W36&gt;1,1,))</f>
        <v>1</v>
      </c>
    </row>
    <row r="37" spans="2:30">
      <c r="B37" s="65" t="str">
        <f t="shared" si="9"/>
        <v>Qui</v>
      </c>
      <c r="C37" s="66">
        <f t="shared" si="10"/>
        <v>46009</v>
      </c>
      <c r="D37" s="43">
        <v>4</v>
      </c>
      <c r="E37" s="43">
        <v>0.25</v>
      </c>
      <c r="F37" s="43">
        <v>24</v>
      </c>
      <c r="G37" s="43">
        <v>1</v>
      </c>
      <c r="H37" s="67">
        <f t="shared" si="11"/>
        <v>28</v>
      </c>
      <c r="I37" s="68">
        <f t="shared" si="12"/>
        <v>0.625</v>
      </c>
      <c r="J37" s="69">
        <f t="shared" si="13"/>
        <v>44.8</v>
      </c>
      <c r="K37" s="21" t="e">
        <f>IF(#REF!&lt;&gt;0,"Não","")</f>
        <v>#REF!</v>
      </c>
      <c r="L37" s="47"/>
      <c r="T37" s="70">
        <f>C37</f>
        <v>46009</v>
      </c>
      <c r="U37" s="63">
        <f t="shared" si="14"/>
        <v>28</v>
      </c>
      <c r="V37" s="64">
        <f t="shared" si="14"/>
        <v>0.625</v>
      </c>
      <c r="W37" s="64">
        <f t="shared" si="14"/>
        <v>44.8</v>
      </c>
      <c r="X37" s="25">
        <f>IF(W37=0," ",IF(W37&gt;1,1,))</f>
        <v>1</v>
      </c>
    </row>
    <row r="38" spans="2:30">
      <c r="B38" s="65" t="str">
        <f t="shared" si="9"/>
        <v>Sex</v>
      </c>
      <c r="C38" s="66">
        <f t="shared" si="10"/>
        <v>46010</v>
      </c>
      <c r="D38" s="43">
        <v>15</v>
      </c>
      <c r="E38" s="43">
        <v>0.5</v>
      </c>
      <c r="F38" s="43">
        <v>26</v>
      </c>
      <c r="G38" s="43">
        <v>1</v>
      </c>
      <c r="H38" s="71">
        <f t="shared" si="11"/>
        <v>41</v>
      </c>
      <c r="I38" s="72">
        <f t="shared" si="12"/>
        <v>0.75</v>
      </c>
      <c r="J38" s="73">
        <f t="shared" si="13"/>
        <v>54.666666666666664</v>
      </c>
      <c r="K38" s="21" t="e">
        <f>IF(#REF!&lt;&gt;0,"Não","")</f>
        <v>#REF!</v>
      </c>
      <c r="L38" s="47"/>
      <c r="T38" s="70">
        <f>C38</f>
        <v>46010</v>
      </c>
      <c r="U38" s="63">
        <f t="shared" si="14"/>
        <v>41</v>
      </c>
      <c r="V38" s="64">
        <f t="shared" si="14"/>
        <v>0.75</v>
      </c>
      <c r="W38" s="64">
        <f t="shared" si="14"/>
        <v>54.666666666666664</v>
      </c>
      <c r="X38" s="25">
        <f>IF(W38=0," ",IF(W38&gt;1,1,))</f>
        <v>1</v>
      </c>
    </row>
    <row r="39" spans="2:30">
      <c r="B39" s="65" t="str">
        <f t="shared" si="9"/>
        <v>SAb</v>
      </c>
      <c r="C39" s="66">
        <f t="shared" si="10"/>
        <v>46011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38</v>
      </c>
      <c r="E40" s="76">
        <f>IF(SUM(E34:E39)=0,0,AVERAGE(E34:E39))</f>
        <v>0.3</v>
      </c>
      <c r="F40" s="76">
        <f>SUM(F34:F39)</f>
        <v>89</v>
      </c>
      <c r="G40" s="77">
        <f>IF(SUM(G34:G39)=0,0,AVERAGE(G34:G39))</f>
        <v>0.6</v>
      </c>
      <c r="H40" s="78">
        <f t="shared" si="11"/>
        <v>127</v>
      </c>
      <c r="I40" s="79">
        <f>AVERAGE(I34:I38)</f>
        <v>0.45</v>
      </c>
      <c r="J40" s="80">
        <v>0</v>
      </c>
      <c r="K40" s="60"/>
      <c r="L40" s="81"/>
      <c r="U40" s="25">
        <f>D40+F40</f>
        <v>127</v>
      </c>
      <c r="V40" s="33">
        <f>SUM(V34:V38)</f>
        <v>2.25</v>
      </c>
      <c r="W40" s="34">
        <f>SUM(W34:W38)</f>
        <v>339.4666666666667</v>
      </c>
      <c r="X40" s="25">
        <f>COUNT(X34:X38)</f>
        <v>5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67.893333333333345</v>
      </c>
      <c r="X41" s="37">
        <f>IF(W40=0,0,W41)</f>
        <v>67.893333333333345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45.138095238095232</v>
      </c>
      <c r="C43" s="335"/>
      <c r="D43" s="338" t="s">
        <v>1</v>
      </c>
      <c r="E43" s="339"/>
      <c r="F43" s="339" t="s">
        <v>2</v>
      </c>
      <c r="G43" s="340"/>
      <c r="H43" s="341">
        <f>C46</f>
        <v>46006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46006</v>
      </c>
      <c r="D46" s="43">
        <v>0</v>
      </c>
      <c r="E46" s="43">
        <v>0</v>
      </c>
      <c r="F46" s="43">
        <v>18</v>
      </c>
      <c r="G46" s="52">
        <v>0.75</v>
      </c>
      <c r="H46" s="96">
        <f t="shared" ref="H46:H52" si="18">D46+F46</f>
        <v>18</v>
      </c>
      <c r="I46" s="97">
        <f t="shared" ref="I46:I51" si="19">IF(H46=0,0,AVERAGE(E46,G46))</f>
        <v>0.375</v>
      </c>
      <c r="J46" s="98">
        <f t="shared" ref="J46:J51" si="20">IF(H46=0,0,H46/I46)</f>
        <v>48</v>
      </c>
      <c r="K46" s="53" t="e">
        <f>IF(#REF!&lt;&gt;0,"Não","")</f>
        <v>#REF!</v>
      </c>
      <c r="L46" s="47"/>
      <c r="R46" s="85"/>
      <c r="S46" s="99"/>
      <c r="T46" s="100">
        <f>C46</f>
        <v>46006</v>
      </c>
      <c r="U46" s="101">
        <f>H46</f>
        <v>18</v>
      </c>
      <c r="V46" s="102">
        <f>I46</f>
        <v>0.375</v>
      </c>
      <c r="W46" s="102">
        <f>J46</f>
        <v>48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46007</v>
      </c>
      <c r="D47" s="43">
        <v>10</v>
      </c>
      <c r="E47" s="43">
        <v>0.5</v>
      </c>
      <c r="F47" s="43">
        <v>22</v>
      </c>
      <c r="G47" s="52">
        <v>1</v>
      </c>
      <c r="H47" s="96">
        <f t="shared" si="18"/>
        <v>32</v>
      </c>
      <c r="I47" s="97">
        <f t="shared" si="19"/>
        <v>0.75</v>
      </c>
      <c r="J47" s="98">
        <f t="shared" si="20"/>
        <v>42.666666666666664</v>
      </c>
      <c r="K47" s="53" t="e">
        <f>IF(#REF!&lt;&gt;0,"Não","")</f>
        <v>#REF!</v>
      </c>
      <c r="L47" s="47"/>
      <c r="R47" s="85"/>
      <c r="S47" s="99"/>
      <c r="T47" s="100">
        <f>C47</f>
        <v>46007</v>
      </c>
      <c r="U47" s="101">
        <f t="shared" ref="U47:W50" si="21">H47</f>
        <v>32</v>
      </c>
      <c r="V47" s="102">
        <f t="shared" si="21"/>
        <v>0.75</v>
      </c>
      <c r="W47" s="102">
        <f t="shared" si="21"/>
        <v>42.666666666666664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46008</v>
      </c>
      <c r="D48" s="20">
        <v>11</v>
      </c>
      <c r="E48" s="43">
        <v>1</v>
      </c>
      <c r="F48" s="20">
        <v>18</v>
      </c>
      <c r="G48" s="52">
        <v>1</v>
      </c>
      <c r="H48" s="96">
        <f t="shared" si="18"/>
        <v>29</v>
      </c>
      <c r="I48" s="97">
        <f t="shared" si="19"/>
        <v>1</v>
      </c>
      <c r="J48" s="98">
        <f t="shared" si="20"/>
        <v>29</v>
      </c>
      <c r="K48" s="109" t="e">
        <f>IF(#REF!&lt;&gt;0,"Não","")</f>
        <v>#REF!</v>
      </c>
      <c r="L48" s="47"/>
      <c r="R48" s="110"/>
      <c r="S48" s="99"/>
      <c r="T48" s="100">
        <f>C48</f>
        <v>46008</v>
      </c>
      <c r="U48" s="101">
        <f t="shared" si="21"/>
        <v>29</v>
      </c>
      <c r="V48" s="102">
        <f t="shared" si="21"/>
        <v>1</v>
      </c>
      <c r="W48" s="102">
        <f t="shared" si="21"/>
        <v>29</v>
      </c>
      <c r="X48" s="25">
        <f>IF(W48=0," ",IF(W48&gt;1,1,))</f>
        <v>1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46009</v>
      </c>
      <c r="D49" s="43">
        <v>33</v>
      </c>
      <c r="E49" s="43">
        <v>2</v>
      </c>
      <c r="F49" s="20">
        <v>40</v>
      </c>
      <c r="G49" s="52">
        <v>2</v>
      </c>
      <c r="H49" s="96">
        <f t="shared" si="18"/>
        <v>73</v>
      </c>
      <c r="I49" s="97">
        <f t="shared" si="19"/>
        <v>2</v>
      </c>
      <c r="J49" s="98">
        <f t="shared" si="20"/>
        <v>36.5</v>
      </c>
      <c r="K49" s="53" t="e">
        <f>IF(#REF!&lt;&gt;0,"Não","")</f>
        <v>#REF!</v>
      </c>
      <c r="L49" s="47"/>
      <c r="R49" s="85"/>
      <c r="S49" s="99"/>
      <c r="T49" s="100">
        <f>C49</f>
        <v>46009</v>
      </c>
      <c r="U49" s="101">
        <f t="shared" si="21"/>
        <v>73</v>
      </c>
      <c r="V49" s="102">
        <f t="shared" si="21"/>
        <v>2</v>
      </c>
      <c r="W49" s="102">
        <f t="shared" si="21"/>
        <v>36.5</v>
      </c>
      <c r="X49" s="25">
        <f>IF(W49=0," ",IF(W49&gt;1,1,))</f>
        <v>1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46010</v>
      </c>
      <c r="D50" s="43">
        <v>28</v>
      </c>
      <c r="E50" s="43">
        <v>1.05</v>
      </c>
      <c r="F50" s="43">
        <v>45</v>
      </c>
      <c r="G50" s="52">
        <v>1.05</v>
      </c>
      <c r="H50" s="96">
        <f t="shared" si="18"/>
        <v>73</v>
      </c>
      <c r="I50" s="97">
        <f t="shared" si="19"/>
        <v>1.05</v>
      </c>
      <c r="J50" s="98">
        <f t="shared" si="20"/>
        <v>69.523809523809518</v>
      </c>
      <c r="K50" s="53" t="e">
        <f>IF(#REF!&lt;&gt;0,"Não","")</f>
        <v>#REF!</v>
      </c>
      <c r="L50" s="47"/>
      <c r="R50" s="85"/>
      <c r="S50" s="99"/>
      <c r="T50" s="100">
        <f>C50</f>
        <v>46010</v>
      </c>
      <c r="U50" s="101">
        <f t="shared" si="21"/>
        <v>73</v>
      </c>
      <c r="V50" s="102">
        <f t="shared" si="21"/>
        <v>1.05</v>
      </c>
      <c r="W50" s="102">
        <f t="shared" si="21"/>
        <v>69.523809523809518</v>
      </c>
      <c r="X50" s="25">
        <f>IF(W50=0," ",IF(W50&gt;1,1,))</f>
        <v>1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46011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82</v>
      </c>
      <c r="E52" s="115">
        <f>IF(SUM(E46:E51)=0,0,AVERAGE(E46:E51))</f>
        <v>0.90999999999999992</v>
      </c>
      <c r="F52" s="115">
        <f>SUM(F46:F51)</f>
        <v>143</v>
      </c>
      <c r="G52" s="116">
        <f>IF(SUM(G46:G51)=0,0,AVERAGE(G46:G51))</f>
        <v>1.1599999999999999</v>
      </c>
      <c r="H52" s="115">
        <f t="shared" si="18"/>
        <v>225</v>
      </c>
      <c r="I52" s="117">
        <f>AVERAGE(E52,G52)</f>
        <v>1.0349999999999999</v>
      </c>
      <c r="J52" s="118">
        <f>IF(I52=0,0,H52/I52)</f>
        <v>217.39130434782609</v>
      </c>
      <c r="K52" s="60"/>
      <c r="L52" s="119"/>
      <c r="R52" s="85"/>
      <c r="S52" s="3"/>
      <c r="T52" s="104"/>
      <c r="U52" s="25">
        <f>D52+F52</f>
        <v>225</v>
      </c>
      <c r="V52" s="33">
        <f>SUM(V46:V50)</f>
        <v>5.1749999999999998</v>
      </c>
      <c r="W52" s="34">
        <f>SUM(W46:W50)</f>
        <v>225.69047619047618</v>
      </c>
      <c r="X52" s="25">
        <f>COUNT(X46:X50)</f>
        <v>5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45.138095238095232</v>
      </c>
      <c r="X53" s="37">
        <f>IF(W52=0,0,W53)</f>
        <v>45.138095238095232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8</v>
      </c>
      <c r="C56" s="306"/>
      <c r="D56" s="317" t="s">
        <v>1</v>
      </c>
      <c r="E56" s="318"/>
      <c r="F56" s="318" t="s">
        <v>2</v>
      </c>
      <c r="G56" s="319"/>
      <c r="H56" s="320">
        <f>C59</f>
        <v>46006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46006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46006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46007</v>
      </c>
      <c r="D60" s="43">
        <v>1</v>
      </c>
      <c r="E60" s="43">
        <v>0.25</v>
      </c>
      <c r="F60" s="43">
        <v>1</v>
      </c>
      <c r="G60" s="52">
        <v>0.25</v>
      </c>
      <c r="H60" s="125">
        <f>D60+F60</f>
        <v>2</v>
      </c>
      <c r="I60" s="126">
        <f>IF(H60=0,0,AVERAGE(E60,G60))</f>
        <v>0.25</v>
      </c>
      <c r="J60" s="127">
        <f t="shared" si="23"/>
        <v>8</v>
      </c>
      <c r="K60" s="53" t="e">
        <f>IF(#REF!&lt;&gt;0,"Não","")</f>
        <v>#REF!</v>
      </c>
      <c r="L60" s="128"/>
      <c r="T60" s="129">
        <f>C60</f>
        <v>46007</v>
      </c>
      <c r="U60" s="130">
        <f t="shared" ref="U60:W63" si="25">H60</f>
        <v>2</v>
      </c>
      <c r="V60" s="131">
        <f t="shared" si="25"/>
        <v>0.25</v>
      </c>
      <c r="W60" s="131">
        <f t="shared" si="25"/>
        <v>8</v>
      </c>
      <c r="X60" s="25">
        <f>IF(W60=0," ",IF(W60&gt;1,1,))</f>
        <v>1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46008</v>
      </c>
      <c r="D61" s="20">
        <v>0</v>
      </c>
      <c r="E61" s="43">
        <v>0</v>
      </c>
      <c r="F61" s="20">
        <v>0</v>
      </c>
      <c r="G61" s="52">
        <v>0</v>
      </c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46008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46009</v>
      </c>
      <c r="D62" s="43">
        <v>0</v>
      </c>
      <c r="E62" s="43">
        <v>0</v>
      </c>
      <c r="F62" s="20">
        <v>0</v>
      </c>
      <c r="G62" s="52">
        <v>0</v>
      </c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46009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46010</v>
      </c>
      <c r="D63" s="43">
        <v>0</v>
      </c>
      <c r="E63" s="43">
        <v>0</v>
      </c>
      <c r="F63" s="43">
        <v>0</v>
      </c>
      <c r="G63" s="52">
        <v>0</v>
      </c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46010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46011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1</v>
      </c>
      <c r="E65" s="135">
        <f>IF(SUM(E59:E64)=0,0,AVERAGE(E59:E64))</f>
        <v>0.05</v>
      </c>
      <c r="F65" s="135">
        <f>SUM(F59:F64)</f>
        <v>1</v>
      </c>
      <c r="G65" s="136">
        <f>IF(SUM(G59:G64)=0,0,AVERAGE(G59:G64))</f>
        <v>0.05</v>
      </c>
      <c r="H65" s="135">
        <f t="shared" si="26"/>
        <v>2</v>
      </c>
      <c r="I65" s="137">
        <f>AVERAGE(E65,G65)</f>
        <v>0.05</v>
      </c>
      <c r="J65" s="138">
        <f>IF(I65=0,0,H65/I65)</f>
        <v>40</v>
      </c>
      <c r="K65" s="60"/>
      <c r="L65" s="139"/>
      <c r="U65" s="25">
        <f>D65+F65</f>
        <v>2</v>
      </c>
      <c r="V65" s="33">
        <f>SUM(V59:V63)</f>
        <v>0.25</v>
      </c>
      <c r="W65" s="34">
        <f>SUM(W59:W63)</f>
        <v>8</v>
      </c>
      <c r="X65" s="25">
        <f>COUNT(X59:X63)</f>
        <v>1</v>
      </c>
    </row>
    <row r="66" spans="1:67" s="1" customFormat="1" ht="92.25" customHeight="1">
      <c r="C66" s="140"/>
      <c r="V66" s="4"/>
      <c r="W66" s="36">
        <f>W65/X65</f>
        <v>8</v>
      </c>
      <c r="X66" s="37">
        <f>IF(W65=0,0,W66)</f>
        <v>8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6.3583333333333343</v>
      </c>
      <c r="C68" s="306"/>
      <c r="D68" s="309" t="s">
        <v>1</v>
      </c>
      <c r="E68" s="310"/>
      <c r="F68" s="311" t="s">
        <v>2</v>
      </c>
      <c r="G68" s="309"/>
      <c r="H68" s="312">
        <f>C71</f>
        <v>46006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46006</v>
      </c>
      <c r="D71" s="146">
        <v>17</v>
      </c>
      <c r="E71" s="146">
        <v>3</v>
      </c>
      <c r="F71" s="146">
        <v>20</v>
      </c>
      <c r="G71" s="146">
        <v>3</v>
      </c>
      <c r="H71" s="147">
        <f t="shared" ref="H71:H77" si="28">D71+F71</f>
        <v>37</v>
      </c>
      <c r="I71" s="148">
        <f t="shared" ref="I71:I76" si="29">IF(H71=0,0,AVERAGE(E71,G71))</f>
        <v>3</v>
      </c>
      <c r="J71" s="149">
        <f t="shared" ref="J71:J76" si="30">IF(H71=0,0,H71/I71)</f>
        <v>12.333333333333334</v>
      </c>
      <c r="K71" s="150"/>
      <c r="L71" s="128"/>
      <c r="T71" s="151">
        <f>C71</f>
        <v>46006</v>
      </c>
      <c r="U71" s="152">
        <f>H71</f>
        <v>37</v>
      </c>
      <c r="V71" s="153">
        <f>I71</f>
        <v>3</v>
      </c>
      <c r="W71" s="153">
        <f>J71</f>
        <v>12.333333333333334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46007</v>
      </c>
      <c r="D72" s="146">
        <v>0</v>
      </c>
      <c r="E72" s="146">
        <v>1</v>
      </c>
      <c r="F72" s="146">
        <v>6</v>
      </c>
      <c r="G72" s="146">
        <v>3</v>
      </c>
      <c r="H72" s="147">
        <f t="shared" si="28"/>
        <v>6</v>
      </c>
      <c r="I72" s="148">
        <f t="shared" si="29"/>
        <v>2</v>
      </c>
      <c r="J72" s="149">
        <f t="shared" si="30"/>
        <v>3</v>
      </c>
      <c r="K72" s="150"/>
      <c r="L72" s="128"/>
      <c r="T72" s="151">
        <f>C72</f>
        <v>46007</v>
      </c>
      <c r="U72" s="152">
        <f t="shared" ref="U72:W75" si="32">H72</f>
        <v>6</v>
      </c>
      <c r="V72" s="153">
        <f t="shared" si="32"/>
        <v>2</v>
      </c>
      <c r="W72" s="153">
        <f t="shared" si="32"/>
        <v>3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46008</v>
      </c>
      <c r="D73" s="146">
        <v>3</v>
      </c>
      <c r="E73" s="146">
        <v>2</v>
      </c>
      <c r="F73" s="146">
        <v>6</v>
      </c>
      <c r="G73" s="146">
        <v>2</v>
      </c>
      <c r="H73" s="147">
        <f t="shared" si="28"/>
        <v>9</v>
      </c>
      <c r="I73" s="148">
        <f t="shared" si="29"/>
        <v>2</v>
      </c>
      <c r="J73" s="149">
        <f t="shared" si="30"/>
        <v>4.5</v>
      </c>
      <c r="K73" s="150"/>
      <c r="L73" s="128"/>
      <c r="T73" s="151">
        <f>C73</f>
        <v>46008</v>
      </c>
      <c r="U73" s="152">
        <f t="shared" si="32"/>
        <v>9</v>
      </c>
      <c r="V73" s="153">
        <f t="shared" si="32"/>
        <v>2</v>
      </c>
      <c r="W73" s="153">
        <f t="shared" si="32"/>
        <v>4.5</v>
      </c>
      <c r="X73" s="25">
        <f>IF(W73=0," ",IF(W73&gt;1,1,))</f>
        <v>1</v>
      </c>
    </row>
    <row r="74" spans="1:67" ht="21" customHeight="1">
      <c r="B74" s="144" t="str">
        <f t="shared" si="31"/>
        <v>Qui</v>
      </c>
      <c r="C74" s="145">
        <f t="shared" si="31"/>
        <v>46009</v>
      </c>
      <c r="D74" s="146">
        <v>6</v>
      </c>
      <c r="E74" s="146">
        <v>3</v>
      </c>
      <c r="F74" s="146">
        <v>8</v>
      </c>
      <c r="G74" s="146">
        <v>2</v>
      </c>
      <c r="H74" s="147">
        <f t="shared" si="28"/>
        <v>14</v>
      </c>
      <c r="I74" s="148">
        <f t="shared" si="29"/>
        <v>2.5</v>
      </c>
      <c r="J74" s="149">
        <f t="shared" si="30"/>
        <v>5.6</v>
      </c>
      <c r="K74" s="150"/>
      <c r="L74" s="128"/>
      <c r="T74" s="151">
        <f>C74</f>
        <v>46009</v>
      </c>
      <c r="U74" s="152">
        <f t="shared" si="32"/>
        <v>14</v>
      </c>
      <c r="V74" s="153">
        <f t="shared" si="32"/>
        <v>2.5</v>
      </c>
      <c r="W74" s="153">
        <f t="shared" si="32"/>
        <v>5.6</v>
      </c>
      <c r="X74" s="25">
        <f>IF(W74=0," ",IF(W74&gt;1,1,))</f>
        <v>1</v>
      </c>
    </row>
    <row r="75" spans="1:67" ht="21" customHeight="1">
      <c r="B75" s="144" t="str">
        <f t="shared" si="31"/>
        <v>Sex</v>
      </c>
      <c r="C75" s="145">
        <f t="shared" si="31"/>
        <v>46010</v>
      </c>
      <c r="D75" s="146">
        <v>0</v>
      </c>
      <c r="E75" s="146">
        <v>0</v>
      </c>
      <c r="F75" s="146">
        <v>0</v>
      </c>
      <c r="G75" s="146">
        <v>0</v>
      </c>
      <c r="H75" s="147">
        <f t="shared" si="28"/>
        <v>0</v>
      </c>
      <c r="I75" s="148">
        <f t="shared" si="29"/>
        <v>0</v>
      </c>
      <c r="J75" s="149">
        <f t="shared" si="30"/>
        <v>0</v>
      </c>
      <c r="K75" s="150"/>
      <c r="L75" s="128"/>
      <c r="T75" s="151">
        <f>C75</f>
        <v>46010</v>
      </c>
      <c r="U75" s="152">
        <f t="shared" si="32"/>
        <v>0</v>
      </c>
      <c r="V75" s="153">
        <f t="shared" si="32"/>
        <v>0</v>
      </c>
      <c r="W75" s="153">
        <f t="shared" si="32"/>
        <v>0</v>
      </c>
      <c r="X75" s="25" t="str">
        <f>IF(W75=0," ",IF(W75&gt;1,1,))</f>
        <v xml:space="preserve"> </v>
      </c>
    </row>
    <row r="76" spans="1:67" ht="21" customHeight="1">
      <c r="B76" s="144" t="str">
        <f t="shared" si="31"/>
        <v>SAb</v>
      </c>
      <c r="C76" s="145">
        <f t="shared" si="31"/>
        <v>46011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26</v>
      </c>
      <c r="E77" s="157">
        <f>IF(SUM(E71:E76)=0,0,AVERAGE(E71:E76))</f>
        <v>1.8</v>
      </c>
      <c r="F77" s="157">
        <f>SUM(F71:F76)</f>
        <v>40</v>
      </c>
      <c r="G77" s="158">
        <f>IF(SUM(G71:G76)=0,0,AVERAGE(G71:G76))</f>
        <v>2</v>
      </c>
      <c r="H77" s="157">
        <f t="shared" si="28"/>
        <v>66</v>
      </c>
      <c r="I77" s="159">
        <f>AVERAGE(E77,G77)</f>
        <v>1.9</v>
      </c>
      <c r="J77" s="160">
        <f>IF(I77=0,0,H77/I77)</f>
        <v>34.736842105263158</v>
      </c>
      <c r="K77" s="60"/>
      <c r="L77" s="142"/>
      <c r="U77" s="25">
        <f>D77+F77</f>
        <v>66</v>
      </c>
      <c r="V77" s="33">
        <f>SUM(V71:V75)</f>
        <v>9.5</v>
      </c>
      <c r="W77" s="34">
        <f>SUM(W71:W75)</f>
        <v>25.433333333333337</v>
      </c>
      <c r="X77" s="25">
        <f>COUNT(X71:X75)</f>
        <v>4</v>
      </c>
    </row>
    <row r="78" spans="1:67" s="1" customFormat="1" ht="30.75" customHeight="1">
      <c r="C78" s="140"/>
      <c r="V78" s="4"/>
      <c r="W78" s="36">
        <f>W77/X77</f>
        <v>6.3583333333333343</v>
      </c>
      <c r="X78" s="37">
        <f>IF(W77=0,0,W78)</f>
        <v>6.3583333333333343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46006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46007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46008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46009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46010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46011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8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7" priority="11" operator="equal">
      <formula>$R$2</formula>
    </cfRule>
  </conditionalFormatting>
  <conditionalFormatting sqref="C59:C64">
    <cfRule type="cellIs" dxfId="6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O127"/>
  <sheetViews>
    <sheetView workbookViewId="0">
      <selection activeCell="G73" sqref="G73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24.781512605042018</v>
      </c>
      <c r="C7" s="306"/>
      <c r="D7" s="382" t="s">
        <v>1</v>
      </c>
      <c r="E7" s="383"/>
      <c r="F7" s="383" t="s">
        <v>2</v>
      </c>
      <c r="G7" s="384"/>
      <c r="H7" s="385">
        <f>C10</f>
        <v>46013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'15dez'!C15+2</f>
        <v>46013</v>
      </c>
      <c r="D10" s="20">
        <v>110</v>
      </c>
      <c r="E10" s="20">
        <v>8.5</v>
      </c>
      <c r="F10" s="20">
        <v>100</v>
      </c>
      <c r="G10" s="20">
        <v>8.5</v>
      </c>
      <c r="H10" s="179">
        <f t="shared" ref="H10:H16" si="0">D10+F10</f>
        <v>210</v>
      </c>
      <c r="I10" s="180">
        <f t="shared" ref="I10:I15" si="1">IF(H10=0,0,AVERAGE(E10,G10))</f>
        <v>8.5</v>
      </c>
      <c r="J10" s="181">
        <f t="shared" ref="J10:J15" si="2">IF(H10=0,0,H10/I10)</f>
        <v>24.705882352941178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46013</v>
      </c>
      <c r="U10" s="17">
        <f>H10</f>
        <v>210</v>
      </c>
      <c r="V10" s="19">
        <f>I10</f>
        <v>8.5</v>
      </c>
      <c r="W10" s="24">
        <f>J10</f>
        <v>24.705882352941178</v>
      </c>
      <c r="X10" s="25">
        <f>IF(W10=0," ",IF(W10&gt;1,1,))</f>
        <v>1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46014</v>
      </c>
      <c r="D11" s="20">
        <v>87</v>
      </c>
      <c r="E11" s="20">
        <v>7</v>
      </c>
      <c r="F11" s="20">
        <v>0</v>
      </c>
      <c r="G11" s="20">
        <v>0</v>
      </c>
      <c r="H11" s="179">
        <f t="shared" si="0"/>
        <v>87</v>
      </c>
      <c r="I11" s="180">
        <f t="shared" si="1"/>
        <v>3.5</v>
      </c>
      <c r="J11" s="181">
        <f t="shared" si="2"/>
        <v>24.857142857142858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46014</v>
      </c>
      <c r="U11" s="17">
        <f t="shared" ref="U11:W14" si="3">H11</f>
        <v>87</v>
      </c>
      <c r="V11" s="19">
        <f t="shared" si="3"/>
        <v>3.5</v>
      </c>
      <c r="W11" s="24">
        <f t="shared" si="3"/>
        <v>24.857142857142858</v>
      </c>
      <c r="X11" s="25">
        <f>IF(W11=0," ",IF(W11&gt;1,1,))</f>
        <v>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46015</v>
      </c>
      <c r="D12" s="20"/>
      <c r="E12" s="20"/>
      <c r="F12" s="20"/>
      <c r="G12" s="20"/>
      <c r="H12" s="179">
        <f t="shared" si="0"/>
        <v>0</v>
      </c>
      <c r="I12" s="180">
        <f t="shared" si="1"/>
        <v>0</v>
      </c>
      <c r="J12" s="181">
        <f t="shared" si="2"/>
        <v>0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46015</v>
      </c>
      <c r="U12" s="17">
        <f t="shared" si="3"/>
        <v>0</v>
      </c>
      <c r="V12" s="19">
        <f t="shared" si="3"/>
        <v>0</v>
      </c>
      <c r="W12" s="24">
        <f t="shared" si="3"/>
        <v>0</v>
      </c>
      <c r="X12" s="25" t="str">
        <f>IF(W12=0," ",IF(W12&gt;1,1,))</f>
        <v xml:space="preserve"> 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46016</v>
      </c>
      <c r="D13" s="20"/>
      <c r="E13" s="20"/>
      <c r="F13" s="20"/>
      <c r="G13" s="20"/>
      <c r="H13" s="179">
        <f t="shared" si="0"/>
        <v>0</v>
      </c>
      <c r="I13" s="180">
        <f t="shared" si="1"/>
        <v>0</v>
      </c>
      <c r="J13" s="181">
        <f t="shared" si="2"/>
        <v>0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46016</v>
      </c>
      <c r="U13" s="17">
        <f t="shared" si="3"/>
        <v>0</v>
      </c>
      <c r="V13" s="19">
        <f t="shared" si="3"/>
        <v>0</v>
      </c>
      <c r="W13" s="24">
        <f t="shared" si="3"/>
        <v>0</v>
      </c>
      <c r="X13" s="25" t="str">
        <f>IF(W13=0," ",IF(W13&gt;1,1,))</f>
        <v xml:space="preserve"> 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46017</v>
      </c>
      <c r="D14" s="20"/>
      <c r="E14" s="20"/>
      <c r="F14" s="20"/>
      <c r="G14" s="20"/>
      <c r="H14" s="179">
        <f t="shared" si="0"/>
        <v>0</v>
      </c>
      <c r="I14" s="180">
        <f t="shared" si="1"/>
        <v>0</v>
      </c>
      <c r="J14" s="181">
        <f t="shared" si="2"/>
        <v>0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46017</v>
      </c>
      <c r="U14" s="17">
        <f t="shared" si="3"/>
        <v>0</v>
      </c>
      <c r="V14" s="19">
        <f t="shared" si="3"/>
        <v>0</v>
      </c>
      <c r="W14" s="24">
        <f t="shared" si="3"/>
        <v>0</v>
      </c>
      <c r="X14" s="25" t="str">
        <f>IF(W14=0," ",IF(W14&gt;1,1,))</f>
        <v xml:space="preserve"> 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46018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197</v>
      </c>
      <c r="E16" s="30">
        <f>IF(SUM(E10:E15)=0,0,AVERAGE(E10:E15))</f>
        <v>7.75</v>
      </c>
      <c r="F16" s="30">
        <f>SUM(F10:F15)</f>
        <v>100</v>
      </c>
      <c r="G16" s="30">
        <f>IF(SUM(G10:G15)=0,0,AVERAGE(G10:G15))</f>
        <v>4.25</v>
      </c>
      <c r="H16" s="30">
        <f t="shared" si="0"/>
        <v>297</v>
      </c>
      <c r="I16" s="31">
        <f>IF(H16=0,0,AVERAGE(E16,G16))</f>
        <v>6</v>
      </c>
      <c r="J16" s="32">
        <f>IF(H16=0,0,H16/I16)</f>
        <v>49.5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297</v>
      </c>
      <c r="V16" s="33">
        <f>SUM(V10:V14)</f>
        <v>12</v>
      </c>
      <c r="W16" s="34">
        <f>SUM(W10:W14)</f>
        <v>49.563025210084035</v>
      </c>
      <c r="X16" s="25">
        <f>COUNT(X10:X14)</f>
        <v>2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>
        <f>W16/X16</f>
        <v>24.781512605042018</v>
      </c>
      <c r="X17" s="37">
        <f>IF(W16=0,0,W17)</f>
        <v>24.781512605042018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8</v>
      </c>
      <c r="C19" s="306"/>
      <c r="D19" s="368" t="s">
        <v>1</v>
      </c>
      <c r="E19" s="369"/>
      <c r="F19" s="369" t="s">
        <v>2</v>
      </c>
      <c r="G19" s="370"/>
      <c r="H19" s="371">
        <f>C22</f>
        <v>46013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46013</v>
      </c>
      <c r="D22" s="43">
        <v>0</v>
      </c>
      <c r="E22" s="43">
        <v>0</v>
      </c>
      <c r="F22" s="43">
        <v>2</v>
      </c>
      <c r="G22" s="43">
        <v>0.5</v>
      </c>
      <c r="H22" s="44">
        <f t="shared" ref="H22:H28" si="5">D22+F22</f>
        <v>2</v>
      </c>
      <c r="I22" s="45">
        <f t="shared" ref="I22:I27" si="6">IF(H22=0,0,AVERAGE(E22,G22))</f>
        <v>0.25</v>
      </c>
      <c r="J22" s="46">
        <f t="shared" ref="J22:J27" si="7">IF(H22=0,0,H22/I22)</f>
        <v>8</v>
      </c>
      <c r="K22" s="21" t="e">
        <f>IF(#REF!&lt;&gt;0,"Não","")</f>
        <v>#REF!</v>
      </c>
      <c r="L22" s="47"/>
      <c r="T22" s="48">
        <f>C22</f>
        <v>46013</v>
      </c>
      <c r="U22" s="39">
        <f>H22</f>
        <v>2</v>
      </c>
      <c r="V22" s="40">
        <f>I22</f>
        <v>0.25</v>
      </c>
      <c r="W22" s="40">
        <f>J22</f>
        <v>8</v>
      </c>
      <c r="X22" s="25">
        <f>IF(W22=0," ",IF(W22&gt;1,1,))</f>
        <v>1</v>
      </c>
    </row>
    <row r="23" spans="1:24">
      <c r="B23" s="41" t="str">
        <f t="shared" si="4"/>
        <v>Ter</v>
      </c>
      <c r="C23" s="42">
        <f t="shared" si="4"/>
        <v>46014</v>
      </c>
      <c r="D23" s="43">
        <v>0</v>
      </c>
      <c r="E23" s="43">
        <v>0</v>
      </c>
      <c r="F23" s="43">
        <v>0</v>
      </c>
      <c r="G23" s="43">
        <v>0</v>
      </c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46014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46015</v>
      </c>
      <c r="D24" s="43"/>
      <c r="E24" s="43"/>
      <c r="F24" s="43"/>
      <c r="G24" s="43"/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46015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46016</v>
      </c>
      <c r="D25" s="43"/>
      <c r="E25" s="43"/>
      <c r="F25" s="43"/>
      <c r="G25" s="43"/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46016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46017</v>
      </c>
      <c r="D26" s="43"/>
      <c r="E26" s="43"/>
      <c r="F26" s="43"/>
      <c r="G26" s="43"/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46017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46018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2</v>
      </c>
      <c r="G28" s="57">
        <f>IF(SUM(G22:G27)=0,0,AVERAGE(G22:G27))</f>
        <v>0.25</v>
      </c>
      <c r="H28" s="56">
        <f t="shared" si="5"/>
        <v>2</v>
      </c>
      <c r="I28" s="58">
        <f>AVERAGE(I22:I26)</f>
        <v>0.05</v>
      </c>
      <c r="J28" s="59">
        <f>IF(H28=0,0,H28/I28)</f>
        <v>40</v>
      </c>
      <c r="K28" s="60"/>
      <c r="L28" s="61"/>
      <c r="U28" s="25">
        <f>D28+F28</f>
        <v>2</v>
      </c>
      <c r="V28" s="33">
        <f>SUM(V22:V26)</f>
        <v>0.25</v>
      </c>
      <c r="W28" s="34">
        <f>SUM(W22:W26)</f>
        <v>8</v>
      </c>
      <c r="X28" s="25">
        <f>COUNT(X22:X26)</f>
        <v>1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>
        <f>W28/X28</f>
        <v>8</v>
      </c>
      <c r="X29" s="37">
        <f>IF(W28=0,0,W29)</f>
        <v>8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50.666666666666664</v>
      </c>
      <c r="C31" s="306"/>
      <c r="D31" s="352" t="s">
        <v>1</v>
      </c>
      <c r="E31" s="353"/>
      <c r="F31" s="353" t="s">
        <v>2</v>
      </c>
      <c r="G31" s="354"/>
      <c r="H31" s="355">
        <f>C34</f>
        <v>46013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46013</v>
      </c>
      <c r="D34" s="43">
        <v>19</v>
      </c>
      <c r="E34" s="43">
        <v>0.75</v>
      </c>
      <c r="F34" s="43">
        <v>0</v>
      </c>
      <c r="G34" s="43">
        <v>0</v>
      </c>
      <c r="H34" s="67">
        <f t="shared" ref="H34:H40" si="11">D34+F34</f>
        <v>19</v>
      </c>
      <c r="I34" s="68">
        <f t="shared" ref="I34:I39" si="12">IF(H34=0,0,AVERAGE(E34,G34))</f>
        <v>0.375</v>
      </c>
      <c r="J34" s="69">
        <f t="shared" ref="J34:J39" si="13">IF(H34=0,0,H34/I34)</f>
        <v>50.666666666666664</v>
      </c>
      <c r="K34" s="21" t="e">
        <f>IF(#REF!&lt;&gt;0,"Não","")</f>
        <v>#REF!</v>
      </c>
      <c r="L34" s="47"/>
      <c r="T34" s="70">
        <f>C34</f>
        <v>46013</v>
      </c>
      <c r="U34" s="63">
        <f>H34</f>
        <v>19</v>
      </c>
      <c r="V34" s="64">
        <f>I34</f>
        <v>0.375</v>
      </c>
      <c r="W34" s="64">
        <f>J34</f>
        <v>50.666666666666664</v>
      </c>
      <c r="X34" s="25">
        <f>IF(W34=0," ",IF(W34&gt;1,1,))</f>
        <v>1</v>
      </c>
    </row>
    <row r="35" spans="2:30">
      <c r="B35" s="65" t="str">
        <f t="shared" si="9"/>
        <v>Ter</v>
      </c>
      <c r="C35" s="66">
        <f t="shared" si="10"/>
        <v>46014</v>
      </c>
      <c r="D35" s="43">
        <v>0</v>
      </c>
      <c r="E35" s="43">
        <v>0</v>
      </c>
      <c r="F35" s="43">
        <v>0</v>
      </c>
      <c r="G35" s="43">
        <v>0</v>
      </c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46014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46015</v>
      </c>
      <c r="D36" s="20"/>
      <c r="E36" s="43"/>
      <c r="F36" s="20"/>
      <c r="G36" s="43"/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46015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46016</v>
      </c>
      <c r="D37" s="43"/>
      <c r="E37" s="43"/>
      <c r="F37" s="43"/>
      <c r="G37" s="43"/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46016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46017</v>
      </c>
      <c r="D38" s="43"/>
      <c r="E38" s="43"/>
      <c r="F38" s="43"/>
      <c r="G38" s="43"/>
      <c r="H38" s="71">
        <f t="shared" si="11"/>
        <v>0</v>
      </c>
      <c r="I38" s="72">
        <f t="shared" si="12"/>
        <v>0</v>
      </c>
      <c r="J38" s="73">
        <f t="shared" si="13"/>
        <v>0</v>
      </c>
      <c r="K38" s="21" t="e">
        <f>IF(#REF!&lt;&gt;0,"Não","")</f>
        <v>#REF!</v>
      </c>
      <c r="L38" s="47"/>
      <c r="T38" s="70">
        <f>C38</f>
        <v>46017</v>
      </c>
      <c r="U38" s="63">
        <f t="shared" si="14"/>
        <v>0</v>
      </c>
      <c r="V38" s="64">
        <f t="shared" si="14"/>
        <v>0</v>
      </c>
      <c r="W38" s="64">
        <f t="shared" si="14"/>
        <v>0</v>
      </c>
      <c r="X38" s="25" t="str">
        <f>IF(W38=0," ",IF(W38&gt;1,1,))</f>
        <v xml:space="preserve"> </v>
      </c>
    </row>
    <row r="39" spans="2:30">
      <c r="B39" s="65" t="str">
        <f t="shared" si="9"/>
        <v>SAb</v>
      </c>
      <c r="C39" s="66">
        <f t="shared" si="10"/>
        <v>46018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19</v>
      </c>
      <c r="E40" s="76">
        <f>IF(SUM(E34:E39)=0,0,AVERAGE(E34:E39))</f>
        <v>0.375</v>
      </c>
      <c r="F40" s="76">
        <f>SUM(F34:F39)</f>
        <v>0</v>
      </c>
      <c r="G40" s="77">
        <f>IF(SUM(G34:G39)=0,0,AVERAGE(G34:G39))</f>
        <v>0</v>
      </c>
      <c r="H40" s="78">
        <f t="shared" si="11"/>
        <v>19</v>
      </c>
      <c r="I40" s="79">
        <f>AVERAGE(I34:I38)</f>
        <v>7.4999999999999997E-2</v>
      </c>
      <c r="J40" s="80">
        <v>0</v>
      </c>
      <c r="K40" s="60"/>
      <c r="L40" s="81"/>
      <c r="U40" s="25">
        <f>D40+F40</f>
        <v>19</v>
      </c>
      <c r="V40" s="33">
        <f>SUM(V34:V38)</f>
        <v>0.375</v>
      </c>
      <c r="W40" s="34">
        <f>SUM(W34:W38)</f>
        <v>50.666666666666664</v>
      </c>
      <c r="X40" s="25">
        <f>COUNT(X34:X38)</f>
        <v>1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>
        <f>W40/X40</f>
        <v>50.666666666666664</v>
      </c>
      <c r="X41" s="37">
        <f>IF(W40=0,0,W41)</f>
        <v>50.666666666666664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44</v>
      </c>
      <c r="C43" s="335"/>
      <c r="D43" s="338" t="s">
        <v>1</v>
      </c>
      <c r="E43" s="339"/>
      <c r="F43" s="339" t="s">
        <v>2</v>
      </c>
      <c r="G43" s="340"/>
      <c r="H43" s="341">
        <f>C46</f>
        <v>46013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46013</v>
      </c>
      <c r="D46" s="43">
        <v>6</v>
      </c>
      <c r="E46" s="43">
        <v>0.25</v>
      </c>
      <c r="F46" s="43">
        <v>10</v>
      </c>
      <c r="G46" s="52">
        <v>0.25</v>
      </c>
      <c r="H46" s="96">
        <f t="shared" ref="H46:H52" si="18">D46+F46</f>
        <v>16</v>
      </c>
      <c r="I46" s="97">
        <f t="shared" ref="I46:I51" si="19">IF(H46=0,0,AVERAGE(E46,G46))</f>
        <v>0.25</v>
      </c>
      <c r="J46" s="98">
        <f t="shared" ref="J46:J51" si="20">IF(H46=0,0,H46/I46)</f>
        <v>64</v>
      </c>
      <c r="K46" s="53" t="e">
        <f>IF(#REF!&lt;&gt;0,"Não","")</f>
        <v>#REF!</v>
      </c>
      <c r="L46" s="47"/>
      <c r="R46" s="85"/>
      <c r="S46" s="99"/>
      <c r="T46" s="100">
        <f>C46</f>
        <v>46013</v>
      </c>
      <c r="U46" s="101">
        <f>H46</f>
        <v>16</v>
      </c>
      <c r="V46" s="102">
        <f>I46</f>
        <v>0.25</v>
      </c>
      <c r="W46" s="102">
        <f>J46</f>
        <v>64</v>
      </c>
      <c r="X46" s="25">
        <f>IF(W46=0," ",IF(W46&gt;1,1,))</f>
        <v>1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46014</v>
      </c>
      <c r="D47" s="43">
        <v>6</v>
      </c>
      <c r="E47" s="43">
        <v>0.5</v>
      </c>
      <c r="F47" s="43">
        <v>0</v>
      </c>
      <c r="G47" s="52">
        <v>0</v>
      </c>
      <c r="H47" s="96">
        <f t="shared" si="18"/>
        <v>6</v>
      </c>
      <c r="I47" s="97">
        <f t="shared" si="19"/>
        <v>0.25</v>
      </c>
      <c r="J47" s="98">
        <f t="shared" si="20"/>
        <v>24</v>
      </c>
      <c r="K47" s="53" t="e">
        <f>IF(#REF!&lt;&gt;0,"Não","")</f>
        <v>#REF!</v>
      </c>
      <c r="L47" s="47"/>
      <c r="R47" s="85"/>
      <c r="S47" s="99"/>
      <c r="T47" s="100">
        <f>C47</f>
        <v>46014</v>
      </c>
      <c r="U47" s="101">
        <f t="shared" ref="U47:W50" si="21">H47</f>
        <v>6</v>
      </c>
      <c r="V47" s="102">
        <f t="shared" si="21"/>
        <v>0.25</v>
      </c>
      <c r="W47" s="102">
        <f t="shared" si="21"/>
        <v>24</v>
      </c>
      <c r="X47" s="25">
        <f>IF(W47=0," ",IF(W47&gt;1,1,))</f>
        <v>1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46015</v>
      </c>
      <c r="D48" s="20"/>
      <c r="E48" s="43"/>
      <c r="F48" s="20"/>
      <c r="G48" s="52"/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46015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46016</v>
      </c>
      <c r="D49" s="43"/>
      <c r="E49" s="43"/>
      <c r="F49" s="20"/>
      <c r="G49" s="52"/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46016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46017</v>
      </c>
      <c r="D50" s="43"/>
      <c r="E50" s="43"/>
      <c r="F50" s="43"/>
      <c r="G50" s="52"/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46017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46018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12</v>
      </c>
      <c r="E52" s="115">
        <f>IF(SUM(E46:E51)=0,0,AVERAGE(E46:E51))</f>
        <v>0.375</v>
      </c>
      <c r="F52" s="115">
        <f>SUM(F46:F51)</f>
        <v>10</v>
      </c>
      <c r="G52" s="116">
        <f>IF(SUM(G46:G51)=0,0,AVERAGE(G46:G51))</f>
        <v>0.125</v>
      </c>
      <c r="H52" s="115">
        <f t="shared" si="18"/>
        <v>22</v>
      </c>
      <c r="I52" s="117">
        <f>AVERAGE(E52,G52)</f>
        <v>0.25</v>
      </c>
      <c r="J52" s="118">
        <f>IF(I52=0,0,H52/I52)</f>
        <v>88</v>
      </c>
      <c r="K52" s="60"/>
      <c r="L52" s="119"/>
      <c r="R52" s="85"/>
      <c r="S52" s="3"/>
      <c r="T52" s="104"/>
      <c r="U52" s="25">
        <f>D52+F52</f>
        <v>22</v>
      </c>
      <c r="V52" s="33">
        <f>SUM(V46:V50)</f>
        <v>0.5</v>
      </c>
      <c r="W52" s="34">
        <f>SUM(W46:W50)</f>
        <v>88</v>
      </c>
      <c r="X52" s="25">
        <f>COUNT(X46:X50)</f>
        <v>2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>
        <f>W52/X52</f>
        <v>44</v>
      </c>
      <c r="X53" s="37">
        <f>IF(W52=0,0,W53)</f>
        <v>44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46013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46013</v>
      </c>
      <c r="D59" s="43">
        <v>0</v>
      </c>
      <c r="E59" s="43">
        <v>0</v>
      </c>
      <c r="F59" s="43">
        <v>0</v>
      </c>
      <c r="G59" s="52">
        <v>0</v>
      </c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46013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46014</v>
      </c>
      <c r="D60" s="43">
        <v>0</v>
      </c>
      <c r="E60" s="43">
        <v>0</v>
      </c>
      <c r="F60" s="43">
        <v>0</v>
      </c>
      <c r="G60" s="52">
        <v>0</v>
      </c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46014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46015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46015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46016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46016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46017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46017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46018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7.416666666666667</v>
      </c>
      <c r="C68" s="306"/>
      <c r="D68" s="309" t="s">
        <v>1</v>
      </c>
      <c r="E68" s="310"/>
      <c r="F68" s="311" t="s">
        <v>2</v>
      </c>
      <c r="G68" s="309"/>
      <c r="H68" s="312">
        <f>C71</f>
        <v>46013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46013</v>
      </c>
      <c r="D71" s="146">
        <v>9</v>
      </c>
      <c r="E71" s="146">
        <v>2</v>
      </c>
      <c r="F71" s="146">
        <v>2</v>
      </c>
      <c r="G71" s="146">
        <v>2</v>
      </c>
      <c r="H71" s="147">
        <f t="shared" ref="H71:H77" si="28">D71+F71</f>
        <v>11</v>
      </c>
      <c r="I71" s="148">
        <f t="shared" ref="I71:I76" si="29">IF(H71=0,0,AVERAGE(E71,G71))</f>
        <v>2</v>
      </c>
      <c r="J71" s="149">
        <f t="shared" ref="J71:J76" si="30">IF(H71=0,0,H71/I71)</f>
        <v>5.5</v>
      </c>
      <c r="K71" s="150"/>
      <c r="L71" s="128"/>
      <c r="T71" s="151">
        <f>C71</f>
        <v>46013</v>
      </c>
      <c r="U71" s="152">
        <f>H71</f>
        <v>11</v>
      </c>
      <c r="V71" s="153">
        <f>I71</f>
        <v>2</v>
      </c>
      <c r="W71" s="153">
        <f>J71</f>
        <v>5.5</v>
      </c>
      <c r="X71" s="25">
        <f>IF(W71=0," ",IF(W71&gt;1,1,))</f>
        <v>1</v>
      </c>
    </row>
    <row r="72" spans="1:67" ht="21" customHeight="1">
      <c r="B72" s="144" t="str">
        <f t="shared" ref="B72:C77" si="31">B60</f>
        <v>Ter</v>
      </c>
      <c r="C72" s="145">
        <f t="shared" si="31"/>
        <v>46014</v>
      </c>
      <c r="D72" s="146">
        <v>14</v>
      </c>
      <c r="E72" s="146">
        <v>3</v>
      </c>
      <c r="F72" s="146">
        <v>0</v>
      </c>
      <c r="G72" s="146">
        <v>0</v>
      </c>
      <c r="H72" s="147">
        <f t="shared" si="28"/>
        <v>14</v>
      </c>
      <c r="I72" s="148">
        <f t="shared" si="29"/>
        <v>1.5</v>
      </c>
      <c r="J72" s="149">
        <f t="shared" si="30"/>
        <v>9.3333333333333339</v>
      </c>
      <c r="K72" s="150"/>
      <c r="L72" s="128"/>
      <c r="T72" s="151">
        <f>C72</f>
        <v>46014</v>
      </c>
      <c r="U72" s="152">
        <f t="shared" ref="U72:W75" si="32">H72</f>
        <v>14</v>
      </c>
      <c r="V72" s="153">
        <f t="shared" si="32"/>
        <v>1.5</v>
      </c>
      <c r="W72" s="153">
        <f t="shared" si="32"/>
        <v>9.3333333333333339</v>
      </c>
      <c r="X72" s="25">
        <f>IF(W72=0," ",IF(W72&gt;1,1,))</f>
        <v>1</v>
      </c>
    </row>
    <row r="73" spans="1:67" ht="21" customHeight="1">
      <c r="B73" s="144" t="str">
        <f t="shared" si="31"/>
        <v>Qua</v>
      </c>
      <c r="C73" s="145">
        <f t="shared" si="31"/>
        <v>46015</v>
      </c>
      <c r="D73" s="146"/>
      <c r="E73" s="146"/>
      <c r="F73" s="146"/>
      <c r="G73" s="146"/>
      <c r="H73" s="147">
        <f t="shared" si="28"/>
        <v>0</v>
      </c>
      <c r="I73" s="148">
        <f t="shared" si="29"/>
        <v>0</v>
      </c>
      <c r="J73" s="149">
        <f t="shared" si="30"/>
        <v>0</v>
      </c>
      <c r="K73" s="150"/>
      <c r="L73" s="128"/>
      <c r="T73" s="151">
        <f>C73</f>
        <v>46015</v>
      </c>
      <c r="U73" s="152">
        <f t="shared" si="32"/>
        <v>0</v>
      </c>
      <c r="V73" s="153">
        <f t="shared" si="32"/>
        <v>0</v>
      </c>
      <c r="W73" s="153">
        <f t="shared" si="32"/>
        <v>0</v>
      </c>
      <c r="X73" s="25" t="str">
        <f>IF(W73=0," ",IF(W73&gt;1,1,))</f>
        <v xml:space="preserve"> </v>
      </c>
    </row>
    <row r="74" spans="1:67" ht="21" customHeight="1">
      <c r="B74" s="144" t="str">
        <f t="shared" si="31"/>
        <v>Qui</v>
      </c>
      <c r="C74" s="145">
        <f t="shared" si="31"/>
        <v>46016</v>
      </c>
      <c r="D74" s="146"/>
      <c r="E74" s="146"/>
      <c r="F74" s="146"/>
      <c r="G74" s="146"/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46016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46017</v>
      </c>
      <c r="D75" s="146"/>
      <c r="E75" s="146"/>
      <c r="F75" s="146"/>
      <c r="G75" s="146"/>
      <c r="H75" s="147">
        <f t="shared" si="28"/>
        <v>0</v>
      </c>
      <c r="I75" s="148">
        <f t="shared" si="29"/>
        <v>0</v>
      </c>
      <c r="J75" s="149">
        <f t="shared" si="30"/>
        <v>0</v>
      </c>
      <c r="K75" s="150"/>
      <c r="L75" s="128"/>
      <c r="T75" s="151">
        <f>C75</f>
        <v>46017</v>
      </c>
      <c r="U75" s="152">
        <f t="shared" si="32"/>
        <v>0</v>
      </c>
      <c r="V75" s="153">
        <f t="shared" si="32"/>
        <v>0</v>
      </c>
      <c r="W75" s="153">
        <f t="shared" si="32"/>
        <v>0</v>
      </c>
      <c r="X75" s="25" t="str">
        <f>IF(W75=0," ",IF(W75&gt;1,1,))</f>
        <v xml:space="preserve"> </v>
      </c>
    </row>
    <row r="76" spans="1:67" ht="21" customHeight="1">
      <c r="B76" s="144" t="str">
        <f t="shared" si="31"/>
        <v>SAb</v>
      </c>
      <c r="C76" s="145">
        <f t="shared" si="31"/>
        <v>46018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23</v>
      </c>
      <c r="E77" s="157">
        <f>IF(SUM(E71:E76)=0,0,AVERAGE(E71:E76))</f>
        <v>2.5</v>
      </c>
      <c r="F77" s="157">
        <f>SUM(F71:F76)</f>
        <v>2</v>
      </c>
      <c r="G77" s="158">
        <f>IF(SUM(G71:G76)=0,0,AVERAGE(G71:G76))</f>
        <v>1</v>
      </c>
      <c r="H77" s="157">
        <f t="shared" si="28"/>
        <v>25</v>
      </c>
      <c r="I77" s="159">
        <f>AVERAGE(E77,G77)</f>
        <v>1.75</v>
      </c>
      <c r="J77" s="160">
        <f>IF(I77=0,0,H77/I77)</f>
        <v>14.285714285714286</v>
      </c>
      <c r="K77" s="60"/>
      <c r="L77" s="142"/>
      <c r="U77" s="25">
        <f>D77+F77</f>
        <v>25</v>
      </c>
      <c r="V77" s="33">
        <f>SUM(V71:V75)</f>
        <v>3.5</v>
      </c>
      <c r="W77" s="34">
        <f>SUM(W71:W75)</f>
        <v>14.833333333333334</v>
      </c>
      <c r="X77" s="25">
        <f>COUNT(X71:X75)</f>
        <v>2</v>
      </c>
    </row>
    <row r="78" spans="1:67" s="1" customFormat="1" ht="30.75" customHeight="1">
      <c r="C78" s="140"/>
      <c r="V78" s="4"/>
      <c r="W78" s="36">
        <f>W77/X77</f>
        <v>7.416666666666667</v>
      </c>
      <c r="X78" s="37">
        <f>IF(W77=0,0,W78)</f>
        <v>7.416666666666667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46013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46014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46015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46016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46017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46018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5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4" priority="11" operator="equal">
      <formula>$R$2</formula>
    </cfRule>
  </conditionalFormatting>
  <conditionalFormatting sqref="C59:C64">
    <cfRule type="cellIs" dxfId="3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O127"/>
  <sheetViews>
    <sheetView workbookViewId="0">
      <selection activeCell="G14" sqref="G14"/>
    </sheetView>
  </sheetViews>
  <sheetFormatPr defaultColWidth="9.140625" defaultRowHeight="21" customHeight="1" zeroHeight="1"/>
  <cols>
    <col min="1" max="1" width="3.28515625" style="1" customWidth="1"/>
    <col min="2" max="2" width="11" style="173" customWidth="1"/>
    <col min="3" max="3" width="11" style="104" customWidth="1"/>
    <col min="4" max="7" width="11.5703125" style="173" customWidth="1"/>
    <col min="8" max="8" width="9.7109375" style="173" customWidth="1"/>
    <col min="9" max="9" width="11.7109375" style="173" customWidth="1"/>
    <col min="10" max="10" width="12.85546875" style="173" customWidth="1"/>
    <col min="11" max="11" width="9" style="173" hidden="1" customWidth="1"/>
    <col min="12" max="12" width="76.5703125" customWidth="1"/>
    <col min="13" max="17" width="9.140625" style="1"/>
    <col min="18" max="18" width="13.5703125" style="1" customWidth="1"/>
    <col min="19" max="19" width="42.7109375" style="1" customWidth="1"/>
    <col min="20" max="20" width="16.140625" customWidth="1"/>
    <col min="21" max="21" width="12.140625" customWidth="1"/>
    <col min="22" max="22" width="16.5703125" customWidth="1"/>
    <col min="23" max="23" width="23" style="10" customWidth="1"/>
    <col min="24" max="24" width="14.28515625" customWidth="1"/>
    <col min="29" max="29" width="12.85546875" customWidth="1"/>
    <col min="30" max="30" width="31.85546875" customWidth="1"/>
    <col min="31" max="31" width="10.7109375" customWidth="1"/>
    <col min="33" max="33" width="10.7109375" customWidth="1"/>
    <col min="35" max="35" width="20.5703125" customWidth="1"/>
    <col min="36" max="36" width="15.42578125" customWidth="1"/>
  </cols>
  <sheetData>
    <row r="1" spans="1:119" s="1" customFormat="1" ht="12.75" customHeight="1">
      <c r="B1" s="2"/>
      <c r="C1" s="3"/>
      <c r="D1" s="2"/>
      <c r="E1" s="2"/>
      <c r="F1" s="2"/>
      <c r="G1" s="2"/>
      <c r="H1" s="2"/>
      <c r="I1" s="2"/>
      <c r="J1" s="2"/>
      <c r="K1" s="2"/>
      <c r="W1" s="4"/>
    </row>
    <row r="2" spans="1:119" s="1" customFormat="1" ht="22.5" customHeight="1">
      <c r="B2" s="380"/>
      <c r="C2" s="380"/>
      <c r="D2" s="5"/>
      <c r="E2" s="6"/>
      <c r="F2" s="6"/>
      <c r="G2" s="2"/>
      <c r="H2" s="2"/>
      <c r="I2" s="2"/>
      <c r="J2" s="2"/>
      <c r="K2" s="2"/>
      <c r="M2" s="381">
        <f ca="1">TODAY()</f>
        <v>46034</v>
      </c>
      <c r="N2" s="381"/>
      <c r="R2" s="7"/>
      <c r="S2" s="7"/>
      <c r="W2" s="8">
        <v>29</v>
      </c>
    </row>
    <row r="3" spans="1:119" s="1" customFormat="1" ht="16.5" customHeight="1">
      <c r="B3" s="2"/>
      <c r="C3" s="3"/>
      <c r="D3" s="9"/>
      <c r="E3" s="9"/>
      <c r="F3" s="2"/>
      <c r="G3" s="2"/>
      <c r="H3" s="2"/>
      <c r="I3" s="2"/>
      <c r="J3" s="2"/>
      <c r="K3" s="2"/>
      <c r="W3" s="4"/>
    </row>
    <row r="4" spans="1:119" s="1" customFormat="1" ht="21" customHeight="1">
      <c r="B4" s="2"/>
      <c r="C4" s="3"/>
      <c r="D4" s="2"/>
      <c r="E4" s="2"/>
      <c r="F4" s="2"/>
      <c r="G4" s="2"/>
      <c r="H4" s="2"/>
      <c r="I4" s="2"/>
      <c r="J4" s="2"/>
      <c r="K4" s="2"/>
      <c r="W4" s="4"/>
    </row>
    <row r="5" spans="1:119" s="1" customFormat="1" ht="21" customHeight="1">
      <c r="B5" s="2"/>
      <c r="C5" s="3"/>
      <c r="D5" s="2"/>
      <c r="E5" s="2"/>
      <c r="F5" s="2"/>
      <c r="G5" s="2"/>
      <c r="H5" s="2"/>
      <c r="I5" s="2"/>
      <c r="J5" s="2"/>
      <c r="K5" s="2"/>
      <c r="W5" s="4"/>
    </row>
    <row r="6" spans="1:119" s="11" customFormat="1" ht="31.5" customHeight="1">
      <c r="A6" s="1"/>
      <c r="B6" s="182">
        <f>'01jan'!B6</f>
        <v>31</v>
      </c>
      <c r="C6" s="183">
        <f>'01jan'!C6</f>
        <v>32</v>
      </c>
      <c r="D6" s="285" t="s">
        <v>0</v>
      </c>
      <c r="E6" s="285"/>
      <c r="F6" s="285"/>
      <c r="G6" s="285"/>
      <c r="H6" s="285"/>
      <c r="I6" s="285"/>
      <c r="J6" s="285"/>
      <c r="K6" s="285"/>
      <c r="L6" s="285"/>
      <c r="M6" s="1"/>
      <c r="N6" s="1"/>
      <c r="O6" s="1"/>
      <c r="P6" s="1"/>
      <c r="Q6" s="1"/>
      <c r="R6" s="1"/>
      <c r="S6" s="1"/>
      <c r="T6"/>
      <c r="U6"/>
      <c r="V6"/>
      <c r="W6" s="10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 s="15" customFormat="1" ht="33.75" customHeight="1">
      <c r="A7" s="12"/>
      <c r="B7" s="305">
        <f>IF(H16=0,0,IF(H16&gt;=1,W17))</f>
        <v>0</v>
      </c>
      <c r="C7" s="306"/>
      <c r="D7" s="382" t="s">
        <v>1</v>
      </c>
      <c r="E7" s="383"/>
      <c r="F7" s="383" t="s">
        <v>2</v>
      </c>
      <c r="G7" s="384"/>
      <c r="H7" s="385">
        <f>C10</f>
        <v>46020</v>
      </c>
      <c r="I7" s="385"/>
      <c r="J7" s="385"/>
      <c r="K7" s="386"/>
      <c r="L7" s="388" t="s">
        <v>3</v>
      </c>
      <c r="M7" s="12"/>
      <c r="N7" s="12"/>
      <c r="O7" s="12"/>
      <c r="P7" s="12"/>
      <c r="Q7" s="12"/>
      <c r="R7" s="12"/>
      <c r="S7" s="12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</row>
    <row r="8" spans="1:119" s="15" customFormat="1" ht="15" customHeight="1">
      <c r="A8" s="12"/>
      <c r="B8" s="307"/>
      <c r="C8" s="308"/>
      <c r="D8" s="374" t="s">
        <v>4</v>
      </c>
      <c r="E8" s="375" t="s">
        <v>5</v>
      </c>
      <c r="F8" s="374" t="str">
        <f>D8</f>
        <v>Prod.</v>
      </c>
      <c r="G8" s="375" t="str">
        <f>E8</f>
        <v>Func.</v>
      </c>
      <c r="H8" s="377" t="s">
        <v>6</v>
      </c>
      <c r="I8" s="379" t="s">
        <v>7</v>
      </c>
      <c r="J8" s="376" t="s">
        <v>8</v>
      </c>
      <c r="K8" s="387"/>
      <c r="L8" s="388"/>
      <c r="M8" s="12"/>
      <c r="N8" s="12"/>
      <c r="O8" s="12"/>
      <c r="P8" s="12"/>
      <c r="Q8" s="12"/>
      <c r="R8" s="12"/>
      <c r="S8" s="12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</row>
    <row r="9" spans="1:119" s="15" customFormat="1" ht="15" customHeight="1">
      <c r="A9" s="12"/>
      <c r="B9" s="390" t="s">
        <v>9</v>
      </c>
      <c r="C9" s="391"/>
      <c r="D9" s="374"/>
      <c r="E9" s="376"/>
      <c r="F9" s="374"/>
      <c r="G9" s="376"/>
      <c r="H9" s="378"/>
      <c r="I9" s="374"/>
      <c r="J9" s="374"/>
      <c r="K9" s="16" t="s">
        <v>10</v>
      </c>
      <c r="L9" s="389"/>
      <c r="M9" s="12"/>
      <c r="N9" s="12"/>
      <c r="O9" s="12"/>
      <c r="P9" s="12"/>
      <c r="Q9" s="12"/>
      <c r="R9" s="12"/>
      <c r="S9" s="12"/>
      <c r="T9" s="17" t="s">
        <v>11</v>
      </c>
      <c r="U9" s="17" t="str">
        <f>H8</f>
        <v>Qtd.</v>
      </c>
      <c r="V9" s="18" t="str">
        <f>I8</f>
        <v>Méd Func.</v>
      </c>
      <c r="W9" s="19" t="s">
        <v>12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</row>
    <row r="10" spans="1:119" s="11" customFormat="1">
      <c r="A10" s="1"/>
      <c r="B10" s="174" t="s">
        <v>13</v>
      </c>
      <c r="C10" s="175">
        <f>'22dez'!C15+2</f>
        <v>46020</v>
      </c>
      <c r="D10" s="20"/>
      <c r="E10" s="20"/>
      <c r="F10" s="20"/>
      <c r="G10" s="20"/>
      <c r="H10" s="179">
        <f t="shared" ref="H10:H16" si="0">D10+F10</f>
        <v>0</v>
      </c>
      <c r="I10" s="180">
        <f t="shared" ref="I10:I15" si="1">IF(H10=0,0,AVERAGE(E10,G10))</f>
        <v>0</v>
      </c>
      <c r="J10" s="181">
        <f t="shared" ref="J10:J15" si="2">IF(H10=0,0,H10/I10)</f>
        <v>0</v>
      </c>
      <c r="K10" s="21" t="e">
        <f>IF(#REF!&lt;&gt;0,"Não","")</f>
        <v>#REF!</v>
      </c>
      <c r="L10" s="22"/>
      <c r="M10" s="1"/>
      <c r="N10" s="1"/>
      <c r="O10" s="1"/>
      <c r="P10" s="1"/>
      <c r="Q10" s="1"/>
      <c r="R10" s="1"/>
      <c r="S10" s="1"/>
      <c r="T10" s="23">
        <f>C10</f>
        <v>46020</v>
      </c>
      <c r="U10" s="17">
        <f>H10</f>
        <v>0</v>
      </c>
      <c r="V10" s="19">
        <f>I10</f>
        <v>0</v>
      </c>
      <c r="W10" s="24">
        <f>J10</f>
        <v>0</v>
      </c>
      <c r="X10" s="25" t="str">
        <f>IF(W10=0," ",IF(W10&gt;1,1,))</f>
        <v xml:space="preserve"> 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 s="11" customFormat="1">
      <c r="A11" s="1"/>
      <c r="B11" s="174" t="s">
        <v>14</v>
      </c>
      <c r="C11" s="176">
        <f>C10+1</f>
        <v>46021</v>
      </c>
      <c r="D11" s="20"/>
      <c r="E11" s="20"/>
      <c r="F11" s="20"/>
      <c r="G11" s="20"/>
      <c r="H11" s="179">
        <f t="shared" si="0"/>
        <v>0</v>
      </c>
      <c r="I11" s="180">
        <f t="shared" si="1"/>
        <v>0</v>
      </c>
      <c r="J11" s="181">
        <f t="shared" si="2"/>
        <v>0</v>
      </c>
      <c r="K11" s="21" t="e">
        <f>IF(#REF!&lt;&gt;0,"Não","")</f>
        <v>#REF!</v>
      </c>
      <c r="L11" s="22"/>
      <c r="M11" s="1"/>
      <c r="N11" s="1"/>
      <c r="O11" s="1"/>
      <c r="P11" s="1"/>
      <c r="Q11" s="1"/>
      <c r="R11" s="1"/>
      <c r="S11" s="1"/>
      <c r="T11" s="23">
        <f>C11</f>
        <v>46021</v>
      </c>
      <c r="U11" s="17">
        <f t="shared" ref="U11:W14" si="3">H11</f>
        <v>0</v>
      </c>
      <c r="V11" s="19">
        <f t="shared" si="3"/>
        <v>0</v>
      </c>
      <c r="W11" s="24">
        <f t="shared" si="3"/>
        <v>0</v>
      </c>
      <c r="X11" s="25" t="str">
        <f>IF(W11=0," ",IF(W11&gt;1,1,))</f>
        <v xml:space="preserve"> 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s="28" customFormat="1">
      <c r="A12" s="8"/>
      <c r="B12" s="174" t="s">
        <v>15</v>
      </c>
      <c r="C12" s="176">
        <f>C11+1</f>
        <v>46022</v>
      </c>
      <c r="D12" s="20"/>
      <c r="E12" s="20"/>
      <c r="F12" s="20"/>
      <c r="G12" s="20"/>
      <c r="H12" s="179">
        <f t="shared" si="0"/>
        <v>0</v>
      </c>
      <c r="I12" s="180">
        <f t="shared" si="1"/>
        <v>0</v>
      </c>
      <c r="J12" s="181">
        <f t="shared" si="2"/>
        <v>0</v>
      </c>
      <c r="K12" s="26" t="e">
        <f>IF(#REF!&lt;&gt;0,"Não","")</f>
        <v>#REF!</v>
      </c>
      <c r="L12" s="22"/>
      <c r="M12" s="8"/>
      <c r="N12" s="8"/>
      <c r="O12" s="8"/>
      <c r="P12" s="8"/>
      <c r="Q12" s="8"/>
      <c r="R12" s="8"/>
      <c r="S12" s="8"/>
      <c r="T12" s="23">
        <f>C12</f>
        <v>46022</v>
      </c>
      <c r="U12" s="17">
        <f t="shared" si="3"/>
        <v>0</v>
      </c>
      <c r="V12" s="19">
        <f t="shared" si="3"/>
        <v>0</v>
      </c>
      <c r="W12" s="24">
        <f t="shared" si="3"/>
        <v>0</v>
      </c>
      <c r="X12" s="25" t="str">
        <f>IF(W12=0," ",IF(W12&gt;1,1,))</f>
        <v xml:space="preserve"> 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11" customFormat="1">
      <c r="A13" s="1"/>
      <c r="B13" s="174" t="s">
        <v>16</v>
      </c>
      <c r="C13" s="176">
        <f>C12+1</f>
        <v>46023</v>
      </c>
      <c r="D13" s="20"/>
      <c r="E13" s="20"/>
      <c r="F13" s="20"/>
      <c r="G13" s="20"/>
      <c r="H13" s="179">
        <f t="shared" si="0"/>
        <v>0</v>
      </c>
      <c r="I13" s="180">
        <f t="shared" si="1"/>
        <v>0</v>
      </c>
      <c r="J13" s="181">
        <f t="shared" si="2"/>
        <v>0</v>
      </c>
      <c r="K13" s="21" t="e">
        <f>IF(#REF!&lt;&gt;0,"Não","")</f>
        <v>#REF!</v>
      </c>
      <c r="L13" s="22"/>
      <c r="M13" s="1"/>
      <c r="N13" s="1"/>
      <c r="O13" s="1"/>
      <c r="P13" s="1"/>
      <c r="Q13" s="1"/>
      <c r="R13" s="1"/>
      <c r="S13" s="1"/>
      <c r="T13" s="23">
        <f>C13</f>
        <v>46023</v>
      </c>
      <c r="U13" s="17">
        <f t="shared" si="3"/>
        <v>0</v>
      </c>
      <c r="V13" s="19">
        <f t="shared" si="3"/>
        <v>0</v>
      </c>
      <c r="W13" s="24">
        <f t="shared" si="3"/>
        <v>0</v>
      </c>
      <c r="X13" s="25" t="str">
        <f>IF(W13=0," ",IF(W13&gt;1,1,))</f>
        <v xml:space="preserve"> 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 s="11" customFormat="1">
      <c r="A14" s="1"/>
      <c r="B14" s="174" t="s">
        <v>17</v>
      </c>
      <c r="C14" s="176">
        <f>C13+1</f>
        <v>46024</v>
      </c>
      <c r="D14" s="20"/>
      <c r="E14" s="20"/>
      <c r="F14" s="20"/>
      <c r="G14" s="20"/>
      <c r="H14" s="179">
        <f t="shared" si="0"/>
        <v>0</v>
      </c>
      <c r="I14" s="180">
        <f t="shared" si="1"/>
        <v>0</v>
      </c>
      <c r="J14" s="181">
        <f t="shared" si="2"/>
        <v>0</v>
      </c>
      <c r="K14" s="21" t="e">
        <f>IF(#REF!&lt;&gt;0,"Não","")</f>
        <v>#REF!</v>
      </c>
      <c r="L14" s="22"/>
      <c r="M14" s="1"/>
      <c r="N14" s="1"/>
      <c r="O14" s="1"/>
      <c r="P14" s="1"/>
      <c r="Q14" s="1"/>
      <c r="R14" s="1"/>
      <c r="S14" s="1"/>
      <c r="T14" s="23">
        <f>C14</f>
        <v>46024</v>
      </c>
      <c r="U14" s="17">
        <f t="shared" si="3"/>
        <v>0</v>
      </c>
      <c r="V14" s="19">
        <f t="shared" si="3"/>
        <v>0</v>
      </c>
      <c r="W14" s="24">
        <f t="shared" si="3"/>
        <v>0</v>
      </c>
      <c r="X14" s="25" t="str">
        <f>IF(W14=0," ",IF(W14&gt;1,1,))</f>
        <v xml:space="preserve"> 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 s="11" customFormat="1">
      <c r="A15" s="1"/>
      <c r="B15" s="174" t="s">
        <v>18</v>
      </c>
      <c r="C15" s="176">
        <f>C14+1</f>
        <v>46025</v>
      </c>
      <c r="D15" s="20"/>
      <c r="E15" s="20"/>
      <c r="F15" s="20"/>
      <c r="G15" s="20"/>
      <c r="H15" s="179">
        <f t="shared" si="0"/>
        <v>0</v>
      </c>
      <c r="I15" s="180">
        <f t="shared" si="1"/>
        <v>0</v>
      </c>
      <c r="J15" s="181">
        <f t="shared" si="2"/>
        <v>0</v>
      </c>
      <c r="K15" s="21"/>
      <c r="L15" s="22"/>
      <c r="M15" s="1"/>
      <c r="N15" s="1"/>
      <c r="O15" s="1"/>
      <c r="P15" s="1"/>
      <c r="Q15" s="1"/>
      <c r="R15" s="1"/>
      <c r="S15" s="1"/>
      <c r="T15" s="29"/>
      <c r="U15" s="17"/>
      <c r="V15" s="19"/>
      <c r="W15" s="24"/>
      <c r="X15" s="2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 s="11" customFormat="1">
      <c r="A16" s="1"/>
      <c r="B16" s="367" t="s">
        <v>19</v>
      </c>
      <c r="C16" s="367"/>
      <c r="D16" s="30">
        <f>SUM(D10:D15)</f>
        <v>0</v>
      </c>
      <c r="E16" s="30">
        <f>IF(SUM(E10:E15)=0,0,AVERAGE(E10:E15))</f>
        <v>0</v>
      </c>
      <c r="F16" s="30">
        <f>SUM(F10:F15)</f>
        <v>0</v>
      </c>
      <c r="G16" s="30">
        <f>IF(SUM(G10:G15)=0,0,AVERAGE(G10:G15))</f>
        <v>0</v>
      </c>
      <c r="H16" s="30">
        <f t="shared" si="0"/>
        <v>0</v>
      </c>
      <c r="I16" s="31">
        <f>IF(H16=0,0,AVERAGE(E16,G16))</f>
        <v>0</v>
      </c>
      <c r="J16" s="32">
        <f>IF(H16=0,0,H16/I16)</f>
        <v>0</v>
      </c>
      <c r="K16" s="177"/>
      <c r="L16" s="178"/>
      <c r="M16" s="1"/>
      <c r="N16" s="1"/>
      <c r="O16" s="1"/>
      <c r="P16" s="1"/>
      <c r="Q16" s="1"/>
      <c r="R16" s="1"/>
      <c r="S16" s="1"/>
      <c r="T16"/>
      <c r="U16" s="25">
        <f>D16+F16</f>
        <v>0</v>
      </c>
      <c r="V16" s="33">
        <f>SUM(V10:V14)</f>
        <v>0</v>
      </c>
      <c r="W16" s="34">
        <f>SUM(W10:W14)</f>
        <v>0</v>
      </c>
      <c r="X16" s="25">
        <f>COUNT(X10:X14)</f>
        <v>0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24" s="1" customFormat="1" ht="95.25" customHeight="1">
      <c r="B17" s="2"/>
      <c r="C17" s="3"/>
      <c r="D17" s="2"/>
      <c r="E17" s="2"/>
      <c r="F17" s="2"/>
      <c r="G17" s="2"/>
      <c r="H17" s="2"/>
      <c r="I17" s="2"/>
      <c r="J17" s="35"/>
      <c r="K17" s="2"/>
      <c r="V17" s="4"/>
      <c r="W17" s="36" t="e">
        <f>W16/X16</f>
        <v>#DIV/0!</v>
      </c>
      <c r="X17" s="37">
        <f>IF(W16=0,0,W17)</f>
        <v>0</v>
      </c>
    </row>
    <row r="18" spans="1:24" ht="31.5" customHeight="1">
      <c r="B18" s="182">
        <f>'01jan'!B18</f>
        <v>9</v>
      </c>
      <c r="C18" s="184">
        <f>'01jan'!C18</f>
        <v>20</v>
      </c>
      <c r="D18" s="286" t="s">
        <v>20</v>
      </c>
      <c r="E18" s="286"/>
      <c r="F18" s="286"/>
      <c r="G18" s="286"/>
      <c r="H18" s="286"/>
      <c r="I18" s="286"/>
      <c r="J18" s="286"/>
      <c r="K18" s="286"/>
      <c r="L18" s="286"/>
    </row>
    <row r="19" spans="1:24" ht="33.75" customHeight="1">
      <c r="B19" s="305">
        <f>IF(H28=0,0,IF(H28&gt;=1,W29))</f>
        <v>0</v>
      </c>
      <c r="C19" s="306"/>
      <c r="D19" s="368" t="s">
        <v>1</v>
      </c>
      <c r="E19" s="369"/>
      <c r="F19" s="369" t="s">
        <v>2</v>
      </c>
      <c r="G19" s="370"/>
      <c r="H19" s="371">
        <f>C22</f>
        <v>46020</v>
      </c>
      <c r="I19" s="371"/>
      <c r="J19" s="371"/>
      <c r="K19" s="372"/>
      <c r="L19" s="360" t="str">
        <f>L7</f>
        <v>Justificativa por não ter conseguido produzir a demanda.  Preencher esta coluna quando a coluna ao lado "Faltaram", não estiver com "0"</v>
      </c>
    </row>
    <row r="20" spans="1:24" ht="15" customHeight="1">
      <c r="B20" s="307"/>
      <c r="C20" s="308"/>
      <c r="D20" s="362" t="str">
        <f>D8</f>
        <v>Prod.</v>
      </c>
      <c r="E20" s="363" t="str">
        <f>E8</f>
        <v>Func.</v>
      </c>
      <c r="F20" s="362" t="str">
        <f>D20</f>
        <v>Prod.</v>
      </c>
      <c r="G20" s="363" t="str">
        <f>E20</f>
        <v>Func.</v>
      </c>
      <c r="H20" s="365" t="str">
        <f>H8</f>
        <v>Qtd.</v>
      </c>
      <c r="I20" s="364" t="str">
        <f>I8</f>
        <v>Méd Func.</v>
      </c>
      <c r="J20" s="364" t="str">
        <f>J8</f>
        <v>Méd. Prod.</v>
      </c>
      <c r="K20" s="373"/>
      <c r="L20" s="361"/>
    </row>
    <row r="21" spans="1:24" ht="15" customHeight="1">
      <c r="B21" s="349" t="str">
        <f t="shared" ref="B21:C28" si="4">B9</f>
        <v xml:space="preserve">Produtividade Média </v>
      </c>
      <c r="C21" s="350"/>
      <c r="D21" s="362"/>
      <c r="E21" s="364"/>
      <c r="F21" s="362"/>
      <c r="G21" s="364"/>
      <c r="H21" s="366"/>
      <c r="I21" s="362"/>
      <c r="J21" s="362"/>
      <c r="K21" s="38" t="s">
        <v>10</v>
      </c>
      <c r="L21" s="361"/>
      <c r="T21" s="39" t="str">
        <f>T9</f>
        <v xml:space="preserve">Data </v>
      </c>
      <c r="U21" s="39" t="str">
        <f>U9</f>
        <v>Qtd.</v>
      </c>
      <c r="V21" s="39" t="str">
        <f>V9</f>
        <v>Méd Func.</v>
      </c>
      <c r="W21" s="40" t="str">
        <f>W9</f>
        <v xml:space="preserve">Produtividade Diária </v>
      </c>
    </row>
    <row r="22" spans="1:24">
      <c r="B22" s="41" t="str">
        <f t="shared" si="4"/>
        <v>Seg</v>
      </c>
      <c r="C22" s="42">
        <f t="shared" si="4"/>
        <v>46020</v>
      </c>
      <c r="D22" s="43"/>
      <c r="E22" s="43"/>
      <c r="F22" s="43"/>
      <c r="G22" s="43"/>
      <c r="H22" s="44">
        <f t="shared" ref="H22:H28" si="5">D22+F22</f>
        <v>0</v>
      </c>
      <c r="I22" s="45">
        <f t="shared" ref="I22:I27" si="6">IF(H22=0,0,AVERAGE(E22,G22))</f>
        <v>0</v>
      </c>
      <c r="J22" s="46">
        <f t="shared" ref="J22:J27" si="7">IF(H22=0,0,H22/I22)</f>
        <v>0</v>
      </c>
      <c r="K22" s="21" t="e">
        <f>IF(#REF!&lt;&gt;0,"Não","")</f>
        <v>#REF!</v>
      </c>
      <c r="L22" s="47"/>
      <c r="T22" s="48">
        <f>C22</f>
        <v>46020</v>
      </c>
      <c r="U22" s="39">
        <f>H22</f>
        <v>0</v>
      </c>
      <c r="V22" s="40">
        <f>I22</f>
        <v>0</v>
      </c>
      <c r="W22" s="40">
        <f>J22</f>
        <v>0</v>
      </c>
      <c r="X22" s="25" t="str">
        <f>IF(W22=0," ",IF(W22&gt;1,1,))</f>
        <v xml:space="preserve"> </v>
      </c>
    </row>
    <row r="23" spans="1:24">
      <c r="B23" s="41" t="str">
        <f t="shared" si="4"/>
        <v>Ter</v>
      </c>
      <c r="C23" s="42">
        <f t="shared" si="4"/>
        <v>46021</v>
      </c>
      <c r="D23" s="43"/>
      <c r="E23" s="43"/>
      <c r="F23" s="43"/>
      <c r="G23" s="43"/>
      <c r="H23" s="44">
        <f t="shared" si="5"/>
        <v>0</v>
      </c>
      <c r="I23" s="45">
        <f t="shared" si="6"/>
        <v>0</v>
      </c>
      <c r="J23" s="46">
        <f t="shared" si="7"/>
        <v>0</v>
      </c>
      <c r="K23" s="21" t="e">
        <f>IF(#REF!&lt;&gt;0,"Não","")</f>
        <v>#REF!</v>
      </c>
      <c r="L23" s="47"/>
      <c r="T23" s="48">
        <f>C23</f>
        <v>46021</v>
      </c>
      <c r="U23" s="39">
        <f t="shared" ref="U23:W26" si="8">H23</f>
        <v>0</v>
      </c>
      <c r="V23" s="40">
        <f t="shared" si="8"/>
        <v>0</v>
      </c>
      <c r="W23" s="40">
        <f t="shared" si="8"/>
        <v>0</v>
      </c>
      <c r="X23" s="25" t="str">
        <f>IF(W23=0," ",IF(W23&gt;1,1,))</f>
        <v xml:space="preserve"> </v>
      </c>
    </row>
    <row r="24" spans="1:24" s="27" customFormat="1">
      <c r="A24" s="8"/>
      <c r="B24" s="41" t="str">
        <f t="shared" si="4"/>
        <v>Qua</v>
      </c>
      <c r="C24" s="42">
        <f t="shared" si="4"/>
        <v>46022</v>
      </c>
      <c r="D24" s="43"/>
      <c r="E24" s="43"/>
      <c r="F24" s="43"/>
      <c r="G24" s="43"/>
      <c r="H24" s="44">
        <f t="shared" si="5"/>
        <v>0</v>
      </c>
      <c r="I24" s="45">
        <f t="shared" si="6"/>
        <v>0</v>
      </c>
      <c r="J24" s="46">
        <f t="shared" si="7"/>
        <v>0</v>
      </c>
      <c r="K24" s="26" t="e">
        <f>IF(#REF!&lt;&gt;0,"Não","")</f>
        <v>#REF!</v>
      </c>
      <c r="L24" s="47"/>
      <c r="M24" s="8"/>
      <c r="N24" s="8"/>
      <c r="O24" s="8"/>
      <c r="P24" s="8"/>
      <c r="Q24" s="8"/>
      <c r="R24" s="8"/>
      <c r="S24" s="8"/>
      <c r="T24" s="48">
        <f>C24</f>
        <v>46022</v>
      </c>
      <c r="U24" s="39">
        <f t="shared" si="8"/>
        <v>0</v>
      </c>
      <c r="V24" s="40">
        <f t="shared" si="8"/>
        <v>0</v>
      </c>
      <c r="W24" s="40">
        <f t="shared" si="8"/>
        <v>0</v>
      </c>
      <c r="X24" s="25" t="str">
        <f>IF(W24=0," ",IF(W24&gt;1,1,))</f>
        <v xml:space="preserve"> </v>
      </c>
    </row>
    <row r="25" spans="1:24">
      <c r="B25" s="41" t="str">
        <f t="shared" si="4"/>
        <v>Qui</v>
      </c>
      <c r="C25" s="42">
        <f t="shared" si="4"/>
        <v>46023</v>
      </c>
      <c r="D25" s="43"/>
      <c r="E25" s="43"/>
      <c r="F25" s="43"/>
      <c r="G25" s="43"/>
      <c r="H25" s="44">
        <f t="shared" si="5"/>
        <v>0</v>
      </c>
      <c r="I25" s="45">
        <f t="shared" si="6"/>
        <v>0</v>
      </c>
      <c r="J25" s="46">
        <f t="shared" si="7"/>
        <v>0</v>
      </c>
      <c r="K25" s="21" t="e">
        <f>IF(#REF!&lt;&gt;0,"Não","")</f>
        <v>#REF!</v>
      </c>
      <c r="L25" s="47"/>
      <c r="T25" s="48">
        <f>C25</f>
        <v>46023</v>
      </c>
      <c r="U25" s="39">
        <f t="shared" si="8"/>
        <v>0</v>
      </c>
      <c r="V25" s="40">
        <f t="shared" si="8"/>
        <v>0</v>
      </c>
      <c r="W25" s="40">
        <f t="shared" si="8"/>
        <v>0</v>
      </c>
      <c r="X25" s="25" t="str">
        <f>IF(W25=0," ",IF(W25&gt;1,1,))</f>
        <v xml:space="preserve"> </v>
      </c>
    </row>
    <row r="26" spans="1:24">
      <c r="B26" s="41" t="str">
        <f t="shared" si="4"/>
        <v>Sex</v>
      </c>
      <c r="C26" s="42">
        <f t="shared" si="4"/>
        <v>46024</v>
      </c>
      <c r="D26" s="43"/>
      <c r="E26" s="43"/>
      <c r="F26" s="43"/>
      <c r="G26" s="43"/>
      <c r="H26" s="49">
        <f t="shared" si="5"/>
        <v>0</v>
      </c>
      <c r="I26" s="50">
        <f t="shared" si="6"/>
        <v>0</v>
      </c>
      <c r="J26" s="51">
        <f t="shared" si="7"/>
        <v>0</v>
      </c>
      <c r="K26" s="21" t="e">
        <f>IF(#REF!&lt;&gt;0,"Não","")</f>
        <v>#REF!</v>
      </c>
      <c r="L26" s="47"/>
      <c r="T26" s="48">
        <f>C26</f>
        <v>46024</v>
      </c>
      <c r="U26" s="39">
        <f t="shared" si="8"/>
        <v>0</v>
      </c>
      <c r="V26" s="40">
        <f t="shared" si="8"/>
        <v>0</v>
      </c>
      <c r="W26" s="40">
        <f t="shared" si="8"/>
        <v>0</v>
      </c>
      <c r="X26" s="25" t="str">
        <f>IF(W26=0," ",IF(W26&gt;1,1,))</f>
        <v xml:space="preserve"> </v>
      </c>
    </row>
    <row r="27" spans="1:24">
      <c r="B27" s="41" t="str">
        <f t="shared" si="4"/>
        <v>SAb</v>
      </c>
      <c r="C27" s="42">
        <f t="shared" si="4"/>
        <v>46025</v>
      </c>
      <c r="D27" s="43"/>
      <c r="E27" s="43"/>
      <c r="F27" s="43"/>
      <c r="G27" s="43"/>
      <c r="H27" s="49">
        <f t="shared" si="5"/>
        <v>0</v>
      </c>
      <c r="I27" s="50">
        <f t="shared" si="6"/>
        <v>0</v>
      </c>
      <c r="J27" s="51">
        <f t="shared" si="7"/>
        <v>0</v>
      </c>
      <c r="K27" s="53"/>
      <c r="L27" s="47"/>
      <c r="T27" s="54"/>
      <c r="U27" s="39"/>
      <c r="V27" s="40"/>
      <c r="W27" s="55"/>
      <c r="X27" s="25"/>
    </row>
    <row r="28" spans="1:24" ht="21.75" customHeight="1">
      <c r="B28" s="351" t="str">
        <f t="shared" si="4"/>
        <v xml:space="preserve">Total Geral </v>
      </c>
      <c r="C28" s="351"/>
      <c r="D28" s="56">
        <f>SUM(D22:D27)</f>
        <v>0</v>
      </c>
      <c r="E28" s="56">
        <f>IF(SUM(E22:E27)=0,0,AVERAGE(E22:E27))</f>
        <v>0</v>
      </c>
      <c r="F28" s="56">
        <f>SUM(F22:F27)</f>
        <v>0</v>
      </c>
      <c r="G28" s="57">
        <f>IF(SUM(G22:G27)=0,0,AVERAGE(G22:G27))</f>
        <v>0</v>
      </c>
      <c r="H28" s="56">
        <f t="shared" si="5"/>
        <v>0</v>
      </c>
      <c r="I28" s="58">
        <f>AVERAGE(I22:I26)</f>
        <v>0</v>
      </c>
      <c r="J28" s="59">
        <f>IF(H28=0,0,H28/I28)</f>
        <v>0</v>
      </c>
      <c r="K28" s="60"/>
      <c r="L28" s="61"/>
      <c r="U28" s="25">
        <f>D28+F28</f>
        <v>0</v>
      </c>
      <c r="V28" s="33">
        <f>SUM(V22:V26)</f>
        <v>0</v>
      </c>
      <c r="W28" s="34">
        <f>SUM(W22:W26)</f>
        <v>0</v>
      </c>
      <c r="X28" s="25">
        <f>COUNT(X22:X26)</f>
        <v>0</v>
      </c>
    </row>
    <row r="29" spans="1:24" s="1" customFormat="1" ht="105" customHeight="1">
      <c r="B29" s="2"/>
      <c r="C29" s="3"/>
      <c r="D29" s="2"/>
      <c r="E29" s="2"/>
      <c r="F29" s="2"/>
      <c r="G29" s="2"/>
      <c r="H29" s="2"/>
      <c r="I29" s="2"/>
      <c r="J29" s="2"/>
      <c r="K29" s="2"/>
      <c r="V29" s="4"/>
      <c r="W29" s="36" t="e">
        <f>W28/X28</f>
        <v>#DIV/0!</v>
      </c>
      <c r="X29" s="37">
        <f>IF(W28=0,0,W29)</f>
        <v>0</v>
      </c>
    </row>
    <row r="30" spans="1:24" ht="31.5" customHeight="1">
      <c r="B30" s="182">
        <f>'01jan'!B30</f>
        <v>40</v>
      </c>
      <c r="C30" s="184">
        <f>'01jan'!C30</f>
        <v>45</v>
      </c>
      <c r="D30" s="287" t="s">
        <v>21</v>
      </c>
      <c r="E30" s="287"/>
      <c r="F30" s="287"/>
      <c r="G30" s="287"/>
      <c r="H30" s="287"/>
      <c r="I30" s="287"/>
      <c r="J30" s="287"/>
      <c r="K30" s="287"/>
      <c r="L30" s="287"/>
    </row>
    <row r="31" spans="1:24" ht="33.75" customHeight="1">
      <c r="B31" s="305">
        <f>IF(H40=0,0,IF(H40&gt;=1,W41))</f>
        <v>0</v>
      </c>
      <c r="C31" s="306"/>
      <c r="D31" s="352" t="s">
        <v>1</v>
      </c>
      <c r="E31" s="353"/>
      <c r="F31" s="353" t="s">
        <v>2</v>
      </c>
      <c r="G31" s="354"/>
      <c r="H31" s="355">
        <f>C34</f>
        <v>46020</v>
      </c>
      <c r="I31" s="355"/>
      <c r="J31" s="355"/>
      <c r="K31" s="356"/>
      <c r="L31" s="358" t="str">
        <f>L19</f>
        <v>Justificativa por não ter conseguido produzir a demanda.  Preencher esta coluna quando a coluna ao lado "Faltaram", não estiver com "0"</v>
      </c>
    </row>
    <row r="32" spans="1:24" ht="15" customHeight="1">
      <c r="B32" s="307"/>
      <c r="C32" s="308"/>
      <c r="D32" s="344" t="str">
        <f>D20</f>
        <v>Prod.</v>
      </c>
      <c r="E32" s="345" t="str">
        <f>E20</f>
        <v>Func.</v>
      </c>
      <c r="F32" s="344" t="str">
        <f>D32</f>
        <v>Prod.</v>
      </c>
      <c r="G32" s="345" t="str">
        <f>E32</f>
        <v>Func.</v>
      </c>
      <c r="H32" s="347" t="str">
        <f>H20</f>
        <v>Qtd.</v>
      </c>
      <c r="I32" s="347" t="str">
        <f>I20</f>
        <v>Méd Func.</v>
      </c>
      <c r="J32" s="347" t="str">
        <f>J20</f>
        <v>Méd. Prod.</v>
      </c>
      <c r="K32" s="357"/>
      <c r="L32" s="359"/>
    </row>
    <row r="33" spans="2:30" ht="15">
      <c r="B33" s="314" t="s">
        <v>9</v>
      </c>
      <c r="C33" s="315"/>
      <c r="D33" s="344"/>
      <c r="E33" s="346"/>
      <c r="F33" s="344"/>
      <c r="G33" s="346"/>
      <c r="H33" s="348"/>
      <c r="I33" s="348"/>
      <c r="J33" s="348"/>
      <c r="K33" s="62" t="s">
        <v>10</v>
      </c>
      <c r="L33" s="359"/>
      <c r="T33" s="63" t="str">
        <f>T21</f>
        <v xml:space="preserve">Data </v>
      </c>
      <c r="U33" s="63" t="str">
        <f>U21</f>
        <v>Qtd.</v>
      </c>
      <c r="V33" s="63" t="str">
        <f>V21</f>
        <v>Méd Func.</v>
      </c>
      <c r="W33" s="64" t="str">
        <f>W21</f>
        <v xml:space="preserve">Produtividade Diária </v>
      </c>
    </row>
    <row r="34" spans="2:30">
      <c r="B34" s="65" t="str">
        <f t="shared" ref="B34:B40" si="9">B22</f>
        <v>Seg</v>
      </c>
      <c r="C34" s="66">
        <f t="shared" ref="C34:C39" si="10">C10</f>
        <v>46020</v>
      </c>
      <c r="D34" s="43"/>
      <c r="E34" s="43"/>
      <c r="F34" s="43"/>
      <c r="G34" s="43"/>
      <c r="H34" s="67">
        <f t="shared" ref="H34:H40" si="11">D34+F34</f>
        <v>0</v>
      </c>
      <c r="I34" s="68">
        <f t="shared" ref="I34:I39" si="12">IF(H34=0,0,AVERAGE(E34,G34))</f>
        <v>0</v>
      </c>
      <c r="J34" s="69">
        <f t="shared" ref="J34:J39" si="13">IF(H34=0,0,H34/I34)</f>
        <v>0</v>
      </c>
      <c r="K34" s="21" t="e">
        <f>IF(#REF!&lt;&gt;0,"Não","")</f>
        <v>#REF!</v>
      </c>
      <c r="L34" s="47"/>
      <c r="T34" s="70">
        <f>C34</f>
        <v>46020</v>
      </c>
      <c r="U34" s="63">
        <f>H34</f>
        <v>0</v>
      </c>
      <c r="V34" s="64">
        <f>I34</f>
        <v>0</v>
      </c>
      <c r="W34" s="64">
        <f>J34</f>
        <v>0</v>
      </c>
      <c r="X34" s="25" t="str">
        <f>IF(W34=0," ",IF(W34&gt;1,1,))</f>
        <v xml:space="preserve"> </v>
      </c>
    </row>
    <row r="35" spans="2:30">
      <c r="B35" s="65" t="str">
        <f t="shared" si="9"/>
        <v>Ter</v>
      </c>
      <c r="C35" s="66">
        <f t="shared" si="10"/>
        <v>46021</v>
      </c>
      <c r="D35" s="43"/>
      <c r="E35" s="43"/>
      <c r="F35" s="43"/>
      <c r="G35" s="43"/>
      <c r="H35" s="67">
        <f t="shared" si="11"/>
        <v>0</v>
      </c>
      <c r="I35" s="68">
        <f t="shared" si="12"/>
        <v>0</v>
      </c>
      <c r="J35" s="69">
        <f t="shared" si="13"/>
        <v>0</v>
      </c>
      <c r="K35" s="21" t="e">
        <f>IF(#REF!&lt;&gt;0,"Não","")</f>
        <v>#REF!</v>
      </c>
      <c r="L35" s="47"/>
      <c r="T35" s="70">
        <f>C35</f>
        <v>46021</v>
      </c>
      <c r="U35" s="63">
        <f t="shared" ref="U35:W38" si="14">H35</f>
        <v>0</v>
      </c>
      <c r="V35" s="64">
        <f t="shared" si="14"/>
        <v>0</v>
      </c>
      <c r="W35" s="64">
        <f t="shared" si="14"/>
        <v>0</v>
      </c>
      <c r="X35" s="25" t="str">
        <f>IF(W35=0," ",IF(W35&gt;1,1,))</f>
        <v xml:space="preserve"> </v>
      </c>
    </row>
    <row r="36" spans="2:30">
      <c r="B36" s="65" t="str">
        <f t="shared" si="9"/>
        <v>Qua</v>
      </c>
      <c r="C36" s="66">
        <f t="shared" si="10"/>
        <v>46022</v>
      </c>
      <c r="D36" s="20"/>
      <c r="E36" s="43"/>
      <c r="F36" s="20"/>
      <c r="G36" s="43"/>
      <c r="H36" s="67">
        <f t="shared" si="11"/>
        <v>0</v>
      </c>
      <c r="I36" s="68">
        <f t="shared" si="12"/>
        <v>0</v>
      </c>
      <c r="J36" s="69">
        <f t="shared" si="13"/>
        <v>0</v>
      </c>
      <c r="K36" s="26" t="e">
        <f>IF(#REF!&lt;&gt;0,"Não","")</f>
        <v>#REF!</v>
      </c>
      <c r="L36" s="47"/>
      <c r="T36" s="70">
        <f>C36</f>
        <v>46022</v>
      </c>
      <c r="U36" s="63">
        <f t="shared" si="14"/>
        <v>0</v>
      </c>
      <c r="V36" s="64">
        <f t="shared" si="14"/>
        <v>0</v>
      </c>
      <c r="W36" s="64">
        <f t="shared" si="14"/>
        <v>0</v>
      </c>
      <c r="X36" s="25" t="str">
        <f>IF(W36=0," ",IF(W36&gt;1,1,))</f>
        <v xml:space="preserve"> </v>
      </c>
    </row>
    <row r="37" spans="2:30">
      <c r="B37" s="65" t="str">
        <f t="shared" si="9"/>
        <v>Qui</v>
      </c>
      <c r="C37" s="66">
        <f t="shared" si="10"/>
        <v>46023</v>
      </c>
      <c r="D37" s="43"/>
      <c r="E37" s="43"/>
      <c r="F37" s="43"/>
      <c r="G37" s="43"/>
      <c r="H37" s="67">
        <f t="shared" si="11"/>
        <v>0</v>
      </c>
      <c r="I37" s="68">
        <f t="shared" si="12"/>
        <v>0</v>
      </c>
      <c r="J37" s="69">
        <f t="shared" si="13"/>
        <v>0</v>
      </c>
      <c r="K37" s="21" t="e">
        <f>IF(#REF!&lt;&gt;0,"Não","")</f>
        <v>#REF!</v>
      </c>
      <c r="L37" s="47"/>
      <c r="T37" s="70">
        <f>C37</f>
        <v>46023</v>
      </c>
      <c r="U37" s="63">
        <f t="shared" si="14"/>
        <v>0</v>
      </c>
      <c r="V37" s="64">
        <f t="shared" si="14"/>
        <v>0</v>
      </c>
      <c r="W37" s="64">
        <f t="shared" si="14"/>
        <v>0</v>
      </c>
      <c r="X37" s="25" t="str">
        <f>IF(W37=0," ",IF(W37&gt;1,1,))</f>
        <v xml:space="preserve"> </v>
      </c>
    </row>
    <row r="38" spans="2:30">
      <c r="B38" s="65" t="str">
        <f t="shared" si="9"/>
        <v>Sex</v>
      </c>
      <c r="C38" s="66">
        <f t="shared" si="10"/>
        <v>46024</v>
      </c>
      <c r="D38" s="43"/>
      <c r="E38" s="43"/>
      <c r="F38" s="43"/>
      <c r="G38" s="43"/>
      <c r="H38" s="71">
        <f t="shared" si="11"/>
        <v>0</v>
      </c>
      <c r="I38" s="72">
        <f t="shared" si="12"/>
        <v>0</v>
      </c>
      <c r="J38" s="73">
        <f t="shared" si="13"/>
        <v>0</v>
      </c>
      <c r="K38" s="21" t="e">
        <f>IF(#REF!&lt;&gt;0,"Não","")</f>
        <v>#REF!</v>
      </c>
      <c r="L38" s="47"/>
      <c r="T38" s="70">
        <f>C38</f>
        <v>46024</v>
      </c>
      <c r="U38" s="63">
        <f t="shared" si="14"/>
        <v>0</v>
      </c>
      <c r="V38" s="64">
        <f t="shared" si="14"/>
        <v>0</v>
      </c>
      <c r="W38" s="64">
        <f t="shared" si="14"/>
        <v>0</v>
      </c>
      <c r="X38" s="25" t="str">
        <f>IF(W38=0," ",IF(W38&gt;1,1,))</f>
        <v xml:space="preserve"> </v>
      </c>
    </row>
    <row r="39" spans="2:30">
      <c r="B39" s="65" t="str">
        <f t="shared" si="9"/>
        <v>SAb</v>
      </c>
      <c r="C39" s="66">
        <f t="shared" si="10"/>
        <v>46025</v>
      </c>
      <c r="D39" s="43"/>
      <c r="E39" s="43"/>
      <c r="F39" s="43"/>
      <c r="G39" s="52"/>
      <c r="H39" s="71">
        <f t="shared" si="11"/>
        <v>0</v>
      </c>
      <c r="I39" s="72">
        <f t="shared" si="12"/>
        <v>0</v>
      </c>
      <c r="J39" s="73">
        <f t="shared" si="13"/>
        <v>0</v>
      </c>
      <c r="K39" s="53"/>
      <c r="L39" s="47"/>
      <c r="T39" s="74"/>
      <c r="U39" s="63"/>
      <c r="V39" s="64"/>
      <c r="W39" s="75"/>
      <c r="X39" s="25"/>
    </row>
    <row r="40" spans="2:30">
      <c r="B40" s="333" t="str">
        <f t="shared" si="9"/>
        <v xml:space="preserve">Total Geral </v>
      </c>
      <c r="C40" s="333"/>
      <c r="D40" s="76">
        <f>SUM(D34:D39)</f>
        <v>0</v>
      </c>
      <c r="E40" s="76">
        <f>IF(SUM(E34:E39)=0,0,AVERAGE(E34:E39))</f>
        <v>0</v>
      </c>
      <c r="F40" s="76">
        <f>SUM(F34:F39)</f>
        <v>0</v>
      </c>
      <c r="G40" s="77">
        <f>IF(SUM(G34:G39)=0,0,AVERAGE(G34:G39))</f>
        <v>0</v>
      </c>
      <c r="H40" s="78">
        <f t="shared" si="11"/>
        <v>0</v>
      </c>
      <c r="I40" s="79">
        <f>AVERAGE(I34:I38)</f>
        <v>0</v>
      </c>
      <c r="J40" s="80">
        <v>0</v>
      </c>
      <c r="K40" s="60"/>
      <c r="L40" s="81"/>
      <c r="U40" s="25">
        <f>D40+F40</f>
        <v>0</v>
      </c>
      <c r="V40" s="33">
        <f>SUM(V34:V38)</f>
        <v>0</v>
      </c>
      <c r="W40" s="34">
        <f>SUM(W34:W38)</f>
        <v>0</v>
      </c>
      <c r="X40" s="25">
        <f>COUNT(X34:X38)</f>
        <v>0</v>
      </c>
    </row>
    <row r="41" spans="2:30" s="1" customFormat="1" ht="99" customHeight="1">
      <c r="B41" s="2"/>
      <c r="C41" s="3"/>
      <c r="D41" s="2"/>
      <c r="E41" s="2"/>
      <c r="F41" s="2"/>
      <c r="G41" s="2"/>
      <c r="H41" s="2"/>
      <c r="I41" s="2"/>
      <c r="J41" s="2"/>
      <c r="K41" s="2"/>
      <c r="V41" s="4"/>
      <c r="W41" s="36" t="e">
        <f>W40/X40</f>
        <v>#DIV/0!</v>
      </c>
      <c r="X41" s="37">
        <f>IF(W40=0,0,W41)</f>
        <v>0</v>
      </c>
    </row>
    <row r="42" spans="2:30" ht="31.5" customHeight="1">
      <c r="B42" s="182">
        <f>'01jan'!B42</f>
        <v>10</v>
      </c>
      <c r="C42" s="184">
        <f>'01jan'!C42</f>
        <v>20</v>
      </c>
      <c r="D42" s="288" t="s">
        <v>22</v>
      </c>
      <c r="E42" s="288"/>
      <c r="F42" s="288"/>
      <c r="G42" s="288"/>
      <c r="H42" s="288"/>
      <c r="I42" s="288"/>
      <c r="J42" s="288"/>
      <c r="K42" s="288"/>
      <c r="L42" s="288"/>
      <c r="R42" s="82"/>
      <c r="S42" s="82"/>
      <c r="T42" s="83"/>
      <c r="U42" s="83"/>
      <c r="V42" s="83"/>
      <c r="W42" s="84"/>
      <c r="X42" s="83"/>
      <c r="Y42" s="83"/>
      <c r="Z42" s="83"/>
      <c r="AA42" s="83"/>
      <c r="AB42" s="83"/>
      <c r="AC42" s="83"/>
      <c r="AD42" s="83"/>
    </row>
    <row r="43" spans="2:30" ht="33.75" customHeight="1">
      <c r="B43" s="334">
        <f>IF(H52=0,0,IF(H52&gt;1,W53))</f>
        <v>0</v>
      </c>
      <c r="C43" s="335"/>
      <c r="D43" s="338" t="s">
        <v>1</v>
      </c>
      <c r="E43" s="339"/>
      <c r="F43" s="339" t="s">
        <v>2</v>
      </c>
      <c r="G43" s="340"/>
      <c r="H43" s="341">
        <f>C46</f>
        <v>46020</v>
      </c>
      <c r="I43" s="341"/>
      <c r="J43" s="341"/>
      <c r="K43" s="342"/>
      <c r="L43" s="329" t="str">
        <f>L31</f>
        <v>Justificativa por não ter conseguido produzir a demanda.  Preencher esta coluna quando a coluna ao lado "Faltaram", não estiver com "0"</v>
      </c>
      <c r="R43" s="331"/>
      <c r="S43" s="331"/>
      <c r="T43" s="332"/>
      <c r="U43" s="332"/>
      <c r="V43" s="332"/>
      <c r="W43" s="332"/>
      <c r="X43" s="332"/>
      <c r="Y43" s="332"/>
      <c r="Z43" s="323"/>
      <c r="AA43" s="323"/>
      <c r="AB43" s="323"/>
      <c r="AC43" s="323"/>
      <c r="AD43" s="323"/>
    </row>
    <row r="44" spans="2:30" ht="15" customHeight="1">
      <c r="B44" s="336"/>
      <c r="C44" s="337"/>
      <c r="D44" s="324" t="str">
        <f t="shared" ref="D44:J44" si="15">D32</f>
        <v>Prod.</v>
      </c>
      <c r="E44" s="324" t="str">
        <f t="shared" si="15"/>
        <v>Func.</v>
      </c>
      <c r="F44" s="324" t="str">
        <f t="shared" si="15"/>
        <v>Prod.</v>
      </c>
      <c r="G44" s="325" t="str">
        <f t="shared" si="15"/>
        <v>Func.</v>
      </c>
      <c r="H44" s="326" t="str">
        <f t="shared" si="15"/>
        <v>Qtd.</v>
      </c>
      <c r="I44" s="326" t="str">
        <f t="shared" si="15"/>
        <v>Méd Func.</v>
      </c>
      <c r="J44" s="326" t="str">
        <f t="shared" si="15"/>
        <v>Méd. Prod.</v>
      </c>
      <c r="K44" s="343"/>
      <c r="L44" s="330"/>
      <c r="R44" s="331"/>
      <c r="S44" s="331"/>
      <c r="T44" s="87"/>
      <c r="U44" s="328"/>
      <c r="V44" s="328"/>
      <c r="W44" s="89"/>
      <c r="X44" s="328"/>
      <c r="Y44" s="328"/>
      <c r="Z44" s="86"/>
      <c r="AA44" s="323"/>
      <c r="AB44" s="323"/>
      <c r="AC44" s="323"/>
      <c r="AD44" s="323"/>
    </row>
    <row r="45" spans="2:30" ht="15">
      <c r="B45" s="314" t="s">
        <v>9</v>
      </c>
      <c r="C45" s="315"/>
      <c r="D45" s="324"/>
      <c r="E45" s="324"/>
      <c r="F45" s="324"/>
      <c r="G45" s="325"/>
      <c r="H45" s="327"/>
      <c r="I45" s="327"/>
      <c r="J45" s="327"/>
      <c r="K45" s="90" t="s">
        <v>10</v>
      </c>
      <c r="L45" s="330"/>
      <c r="Q45" s="12"/>
      <c r="R45" s="331"/>
      <c r="S45" s="331"/>
      <c r="T45" s="91" t="str">
        <f>T33</f>
        <v xml:space="preserve">Data </v>
      </c>
      <c r="U45" s="91" t="str">
        <f>U33</f>
        <v>Qtd.</v>
      </c>
      <c r="V45" s="91" t="str">
        <f>V33</f>
        <v>Méd Func.</v>
      </c>
      <c r="W45" s="92" t="str">
        <f>W33</f>
        <v xml:space="preserve">Produtividade Diária </v>
      </c>
      <c r="X45" s="88"/>
      <c r="Y45" s="88"/>
      <c r="Z45" s="86"/>
      <c r="AA45" s="86"/>
      <c r="AB45" s="86"/>
      <c r="AC45" s="93"/>
      <c r="AD45" s="323"/>
    </row>
    <row r="46" spans="2:30" ht="21" customHeight="1">
      <c r="B46" s="94" t="str">
        <f t="shared" ref="B46:B52" si="16">B34</f>
        <v>Seg</v>
      </c>
      <c r="C46" s="95">
        <f t="shared" ref="C46:C51" si="17">C10</f>
        <v>46020</v>
      </c>
      <c r="D46" s="43"/>
      <c r="E46" s="43"/>
      <c r="F46" s="43"/>
      <c r="G46" s="52"/>
      <c r="H46" s="96">
        <f t="shared" ref="H46:H52" si="18">D46+F46</f>
        <v>0</v>
      </c>
      <c r="I46" s="97">
        <f t="shared" ref="I46:I51" si="19">IF(H46=0,0,AVERAGE(E46,G46))</f>
        <v>0</v>
      </c>
      <c r="J46" s="98">
        <f t="shared" ref="J46:J51" si="20">IF(H46=0,0,H46/I46)</f>
        <v>0</v>
      </c>
      <c r="K46" s="53" t="e">
        <f>IF(#REF!&lt;&gt;0,"Não","")</f>
        <v>#REF!</v>
      </c>
      <c r="L46" s="47"/>
      <c r="R46" s="85"/>
      <c r="S46" s="99"/>
      <c r="T46" s="100">
        <f>C46</f>
        <v>46020</v>
      </c>
      <c r="U46" s="101">
        <f>H46</f>
        <v>0</v>
      </c>
      <c r="V46" s="102">
        <f>I46</f>
        <v>0</v>
      </c>
      <c r="W46" s="102">
        <f>J46</f>
        <v>0</v>
      </c>
      <c r="X46" s="25" t="str">
        <f>IF(W46=0," ",IF(W46&gt;1,1,))</f>
        <v xml:space="preserve"> </v>
      </c>
      <c r="Y46" s="103"/>
      <c r="Z46" s="104"/>
      <c r="AA46" s="105"/>
      <c r="AB46" s="106"/>
      <c r="AC46" s="107"/>
      <c r="AD46" s="108"/>
    </row>
    <row r="47" spans="2:30" ht="21" customHeight="1">
      <c r="B47" s="94" t="str">
        <f t="shared" si="16"/>
        <v>Ter</v>
      </c>
      <c r="C47" s="95">
        <f t="shared" si="17"/>
        <v>46021</v>
      </c>
      <c r="D47" s="43"/>
      <c r="E47" s="43"/>
      <c r="F47" s="43"/>
      <c r="G47" s="52"/>
      <c r="H47" s="96">
        <f t="shared" si="18"/>
        <v>0</v>
      </c>
      <c r="I47" s="97">
        <f t="shared" si="19"/>
        <v>0</v>
      </c>
      <c r="J47" s="98">
        <f t="shared" si="20"/>
        <v>0</v>
      </c>
      <c r="K47" s="53" t="e">
        <f>IF(#REF!&lt;&gt;0,"Não","")</f>
        <v>#REF!</v>
      </c>
      <c r="L47" s="47"/>
      <c r="R47" s="85"/>
      <c r="S47" s="99"/>
      <c r="T47" s="100">
        <f>C47</f>
        <v>46021</v>
      </c>
      <c r="U47" s="101">
        <f t="shared" ref="U47:W50" si="21">H47</f>
        <v>0</v>
      </c>
      <c r="V47" s="102">
        <f t="shared" si="21"/>
        <v>0</v>
      </c>
      <c r="W47" s="102">
        <f t="shared" si="21"/>
        <v>0</v>
      </c>
      <c r="X47" s="25" t="str">
        <f>IF(W47=0," ",IF(W47&gt;1,1,))</f>
        <v xml:space="preserve"> </v>
      </c>
      <c r="Y47" s="103"/>
      <c r="Z47" s="104"/>
      <c r="AA47" s="105"/>
      <c r="AB47" s="106"/>
      <c r="AC47" s="107"/>
      <c r="AD47" s="108"/>
    </row>
    <row r="48" spans="2:30" ht="21" customHeight="1">
      <c r="B48" s="94" t="str">
        <f t="shared" si="16"/>
        <v>Qua</v>
      </c>
      <c r="C48" s="95">
        <f t="shared" si="17"/>
        <v>46022</v>
      </c>
      <c r="D48" s="20"/>
      <c r="E48" s="43"/>
      <c r="F48" s="20"/>
      <c r="G48" s="52"/>
      <c r="H48" s="96">
        <f t="shared" si="18"/>
        <v>0</v>
      </c>
      <c r="I48" s="97">
        <f t="shared" si="19"/>
        <v>0</v>
      </c>
      <c r="J48" s="98">
        <f t="shared" si="20"/>
        <v>0</v>
      </c>
      <c r="K48" s="109" t="e">
        <f>IF(#REF!&lt;&gt;0,"Não","")</f>
        <v>#REF!</v>
      </c>
      <c r="L48" s="47"/>
      <c r="R48" s="110"/>
      <c r="S48" s="99"/>
      <c r="T48" s="100">
        <f>C48</f>
        <v>46022</v>
      </c>
      <c r="U48" s="101">
        <f t="shared" si="21"/>
        <v>0</v>
      </c>
      <c r="V48" s="102">
        <f t="shared" si="21"/>
        <v>0</v>
      </c>
      <c r="W48" s="102">
        <f t="shared" si="21"/>
        <v>0</v>
      </c>
      <c r="X48" s="25" t="str">
        <f>IF(W48=0," ",IF(W48&gt;1,1,))</f>
        <v xml:space="preserve"> </v>
      </c>
      <c r="Y48" s="103"/>
      <c r="Z48" s="104"/>
      <c r="AA48" s="105"/>
      <c r="AB48" s="106"/>
      <c r="AC48" s="111"/>
      <c r="AD48" s="108"/>
    </row>
    <row r="49" spans="2:33" ht="21" customHeight="1">
      <c r="B49" s="94" t="str">
        <f t="shared" si="16"/>
        <v>Qui</v>
      </c>
      <c r="C49" s="95">
        <f t="shared" si="17"/>
        <v>46023</v>
      </c>
      <c r="D49" s="43"/>
      <c r="E49" s="43"/>
      <c r="F49" s="20"/>
      <c r="G49" s="52"/>
      <c r="H49" s="96">
        <f t="shared" si="18"/>
        <v>0</v>
      </c>
      <c r="I49" s="97">
        <f t="shared" si="19"/>
        <v>0</v>
      </c>
      <c r="J49" s="98">
        <f t="shared" si="20"/>
        <v>0</v>
      </c>
      <c r="K49" s="53" t="e">
        <f>IF(#REF!&lt;&gt;0,"Não","")</f>
        <v>#REF!</v>
      </c>
      <c r="L49" s="47"/>
      <c r="R49" s="85"/>
      <c r="S49" s="99"/>
      <c r="T49" s="100">
        <f>C49</f>
        <v>46023</v>
      </c>
      <c r="U49" s="101">
        <f t="shared" si="21"/>
        <v>0</v>
      </c>
      <c r="V49" s="102">
        <f t="shared" si="21"/>
        <v>0</v>
      </c>
      <c r="W49" s="102">
        <f t="shared" si="21"/>
        <v>0</v>
      </c>
      <c r="X49" s="25" t="str">
        <f>IF(W49=0," ",IF(W49&gt;1,1,))</f>
        <v xml:space="preserve"> </v>
      </c>
      <c r="Y49" s="103"/>
      <c r="Z49" s="104"/>
      <c r="AA49" s="105"/>
      <c r="AB49" s="106"/>
      <c r="AC49" s="107"/>
      <c r="AD49" s="108"/>
    </row>
    <row r="50" spans="2:33" ht="21" customHeight="1">
      <c r="B50" s="94" t="str">
        <f t="shared" si="16"/>
        <v>Sex</v>
      </c>
      <c r="C50" s="95">
        <f t="shared" si="17"/>
        <v>46024</v>
      </c>
      <c r="D50" s="43"/>
      <c r="E50" s="43"/>
      <c r="F50" s="43"/>
      <c r="G50" s="52"/>
      <c r="H50" s="96">
        <f t="shared" si="18"/>
        <v>0</v>
      </c>
      <c r="I50" s="97">
        <f t="shared" si="19"/>
        <v>0</v>
      </c>
      <c r="J50" s="98">
        <f t="shared" si="20"/>
        <v>0</v>
      </c>
      <c r="K50" s="53" t="e">
        <f>IF(#REF!&lt;&gt;0,"Não","")</f>
        <v>#REF!</v>
      </c>
      <c r="L50" s="47"/>
      <c r="R50" s="85"/>
      <c r="S50" s="99"/>
      <c r="T50" s="100">
        <f>C50</f>
        <v>46024</v>
      </c>
      <c r="U50" s="101">
        <f t="shared" si="21"/>
        <v>0</v>
      </c>
      <c r="V50" s="102">
        <f t="shared" si="21"/>
        <v>0</v>
      </c>
      <c r="W50" s="102">
        <f t="shared" si="21"/>
        <v>0</v>
      </c>
      <c r="X50" s="25" t="str">
        <f>IF(W50=0," ",IF(W50&gt;1,1,))</f>
        <v xml:space="preserve"> </v>
      </c>
      <c r="Y50" s="103"/>
      <c r="Z50" s="104"/>
      <c r="AA50" s="105"/>
      <c r="AB50" s="106"/>
      <c r="AC50" s="107"/>
      <c r="AD50" s="112"/>
    </row>
    <row r="51" spans="2:33" ht="21" customHeight="1">
      <c r="B51" s="94" t="str">
        <f t="shared" si="16"/>
        <v>SAb</v>
      </c>
      <c r="C51" s="95">
        <f t="shared" si="17"/>
        <v>46025</v>
      </c>
      <c r="D51" s="43"/>
      <c r="E51" s="43"/>
      <c r="F51" s="43"/>
      <c r="G51" s="52"/>
      <c r="H51" s="96">
        <f t="shared" si="18"/>
        <v>0</v>
      </c>
      <c r="I51" s="97">
        <f t="shared" si="19"/>
        <v>0</v>
      </c>
      <c r="J51" s="98">
        <f t="shared" si="20"/>
        <v>0</v>
      </c>
      <c r="K51" s="53"/>
      <c r="L51" s="47"/>
      <c r="R51" s="85"/>
      <c r="S51" s="99"/>
      <c r="T51" s="113"/>
      <c r="U51" s="101"/>
      <c r="V51" s="102"/>
      <c r="W51" s="114"/>
      <c r="X51" s="25"/>
      <c r="Y51" s="103"/>
      <c r="Z51" s="104"/>
      <c r="AA51" s="105"/>
      <c r="AB51" s="106"/>
      <c r="AC51" s="107"/>
      <c r="AD51" s="112"/>
    </row>
    <row r="52" spans="2:33">
      <c r="B52" s="316" t="str">
        <f t="shared" si="16"/>
        <v xml:space="preserve">Total Geral </v>
      </c>
      <c r="C52" s="316"/>
      <c r="D52" s="115">
        <f>SUM(D46:D51)</f>
        <v>0</v>
      </c>
      <c r="E52" s="115">
        <f>IF(SUM(E46:E51)=0,0,AVERAGE(E46:E51))</f>
        <v>0</v>
      </c>
      <c r="F52" s="115">
        <f>SUM(F46:F51)</f>
        <v>0</v>
      </c>
      <c r="G52" s="116">
        <f>IF(SUM(G46:G51)=0,0,AVERAGE(G46:G51))</f>
        <v>0</v>
      </c>
      <c r="H52" s="115">
        <f t="shared" si="18"/>
        <v>0</v>
      </c>
      <c r="I52" s="117">
        <f>AVERAGE(E52,G52)</f>
        <v>0</v>
      </c>
      <c r="J52" s="118">
        <f>IF(I52=0,0,H52/I52)</f>
        <v>0</v>
      </c>
      <c r="K52" s="60"/>
      <c r="L52" s="119"/>
      <c r="R52" s="85"/>
      <c r="S52" s="3"/>
      <c r="T52" s="104"/>
      <c r="U52" s="25">
        <f>D52+F52</f>
        <v>0</v>
      </c>
      <c r="V52" s="33">
        <f>SUM(V46:V50)</f>
        <v>0</v>
      </c>
      <c r="W52" s="34">
        <f>SUM(W46:W50)</f>
        <v>0</v>
      </c>
      <c r="X52" s="25">
        <f>COUNT(X46:X50)</f>
        <v>0</v>
      </c>
      <c r="Y52" s="104"/>
      <c r="Z52" s="104"/>
      <c r="AA52" s="105"/>
      <c r="AB52" s="106"/>
      <c r="AC52" s="104"/>
      <c r="AD52" s="120"/>
    </row>
    <row r="53" spans="2:33" s="1" customFormat="1" ht="63" customHeight="1">
      <c r="B53" s="2"/>
      <c r="C53" s="3"/>
      <c r="D53" s="2"/>
      <c r="E53" s="2"/>
      <c r="F53" s="2"/>
      <c r="G53" s="2"/>
      <c r="H53" s="2"/>
      <c r="I53" s="2"/>
      <c r="J53" s="2"/>
      <c r="K53" s="2"/>
      <c r="V53" s="4"/>
      <c r="W53" s="36" t="e">
        <f>W52/X52</f>
        <v>#DIV/0!</v>
      </c>
      <c r="X53" s="37">
        <f>IF(W52=0,0,W53)</f>
        <v>0</v>
      </c>
    </row>
    <row r="54" spans="2:33" s="1" customFormat="1" ht="33" customHeight="1">
      <c r="B54" s="2"/>
      <c r="C54" s="3"/>
      <c r="D54" s="2"/>
      <c r="E54" s="2"/>
      <c r="F54" s="2"/>
      <c r="G54" s="2"/>
      <c r="H54" s="2"/>
      <c r="I54" s="2"/>
      <c r="J54" s="2"/>
      <c r="K54" s="2"/>
      <c r="V54" s="4"/>
      <c r="W54" s="36" t="e">
        <f>#REF!/#REF!</f>
        <v>#REF!</v>
      </c>
      <c r="X54" s="37" t="e">
        <f>IF(#REF!=0,0,W54)</f>
        <v>#REF!</v>
      </c>
    </row>
    <row r="55" spans="2:33" ht="31.5" customHeight="1">
      <c r="B55" s="182">
        <f>'01jan'!B55</f>
        <v>9</v>
      </c>
      <c r="C55" s="184">
        <f>'01jan'!C55</f>
        <v>10</v>
      </c>
      <c r="D55" s="292" t="s">
        <v>23</v>
      </c>
      <c r="E55" s="293"/>
      <c r="F55" s="293"/>
      <c r="G55" s="293"/>
      <c r="H55" s="293"/>
      <c r="I55" s="293"/>
      <c r="J55" s="293"/>
      <c r="K55" s="293"/>
      <c r="L55" s="294"/>
    </row>
    <row r="56" spans="2:33" ht="33.75" customHeight="1">
      <c r="B56" s="305">
        <f>IF(H65=0,0,IF(H65&gt;=1,W66))</f>
        <v>0</v>
      </c>
      <c r="C56" s="306"/>
      <c r="D56" s="317" t="s">
        <v>1</v>
      </c>
      <c r="E56" s="318"/>
      <c r="F56" s="318" t="s">
        <v>2</v>
      </c>
      <c r="G56" s="319"/>
      <c r="H56" s="320">
        <f>C59</f>
        <v>46020</v>
      </c>
      <c r="I56" s="320"/>
      <c r="J56" s="320"/>
      <c r="K56" s="321"/>
      <c r="L56" s="322" t="str">
        <f>L43</f>
        <v>Justificativa por não ter conseguido produzir a demanda.  Preencher esta coluna quando a coluna ao lado "Faltaram", não estiver com "0"</v>
      </c>
    </row>
    <row r="57" spans="2:33" ht="15" customHeight="1">
      <c r="B57" s="307"/>
      <c r="C57" s="308"/>
      <c r="D57" s="301" t="str">
        <f>D44</f>
        <v>Prod.</v>
      </c>
      <c r="E57" s="301" t="str">
        <f t="shared" ref="E57:J57" si="22">E44</f>
        <v>Func.</v>
      </c>
      <c r="F57" s="301" t="str">
        <f t="shared" si="22"/>
        <v>Prod.</v>
      </c>
      <c r="G57" s="301" t="str">
        <f t="shared" si="22"/>
        <v>Func.</v>
      </c>
      <c r="H57" s="300" t="str">
        <f t="shared" si="22"/>
        <v>Qtd.</v>
      </c>
      <c r="I57" s="300" t="str">
        <f t="shared" si="22"/>
        <v>Méd Func.</v>
      </c>
      <c r="J57" s="300" t="str">
        <f t="shared" si="22"/>
        <v>Méd. Prod.</v>
      </c>
      <c r="K57" s="321"/>
      <c r="L57" s="322"/>
    </row>
    <row r="58" spans="2:33" ht="15">
      <c r="B58" s="302" t="s">
        <v>9</v>
      </c>
      <c r="C58" s="303"/>
      <c r="D58" s="301"/>
      <c r="E58" s="301"/>
      <c r="F58" s="301"/>
      <c r="G58" s="301"/>
      <c r="H58" s="301"/>
      <c r="I58" s="301"/>
      <c r="J58" s="301"/>
      <c r="K58" s="121" t="s">
        <v>10</v>
      </c>
      <c r="L58" s="322"/>
      <c r="T58" s="122" t="str">
        <f>T45</f>
        <v xml:space="preserve">Data </v>
      </c>
      <c r="U58" s="122" t="str">
        <f>U45</f>
        <v>Qtd.</v>
      </c>
      <c r="V58" s="122" t="str">
        <f>V45</f>
        <v>Méd Func.</v>
      </c>
      <c r="W58" s="122" t="str">
        <f>W45</f>
        <v xml:space="preserve">Produtividade Diária </v>
      </c>
    </row>
    <row r="59" spans="2:33" ht="21" customHeight="1">
      <c r="B59" s="123" t="str">
        <f>B46</f>
        <v>Seg</v>
      </c>
      <c r="C59" s="124">
        <f>C46</f>
        <v>46020</v>
      </c>
      <c r="D59" s="43"/>
      <c r="E59" s="43"/>
      <c r="F59" s="43"/>
      <c r="G59" s="52"/>
      <c r="H59" s="125">
        <f>D59+F59</f>
        <v>0</v>
      </c>
      <c r="I59" s="126">
        <f>IF(H59=0,0,AVERAGE(E59,G59))</f>
        <v>0</v>
      </c>
      <c r="J59" s="127">
        <f t="shared" ref="J59:J64" si="23">IF(H59=0,0,H59/I59)</f>
        <v>0</v>
      </c>
      <c r="K59" s="53" t="e">
        <f>IF(#REF!&lt;&gt;0,"Não","")</f>
        <v>#REF!</v>
      </c>
      <c r="L59" s="128"/>
      <c r="T59" s="129">
        <f>C59</f>
        <v>46020</v>
      </c>
      <c r="U59" s="130">
        <f>H59</f>
        <v>0</v>
      </c>
      <c r="V59" s="131">
        <f>I59</f>
        <v>0</v>
      </c>
      <c r="W59" s="131">
        <f>J59</f>
        <v>0</v>
      </c>
      <c r="X59" s="25" t="str">
        <f>IF(W59=0," ",IF(W59&gt;1,1,))</f>
        <v xml:space="preserve"> </v>
      </c>
      <c r="AE59" s="132">
        <v>175.02</v>
      </c>
      <c r="AG59" s="132">
        <f>AE59*8</f>
        <v>1400.16</v>
      </c>
    </row>
    <row r="60" spans="2:33" ht="21" customHeight="1">
      <c r="B60" s="123" t="str">
        <f t="shared" ref="B60:C64" si="24">B47</f>
        <v>Ter</v>
      </c>
      <c r="C60" s="124">
        <f t="shared" si="24"/>
        <v>46021</v>
      </c>
      <c r="D60" s="43"/>
      <c r="E60" s="43"/>
      <c r="F60" s="43"/>
      <c r="G60" s="52"/>
      <c r="H60" s="125">
        <f>D60+F60</f>
        <v>0</v>
      </c>
      <c r="I60" s="126">
        <f>IF(H60=0,0,AVERAGE(E60,G60))</f>
        <v>0</v>
      </c>
      <c r="J60" s="127">
        <f t="shared" si="23"/>
        <v>0</v>
      </c>
      <c r="K60" s="53" t="e">
        <f>IF(#REF!&lt;&gt;0,"Não","")</f>
        <v>#REF!</v>
      </c>
      <c r="L60" s="128"/>
      <c r="T60" s="129">
        <f>C60</f>
        <v>46021</v>
      </c>
      <c r="U60" s="130">
        <f t="shared" ref="U60:W63" si="25">H60</f>
        <v>0</v>
      </c>
      <c r="V60" s="131">
        <f t="shared" si="25"/>
        <v>0</v>
      </c>
      <c r="W60" s="131">
        <f t="shared" si="25"/>
        <v>0</v>
      </c>
      <c r="X60" s="25" t="str">
        <f>IF(W60=0," ",IF(W60&gt;1,1,))</f>
        <v xml:space="preserve"> </v>
      </c>
      <c r="AE60" s="132">
        <f>AE59*6</f>
        <v>1050.1200000000001</v>
      </c>
    </row>
    <row r="61" spans="2:33" ht="21" customHeight="1">
      <c r="B61" s="123" t="str">
        <f t="shared" si="24"/>
        <v>Qua</v>
      </c>
      <c r="C61" s="124">
        <f t="shared" si="24"/>
        <v>46022</v>
      </c>
      <c r="D61" s="20"/>
      <c r="E61" s="43"/>
      <c r="F61" s="20"/>
      <c r="G61" s="52"/>
      <c r="H61" s="125">
        <f t="shared" ref="H61:H65" si="26">D61+F61</f>
        <v>0</v>
      </c>
      <c r="I61" s="126">
        <f t="shared" ref="I61:I64" si="27">IF(H61=0,0,AVERAGE(E61,G61))</f>
        <v>0</v>
      </c>
      <c r="J61" s="127">
        <f t="shared" si="23"/>
        <v>0</v>
      </c>
      <c r="K61" s="109" t="e">
        <f>IF(#REF!&lt;&gt;0,"Não","")</f>
        <v>#REF!</v>
      </c>
      <c r="L61" s="128"/>
      <c r="T61" s="129">
        <f>C61</f>
        <v>46022</v>
      </c>
      <c r="U61" s="130">
        <f t="shared" si="25"/>
        <v>0</v>
      </c>
      <c r="V61" s="131">
        <f t="shared" si="25"/>
        <v>0</v>
      </c>
      <c r="W61" s="131">
        <f t="shared" si="25"/>
        <v>0</v>
      </c>
      <c r="X61" s="25" t="str">
        <f>IF(W61=0," ",IF(W61&gt;1,1,))</f>
        <v xml:space="preserve"> </v>
      </c>
      <c r="AE61" s="132">
        <v>7815.11</v>
      </c>
    </row>
    <row r="62" spans="2:33" ht="21" customHeight="1">
      <c r="B62" s="123" t="str">
        <f t="shared" si="24"/>
        <v>Qui</v>
      </c>
      <c r="C62" s="124">
        <f t="shared" si="24"/>
        <v>46023</v>
      </c>
      <c r="D62" s="43"/>
      <c r="E62" s="43"/>
      <c r="F62" s="20"/>
      <c r="G62" s="52"/>
      <c r="H62" s="125">
        <f t="shared" si="26"/>
        <v>0</v>
      </c>
      <c r="I62" s="126">
        <f t="shared" si="27"/>
        <v>0</v>
      </c>
      <c r="J62" s="127">
        <f t="shared" si="23"/>
        <v>0</v>
      </c>
      <c r="K62" s="53" t="e">
        <f>IF(#REF!&lt;&gt;0,"Não","")</f>
        <v>#REF!</v>
      </c>
      <c r="L62" s="128"/>
      <c r="T62" s="129">
        <f>C62</f>
        <v>46023</v>
      </c>
      <c r="U62" s="130">
        <f t="shared" si="25"/>
        <v>0</v>
      </c>
      <c r="V62" s="131">
        <f t="shared" si="25"/>
        <v>0</v>
      </c>
      <c r="W62" s="131">
        <f t="shared" si="25"/>
        <v>0</v>
      </c>
      <c r="X62" s="25" t="str">
        <f>IF(W62=0," ",IF(W62&gt;1,1,))</f>
        <v xml:space="preserve"> </v>
      </c>
      <c r="AE62" s="132"/>
    </row>
    <row r="63" spans="2:33" ht="21" customHeight="1">
      <c r="B63" s="123" t="str">
        <f t="shared" si="24"/>
        <v>Sex</v>
      </c>
      <c r="C63" s="124">
        <f t="shared" si="24"/>
        <v>46024</v>
      </c>
      <c r="D63" s="43"/>
      <c r="E63" s="43"/>
      <c r="F63" s="43"/>
      <c r="G63" s="52"/>
      <c r="H63" s="125">
        <f t="shared" si="26"/>
        <v>0</v>
      </c>
      <c r="I63" s="126">
        <f t="shared" si="27"/>
        <v>0</v>
      </c>
      <c r="J63" s="127">
        <f t="shared" si="23"/>
        <v>0</v>
      </c>
      <c r="K63" s="53" t="e">
        <f>IF(#REF!&lt;&gt;0,"Não","")</f>
        <v>#REF!</v>
      </c>
      <c r="L63" s="128"/>
      <c r="T63" s="129">
        <f>C63</f>
        <v>46024</v>
      </c>
      <c r="U63" s="130">
        <f t="shared" si="25"/>
        <v>0</v>
      </c>
      <c r="V63" s="131">
        <f t="shared" si="25"/>
        <v>0</v>
      </c>
      <c r="W63" s="131">
        <f t="shared" si="25"/>
        <v>0</v>
      </c>
      <c r="X63" s="25" t="str">
        <f>IF(W63=0," ",IF(W63&gt;1,1,))</f>
        <v xml:space="preserve"> </v>
      </c>
      <c r="AE63" s="132">
        <f>AE60+AE61</f>
        <v>8865.23</v>
      </c>
    </row>
    <row r="64" spans="2:33" ht="21" customHeight="1">
      <c r="B64" s="123" t="str">
        <f t="shared" si="24"/>
        <v>SAb</v>
      </c>
      <c r="C64" s="124">
        <f t="shared" si="24"/>
        <v>46025</v>
      </c>
      <c r="D64" s="43"/>
      <c r="E64" s="43"/>
      <c r="F64" s="43"/>
      <c r="G64" s="52"/>
      <c r="H64" s="125">
        <f t="shared" si="26"/>
        <v>0</v>
      </c>
      <c r="I64" s="126">
        <f t="shared" si="27"/>
        <v>0</v>
      </c>
      <c r="J64" s="127">
        <f t="shared" si="23"/>
        <v>0</v>
      </c>
      <c r="K64" s="53"/>
      <c r="L64" s="128"/>
      <c r="T64" s="133"/>
      <c r="U64" s="130"/>
      <c r="V64" s="131"/>
      <c r="W64" s="134"/>
      <c r="X64" s="25"/>
      <c r="AE64" s="132"/>
    </row>
    <row r="65" spans="1:67" ht="21" customHeight="1">
      <c r="B65" s="304" t="str">
        <f>B52</f>
        <v xml:space="preserve">Total Geral </v>
      </c>
      <c r="C65" s="304"/>
      <c r="D65" s="135">
        <f>SUM(D59:D64)</f>
        <v>0</v>
      </c>
      <c r="E65" s="135">
        <f>IF(SUM(E59:E64)=0,0,AVERAGE(E59:E64))</f>
        <v>0</v>
      </c>
      <c r="F65" s="135">
        <f>SUM(F59:F64)</f>
        <v>0</v>
      </c>
      <c r="G65" s="136">
        <f>IF(SUM(G59:G64)=0,0,AVERAGE(G59:G64))</f>
        <v>0</v>
      </c>
      <c r="H65" s="135">
        <f t="shared" si="26"/>
        <v>0</v>
      </c>
      <c r="I65" s="137">
        <f>AVERAGE(E65,G65)</f>
        <v>0</v>
      </c>
      <c r="J65" s="138">
        <f>IF(I65=0,0,H65/I65)</f>
        <v>0</v>
      </c>
      <c r="K65" s="60"/>
      <c r="L65" s="139"/>
      <c r="U65" s="25">
        <f>D65+F65</f>
        <v>0</v>
      </c>
      <c r="V65" s="33">
        <f>SUM(V59:V63)</f>
        <v>0</v>
      </c>
      <c r="W65" s="34">
        <f>SUM(W59:W63)</f>
        <v>0</v>
      </c>
      <c r="X65" s="25">
        <f>COUNT(X59:X63)</f>
        <v>0</v>
      </c>
    </row>
    <row r="66" spans="1:67" s="1" customFormat="1" ht="92.25" customHeight="1">
      <c r="C66" s="140"/>
      <c r="V66" s="4"/>
      <c r="W66" s="36" t="e">
        <f>W65/X65</f>
        <v>#DIV/0!</v>
      </c>
      <c r="X66" s="37">
        <f>IF(W65=0,0,W66)</f>
        <v>0</v>
      </c>
    </row>
    <row r="67" spans="1:67" ht="31.5" customHeight="1">
      <c r="B67" s="182">
        <f>'01jan'!B67</f>
        <v>7</v>
      </c>
      <c r="C67" s="184">
        <f>'01jan'!C67</f>
        <v>10</v>
      </c>
      <c r="D67" s="289" t="s">
        <v>24</v>
      </c>
      <c r="E67" s="290"/>
      <c r="F67" s="290"/>
      <c r="G67" s="290"/>
      <c r="H67" s="290"/>
      <c r="I67" s="290"/>
      <c r="J67" s="290"/>
      <c r="K67" s="290"/>
      <c r="L67" s="291"/>
    </row>
    <row r="68" spans="1:67" ht="33.75" customHeight="1">
      <c r="B68" s="305">
        <f>IF(H77=0,0,IF(H77&gt;=1,W78))</f>
        <v>0</v>
      </c>
      <c r="C68" s="306"/>
      <c r="D68" s="309" t="s">
        <v>1</v>
      </c>
      <c r="E68" s="310"/>
      <c r="F68" s="311" t="s">
        <v>2</v>
      </c>
      <c r="G68" s="309"/>
      <c r="H68" s="312">
        <f>C71</f>
        <v>46020</v>
      </c>
      <c r="I68" s="312"/>
      <c r="J68" s="312"/>
      <c r="K68" s="141"/>
      <c r="L68" s="313" t="str">
        <f>L56</f>
        <v>Justificativa por não ter conseguido produzir a demanda.  Preencher esta coluna quando a coluna ao lado "Faltaram", não estiver com "0"</v>
      </c>
    </row>
    <row r="69" spans="1:67" ht="15" customHeight="1">
      <c r="B69" s="307"/>
      <c r="C69" s="308"/>
      <c r="D69" s="295" t="str">
        <f>D57</f>
        <v>Prod.</v>
      </c>
      <c r="E69" s="296" t="str">
        <f>E57</f>
        <v>Func.</v>
      </c>
      <c r="F69" s="295" t="str">
        <f>D69</f>
        <v>Prod.</v>
      </c>
      <c r="G69" s="296" t="str">
        <f>E69</f>
        <v>Func.</v>
      </c>
      <c r="H69" s="298" t="str">
        <f>H57</f>
        <v>Qtd.</v>
      </c>
      <c r="I69" s="298" t="str">
        <f>I57</f>
        <v>Méd Func.</v>
      </c>
      <c r="J69" s="298" t="str">
        <f>J57</f>
        <v>Méd. Prod.</v>
      </c>
      <c r="K69" s="141"/>
      <c r="L69" s="313"/>
    </row>
    <row r="70" spans="1:67" ht="15" customHeight="1">
      <c r="B70" s="302" t="s">
        <v>9</v>
      </c>
      <c r="C70" s="303"/>
      <c r="D70" s="295"/>
      <c r="E70" s="297"/>
      <c r="F70" s="295"/>
      <c r="G70" s="297"/>
      <c r="H70" s="299"/>
      <c r="I70" s="299"/>
      <c r="J70" s="299"/>
      <c r="K70" s="141"/>
      <c r="L70" s="313"/>
      <c r="T70" s="142" t="str">
        <f>T58</f>
        <v xml:space="preserve">Data </v>
      </c>
      <c r="U70" s="142" t="str">
        <f>U58</f>
        <v>Qtd.</v>
      </c>
      <c r="V70" s="142" t="str">
        <f>V58</f>
        <v>Méd Func.</v>
      </c>
      <c r="W70" s="143" t="str">
        <f>W58</f>
        <v xml:space="preserve">Produtividade Diária </v>
      </c>
    </row>
    <row r="71" spans="1:67" ht="21" customHeight="1">
      <c r="B71" s="144" t="str">
        <f>B59</f>
        <v>Seg</v>
      </c>
      <c r="C71" s="145">
        <f>C59</f>
        <v>46020</v>
      </c>
      <c r="D71" s="146"/>
      <c r="E71" s="146"/>
      <c r="F71" s="146"/>
      <c r="G71" s="146"/>
      <c r="H71" s="147">
        <f t="shared" ref="H71:H77" si="28">D71+F71</f>
        <v>0</v>
      </c>
      <c r="I71" s="148">
        <f t="shared" ref="I71:I76" si="29">IF(H71=0,0,AVERAGE(E71,G71))</f>
        <v>0</v>
      </c>
      <c r="J71" s="149">
        <f t="shared" ref="J71:J76" si="30">IF(H71=0,0,H71/I71)</f>
        <v>0</v>
      </c>
      <c r="K71" s="150"/>
      <c r="L71" s="128"/>
      <c r="T71" s="151">
        <f>C71</f>
        <v>46020</v>
      </c>
      <c r="U71" s="152">
        <f>H71</f>
        <v>0</v>
      </c>
      <c r="V71" s="153">
        <f>I71</f>
        <v>0</v>
      </c>
      <c r="W71" s="153">
        <f>J71</f>
        <v>0</v>
      </c>
      <c r="X71" s="25" t="str">
        <f>IF(W71=0," ",IF(W71&gt;1,1,))</f>
        <v xml:space="preserve"> </v>
      </c>
    </row>
    <row r="72" spans="1:67" ht="21" customHeight="1">
      <c r="B72" s="144" t="str">
        <f t="shared" ref="B72:C77" si="31">B60</f>
        <v>Ter</v>
      </c>
      <c r="C72" s="145">
        <f t="shared" si="31"/>
        <v>46021</v>
      </c>
      <c r="D72" s="146"/>
      <c r="E72" s="146"/>
      <c r="F72" s="146"/>
      <c r="G72" s="146"/>
      <c r="H72" s="147">
        <f t="shared" si="28"/>
        <v>0</v>
      </c>
      <c r="I72" s="148">
        <f t="shared" si="29"/>
        <v>0</v>
      </c>
      <c r="J72" s="149">
        <f t="shared" si="30"/>
        <v>0</v>
      </c>
      <c r="K72" s="150"/>
      <c r="L72" s="128"/>
      <c r="T72" s="151">
        <f>C72</f>
        <v>46021</v>
      </c>
      <c r="U72" s="152">
        <f t="shared" ref="U72:W75" si="32">H72</f>
        <v>0</v>
      </c>
      <c r="V72" s="153">
        <f t="shared" si="32"/>
        <v>0</v>
      </c>
      <c r="W72" s="153">
        <f t="shared" si="32"/>
        <v>0</v>
      </c>
      <c r="X72" s="25" t="str">
        <f>IF(W72=0," ",IF(W72&gt;1,1,))</f>
        <v xml:space="preserve"> </v>
      </c>
    </row>
    <row r="73" spans="1:67" ht="21" customHeight="1">
      <c r="B73" s="144" t="str">
        <f t="shared" si="31"/>
        <v>Qua</v>
      </c>
      <c r="C73" s="145">
        <f t="shared" si="31"/>
        <v>46022</v>
      </c>
      <c r="D73" s="146"/>
      <c r="E73" s="146"/>
      <c r="F73" s="146"/>
      <c r="G73" s="146"/>
      <c r="H73" s="147">
        <f t="shared" si="28"/>
        <v>0</v>
      </c>
      <c r="I73" s="148">
        <f t="shared" si="29"/>
        <v>0</v>
      </c>
      <c r="J73" s="149">
        <f t="shared" si="30"/>
        <v>0</v>
      </c>
      <c r="K73" s="150"/>
      <c r="L73" s="128"/>
      <c r="T73" s="151">
        <f>C73</f>
        <v>46022</v>
      </c>
      <c r="U73" s="152">
        <f t="shared" si="32"/>
        <v>0</v>
      </c>
      <c r="V73" s="153">
        <f t="shared" si="32"/>
        <v>0</v>
      </c>
      <c r="W73" s="153">
        <f t="shared" si="32"/>
        <v>0</v>
      </c>
      <c r="X73" s="25" t="str">
        <f>IF(W73=0," ",IF(W73&gt;1,1,))</f>
        <v xml:space="preserve"> </v>
      </c>
    </row>
    <row r="74" spans="1:67" ht="21" customHeight="1">
      <c r="B74" s="144" t="str">
        <f t="shared" si="31"/>
        <v>Qui</v>
      </c>
      <c r="C74" s="145">
        <f t="shared" si="31"/>
        <v>46023</v>
      </c>
      <c r="D74" s="146"/>
      <c r="E74" s="146"/>
      <c r="F74" s="146"/>
      <c r="G74" s="146"/>
      <c r="H74" s="147">
        <f t="shared" si="28"/>
        <v>0</v>
      </c>
      <c r="I74" s="148">
        <f t="shared" si="29"/>
        <v>0</v>
      </c>
      <c r="J74" s="149">
        <f t="shared" si="30"/>
        <v>0</v>
      </c>
      <c r="K74" s="150"/>
      <c r="L74" s="128"/>
      <c r="T74" s="151">
        <f>C74</f>
        <v>46023</v>
      </c>
      <c r="U74" s="152">
        <f t="shared" si="32"/>
        <v>0</v>
      </c>
      <c r="V74" s="153">
        <f t="shared" si="32"/>
        <v>0</v>
      </c>
      <c r="W74" s="153">
        <f t="shared" si="32"/>
        <v>0</v>
      </c>
      <c r="X74" s="25" t="str">
        <f>IF(W74=0," ",IF(W74&gt;1,1,))</f>
        <v xml:space="preserve"> </v>
      </c>
    </row>
    <row r="75" spans="1:67" ht="21" customHeight="1">
      <c r="B75" s="144" t="str">
        <f t="shared" si="31"/>
        <v>Sex</v>
      </c>
      <c r="C75" s="145">
        <f t="shared" si="31"/>
        <v>46024</v>
      </c>
      <c r="D75" s="146"/>
      <c r="E75" s="146"/>
      <c r="F75" s="146"/>
      <c r="G75" s="146"/>
      <c r="H75" s="147">
        <f t="shared" si="28"/>
        <v>0</v>
      </c>
      <c r="I75" s="148">
        <f t="shared" si="29"/>
        <v>0</v>
      </c>
      <c r="J75" s="149">
        <f t="shared" si="30"/>
        <v>0</v>
      </c>
      <c r="K75" s="150"/>
      <c r="L75" s="128"/>
      <c r="T75" s="151">
        <f>C75</f>
        <v>46024</v>
      </c>
      <c r="U75" s="152">
        <f t="shared" si="32"/>
        <v>0</v>
      </c>
      <c r="V75" s="153">
        <f t="shared" si="32"/>
        <v>0</v>
      </c>
      <c r="W75" s="153">
        <f t="shared" si="32"/>
        <v>0</v>
      </c>
      <c r="X75" s="25" t="str">
        <f>IF(W75=0," ",IF(W75&gt;1,1,))</f>
        <v xml:space="preserve"> </v>
      </c>
    </row>
    <row r="76" spans="1:67" ht="21" customHeight="1">
      <c r="B76" s="144" t="str">
        <f t="shared" si="31"/>
        <v>SAb</v>
      </c>
      <c r="C76" s="145">
        <f t="shared" si="31"/>
        <v>46025</v>
      </c>
      <c r="D76" s="146"/>
      <c r="E76" s="146"/>
      <c r="F76" s="146"/>
      <c r="G76" s="154"/>
      <c r="H76" s="147">
        <f t="shared" si="28"/>
        <v>0</v>
      </c>
      <c r="I76" s="148">
        <f t="shared" si="29"/>
        <v>0</v>
      </c>
      <c r="J76" s="149">
        <f t="shared" si="30"/>
        <v>0</v>
      </c>
      <c r="K76" s="150"/>
      <c r="L76" s="128"/>
      <c r="T76" s="155"/>
      <c r="U76" s="152"/>
      <c r="V76" s="153"/>
      <c r="W76" s="156"/>
      <c r="X76" s="25"/>
    </row>
    <row r="77" spans="1:67">
      <c r="B77" s="282" t="str">
        <f t="shared" si="31"/>
        <v xml:space="preserve">Total Geral </v>
      </c>
      <c r="C77" s="282"/>
      <c r="D77" s="157">
        <f>SUM(D71:D76)</f>
        <v>0</v>
      </c>
      <c r="E77" s="157">
        <f>IF(SUM(E71:E76)=0,0,AVERAGE(E71:E76))</f>
        <v>0</v>
      </c>
      <c r="F77" s="157">
        <f>SUM(F71:F76)</f>
        <v>0</v>
      </c>
      <c r="G77" s="158">
        <f>IF(SUM(G71:G76)=0,0,AVERAGE(G71:G76))</f>
        <v>0</v>
      </c>
      <c r="H77" s="157">
        <f t="shared" si="28"/>
        <v>0</v>
      </c>
      <c r="I77" s="159">
        <f>AVERAGE(E77,G77)</f>
        <v>0</v>
      </c>
      <c r="J77" s="160">
        <f>IF(I77=0,0,H77/I77)</f>
        <v>0</v>
      </c>
      <c r="K77" s="60"/>
      <c r="L77" s="142"/>
      <c r="U77" s="25">
        <f>D77+F77</f>
        <v>0</v>
      </c>
      <c r="V77" s="33">
        <f>SUM(V71:V75)</f>
        <v>0</v>
      </c>
      <c r="W77" s="34">
        <f>SUM(W71:W75)</f>
        <v>0</v>
      </c>
      <c r="X77" s="25">
        <f>COUNT(X71:X75)</f>
        <v>0</v>
      </c>
    </row>
    <row r="78" spans="1:67" s="1" customFormat="1" ht="30.75" customHeight="1">
      <c r="C78" s="140"/>
      <c r="V78" s="4"/>
      <c r="W78" s="36" t="e">
        <f>W77/X77</f>
        <v>#DIV/0!</v>
      </c>
      <c r="X78" s="37">
        <f>IF(W77=0,0,W78)</f>
        <v>0</v>
      </c>
    </row>
    <row r="79" spans="1:67" s="1" customFormat="1" ht="60" customHeight="1">
      <c r="C79" s="140"/>
      <c r="E79" s="2"/>
      <c r="F79" s="2"/>
      <c r="G79" s="2"/>
      <c r="H79" s="2"/>
      <c r="I79" s="2"/>
      <c r="J79" s="2"/>
      <c r="K79" s="2"/>
      <c r="W79" s="4"/>
    </row>
    <row r="80" spans="1:67" s="163" customFormat="1" ht="36" customHeight="1">
      <c r="A80" s="1"/>
      <c r="B80" s="283" t="s">
        <v>35</v>
      </c>
      <c r="C80" s="284"/>
      <c r="D80" s="284"/>
      <c r="E80" s="284"/>
      <c r="F80" s="284"/>
      <c r="G80" s="284"/>
      <c r="H80" s="284"/>
      <c r="I80" s="284"/>
      <c r="J80" s="284"/>
      <c r="K80" s="284"/>
      <c r="L80" s="284"/>
      <c r="M80" s="161"/>
      <c r="N80" s="161"/>
      <c r="O80" s="161"/>
      <c r="P80" s="161"/>
      <c r="Q80" s="1"/>
      <c r="R80" s="1"/>
      <c r="S80" s="1"/>
      <c r="T80"/>
      <c r="U80"/>
      <c r="V80"/>
      <c r="W80" s="10"/>
      <c r="X80"/>
      <c r="Y80"/>
      <c r="Z80"/>
      <c r="AA80"/>
      <c r="AB80"/>
      <c r="AC80"/>
      <c r="AD80"/>
      <c r="AE80"/>
      <c r="AF80"/>
      <c r="AG80"/>
      <c r="AH80"/>
      <c r="AI80" s="162" t="s">
        <v>25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</row>
    <row r="81" spans="1:67" s="163" customFormat="1" ht="19.5">
      <c r="A81" s="1"/>
      <c r="B81" s="164" t="str">
        <f t="shared" ref="B81:B86" si="33">B71</f>
        <v>Seg</v>
      </c>
      <c r="C81" s="165">
        <f t="shared" ref="C81:C86" si="34">C22</f>
        <v>46020</v>
      </c>
      <c r="D81" s="166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68"/>
      <c r="P81" s="169"/>
      <c r="Q81" s="1"/>
      <c r="R81" s="1"/>
      <c r="S81" s="1"/>
      <c r="T81"/>
      <c r="U81"/>
      <c r="V81"/>
      <c r="W81" s="10"/>
      <c r="X81"/>
      <c r="Y81"/>
      <c r="Z81"/>
      <c r="AA81"/>
      <c r="AB81"/>
      <c r="AC81"/>
      <c r="AD81"/>
      <c r="AE81"/>
      <c r="AF81"/>
      <c r="AG81"/>
      <c r="AH81"/>
      <c r="AI81" s="162" t="s">
        <v>26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</row>
    <row r="82" spans="1:67" s="163" customFormat="1" ht="19.5">
      <c r="A82" s="1"/>
      <c r="B82" s="164" t="str">
        <f t="shared" si="33"/>
        <v>Ter</v>
      </c>
      <c r="C82" s="165">
        <f t="shared" si="34"/>
        <v>46021</v>
      </c>
      <c r="D82" s="166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68"/>
      <c r="P82" s="169"/>
      <c r="Q82" s="1"/>
      <c r="R82" s="1"/>
      <c r="S82" s="1"/>
      <c r="T82"/>
      <c r="U82"/>
      <c r="V82"/>
      <c r="W82" s="10"/>
      <c r="X82"/>
      <c r="Y82"/>
      <c r="Z82"/>
      <c r="AA82"/>
      <c r="AB82"/>
      <c r="AC82"/>
      <c r="AD82"/>
      <c r="AE82"/>
      <c r="AF82"/>
      <c r="AG82"/>
      <c r="AH82"/>
      <c r="AI82" s="162" t="s">
        <v>27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</row>
    <row r="83" spans="1:67" s="163" customFormat="1" ht="19.5">
      <c r="A83" s="1"/>
      <c r="B83" s="164" t="str">
        <f t="shared" si="33"/>
        <v>Qua</v>
      </c>
      <c r="C83" s="165">
        <f t="shared" si="34"/>
        <v>46022</v>
      </c>
      <c r="D83" s="166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68"/>
      <c r="P83" s="169"/>
      <c r="Q83" s="1"/>
      <c r="R83" s="1"/>
      <c r="S83" s="1"/>
      <c r="T83"/>
      <c r="U83"/>
      <c r="V83"/>
      <c r="W83" s="10"/>
      <c r="X83"/>
      <c r="Y83"/>
      <c r="Z83"/>
      <c r="AA83"/>
      <c r="AB83"/>
      <c r="AC83"/>
      <c r="AD83"/>
      <c r="AE83"/>
      <c r="AF83"/>
      <c r="AG83"/>
      <c r="AH83"/>
      <c r="AI83" s="162" t="s">
        <v>28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</row>
    <row r="84" spans="1:67" s="163" customFormat="1" ht="19.5">
      <c r="A84" s="1"/>
      <c r="B84" s="164" t="str">
        <f t="shared" si="33"/>
        <v>Qui</v>
      </c>
      <c r="C84" s="165">
        <f t="shared" si="34"/>
        <v>46023</v>
      </c>
      <c r="D84" s="166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68"/>
      <c r="P84" s="169"/>
      <c r="Q84" s="1"/>
      <c r="R84" s="1"/>
      <c r="S84" s="1"/>
      <c r="T84"/>
      <c r="U84"/>
      <c r="V84"/>
      <c r="W84" s="10"/>
      <c r="X84"/>
      <c r="Y84"/>
      <c r="Z84"/>
      <c r="AA84"/>
      <c r="AB84"/>
      <c r="AC84"/>
      <c r="AD84"/>
      <c r="AE84"/>
      <c r="AF84"/>
      <c r="AG84"/>
      <c r="AH84"/>
      <c r="AI84" s="162" t="s">
        <v>29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</row>
    <row r="85" spans="1:67" s="163" customFormat="1" ht="19.5">
      <c r="A85" s="1"/>
      <c r="B85" s="164" t="str">
        <f t="shared" si="33"/>
        <v>Sex</v>
      </c>
      <c r="C85" s="165">
        <f t="shared" si="34"/>
        <v>46024</v>
      </c>
      <c r="D85" s="166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68"/>
      <c r="P85" s="169"/>
      <c r="Q85" s="1"/>
      <c r="R85" s="1"/>
      <c r="S85" s="1"/>
      <c r="T85"/>
      <c r="U85"/>
      <c r="V85"/>
      <c r="W85" s="10"/>
      <c r="X85"/>
      <c r="Y85"/>
      <c r="Z85"/>
      <c r="AA85"/>
      <c r="AB85"/>
      <c r="AC85"/>
      <c r="AD85"/>
      <c r="AE85"/>
      <c r="AF85"/>
      <c r="AG85"/>
      <c r="AH85"/>
      <c r="AI85" s="162" t="s">
        <v>30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</row>
    <row r="86" spans="1:67" s="1" customFormat="1" ht="19.5">
      <c r="B86" s="164" t="str">
        <f t="shared" si="33"/>
        <v>SAb</v>
      </c>
      <c r="C86" s="165">
        <f t="shared" si="34"/>
        <v>46025</v>
      </c>
      <c r="D86" s="166"/>
      <c r="E86" s="167"/>
      <c r="F86" s="167"/>
      <c r="G86" s="167"/>
      <c r="H86" s="167"/>
      <c r="I86" s="167"/>
      <c r="J86" s="167"/>
      <c r="K86" s="167"/>
      <c r="L86" s="167"/>
      <c r="W86" s="4"/>
      <c r="AI86" s="170" t="s">
        <v>31</v>
      </c>
    </row>
    <row r="87" spans="1:67" s="1" customFormat="1">
      <c r="B87" s="2"/>
      <c r="C87" s="3"/>
      <c r="D87" s="2"/>
      <c r="E87" s="2"/>
      <c r="F87" s="2"/>
      <c r="G87" s="2"/>
      <c r="H87" s="2"/>
      <c r="I87" s="2"/>
      <c r="J87" s="2"/>
      <c r="K87" s="2"/>
      <c r="W87" s="4"/>
      <c r="AI87" s="170" t="s">
        <v>32</v>
      </c>
    </row>
    <row r="88" spans="1:67" s="1" customFormat="1">
      <c r="B88" s="2"/>
      <c r="C88" s="3"/>
      <c r="D88" s="2"/>
      <c r="E88" s="2"/>
      <c r="F88" s="2"/>
      <c r="G88" s="2"/>
      <c r="H88" s="2"/>
      <c r="I88" s="2"/>
      <c r="J88" s="2"/>
      <c r="K88" s="2"/>
      <c r="W88" s="4"/>
      <c r="AI88" s="170" t="s">
        <v>33</v>
      </c>
    </row>
    <row r="89" spans="1:67" s="1" customFormat="1">
      <c r="B89" s="2"/>
      <c r="C89" s="3"/>
      <c r="D89" s="2"/>
      <c r="E89" s="2"/>
      <c r="F89" s="2"/>
      <c r="G89" s="2"/>
      <c r="H89" s="2"/>
      <c r="I89" s="2"/>
      <c r="J89" s="2"/>
      <c r="K89" s="2"/>
      <c r="W89" s="4"/>
      <c r="AI89" s="170" t="s">
        <v>34</v>
      </c>
    </row>
    <row r="90" spans="1:67" s="1" customFormat="1">
      <c r="B90" s="2"/>
      <c r="C90" s="3"/>
      <c r="D90" s="2"/>
      <c r="E90" s="2"/>
      <c r="F90" s="2"/>
      <c r="G90" s="2"/>
      <c r="H90" s="2"/>
      <c r="I90" s="2"/>
      <c r="J90" s="2"/>
      <c r="K90" s="2"/>
      <c r="W90" s="4"/>
    </row>
    <row r="91" spans="1:67" s="1" customFormat="1" ht="220.5" customHeight="1">
      <c r="B91" s="2"/>
      <c r="C91" s="3"/>
      <c r="D91" s="2"/>
      <c r="E91" s="2"/>
      <c r="F91" s="2"/>
      <c r="G91" s="2"/>
      <c r="H91" s="2"/>
      <c r="I91" s="2"/>
      <c r="J91" s="2"/>
      <c r="K91" s="2"/>
      <c r="W91" s="4"/>
    </row>
    <row r="92" spans="1:67" s="1" customFormat="1">
      <c r="B92" s="2"/>
      <c r="C92" s="3"/>
      <c r="D92" s="2"/>
      <c r="E92" s="2"/>
      <c r="F92" s="2"/>
      <c r="G92" s="2"/>
      <c r="H92" s="2"/>
      <c r="I92" s="2"/>
      <c r="J92" s="2"/>
      <c r="K92" s="2"/>
      <c r="W92" s="4"/>
    </row>
    <row r="93" spans="1:67" s="1" customFormat="1" ht="15">
      <c r="W93" s="4"/>
    </row>
    <row r="94" spans="1:67" s="1" customFormat="1" ht="15">
      <c r="W94" s="4"/>
    </row>
    <row r="95" spans="1:67" s="1" customFormat="1" ht="409.5" customHeight="1">
      <c r="W95" s="4"/>
    </row>
    <row r="96" spans="1:67" s="1" customFormat="1" ht="15">
      <c r="W96" s="4"/>
    </row>
    <row r="97" spans="2:23" s="1" customFormat="1" ht="15">
      <c r="W97" s="4"/>
    </row>
    <row r="98" spans="2:23" s="1" customFormat="1" ht="15">
      <c r="W98" s="4"/>
    </row>
    <row r="99" spans="2:23" s="1" customFormat="1" hidden="1">
      <c r="B99" s="2"/>
      <c r="C99" s="3"/>
      <c r="D99" s="2"/>
      <c r="E99" s="2"/>
      <c r="F99" s="2"/>
      <c r="G99" s="2"/>
      <c r="H99" s="2"/>
      <c r="I99" s="2"/>
      <c r="J99" s="2"/>
      <c r="K99" s="2"/>
      <c r="W99" s="4"/>
    </row>
    <row r="100" spans="2:23" s="1" customFormat="1" hidden="1">
      <c r="B100" s="2"/>
      <c r="C100" s="3"/>
      <c r="D100" s="2"/>
      <c r="E100" s="2"/>
      <c r="F100" s="2"/>
      <c r="G100" s="2"/>
      <c r="H100" s="2"/>
      <c r="I100" s="2"/>
      <c r="J100" s="2"/>
      <c r="K100" s="2"/>
      <c r="W100" s="4"/>
    </row>
    <row r="101" spans="2:23" s="1" customFormat="1" hidden="1">
      <c r="B101" s="2"/>
      <c r="C101" s="3"/>
      <c r="D101" s="2"/>
      <c r="E101" s="2"/>
      <c r="F101" s="2"/>
      <c r="G101" s="2"/>
      <c r="H101" s="2"/>
      <c r="I101" s="2"/>
      <c r="J101" s="2"/>
      <c r="K101" s="2"/>
      <c r="W101" s="4"/>
    </row>
    <row r="102" spans="2:23" s="1" customFormat="1" hidden="1">
      <c r="B102" s="2"/>
      <c r="C102" s="3"/>
      <c r="D102" s="2"/>
      <c r="E102" s="2"/>
      <c r="F102" s="2"/>
      <c r="G102" s="2"/>
      <c r="H102" s="2"/>
      <c r="I102" s="2"/>
      <c r="J102" s="2"/>
      <c r="K102" s="2"/>
      <c r="W102" s="4"/>
    </row>
    <row r="103" spans="2:23" s="1" customFormat="1" hidden="1">
      <c r="B103" s="2"/>
      <c r="C103" s="3"/>
      <c r="D103" s="2"/>
      <c r="E103" s="2"/>
      <c r="F103" s="2"/>
      <c r="G103" s="2"/>
      <c r="H103" s="2"/>
      <c r="I103" s="2"/>
      <c r="J103" s="2"/>
      <c r="K103" s="2"/>
      <c r="W103" s="4"/>
    </row>
    <row r="104" spans="2:23" s="1" customFormat="1" hidden="1">
      <c r="B104" s="2"/>
      <c r="C104" s="3"/>
      <c r="D104" s="2"/>
      <c r="E104" s="2"/>
      <c r="F104" s="2"/>
      <c r="G104" s="2"/>
      <c r="H104" s="2"/>
      <c r="I104" s="2"/>
      <c r="J104" s="2"/>
      <c r="K104" s="2"/>
      <c r="W104" s="4"/>
    </row>
    <row r="105" spans="2:23" s="1" customFormat="1" hidden="1">
      <c r="B105" s="2"/>
      <c r="C105" s="3"/>
      <c r="D105" s="2"/>
      <c r="E105" s="2"/>
      <c r="F105" s="2"/>
      <c r="G105" s="2"/>
      <c r="H105" s="2"/>
      <c r="I105" s="2"/>
      <c r="J105" s="2"/>
      <c r="K105" s="2"/>
      <c r="W105" s="4"/>
    </row>
    <row r="106" spans="2:23" s="1" customFormat="1" hidden="1">
      <c r="B106" s="2"/>
      <c r="C106" s="3"/>
      <c r="D106" s="2"/>
      <c r="E106" s="2"/>
      <c r="F106" s="2"/>
      <c r="G106" s="2"/>
      <c r="H106" s="2"/>
      <c r="I106" s="2"/>
      <c r="J106" s="2"/>
      <c r="K106" s="2"/>
      <c r="W106" s="4"/>
    </row>
    <row r="107" spans="2:23" s="1" customFormat="1" hidden="1">
      <c r="B107" s="2"/>
      <c r="C107" s="3"/>
      <c r="D107" s="2"/>
      <c r="E107" s="2"/>
      <c r="F107" s="2"/>
      <c r="G107" s="2"/>
      <c r="H107" s="2"/>
      <c r="I107" s="2"/>
      <c r="J107" s="2"/>
      <c r="K107" s="2"/>
      <c r="W107" s="4"/>
    </row>
    <row r="108" spans="2:23" s="1" customFormat="1" hidden="1">
      <c r="B108" s="2"/>
      <c r="C108" s="3"/>
      <c r="D108" s="2"/>
      <c r="E108" s="2"/>
      <c r="F108" s="2"/>
      <c r="G108" s="2"/>
      <c r="H108" s="2"/>
      <c r="I108" s="2"/>
      <c r="J108" s="2"/>
      <c r="K108" s="2"/>
      <c r="W108" s="4"/>
    </row>
    <row r="109" spans="2:23" s="1" customFormat="1" hidden="1">
      <c r="B109" s="2"/>
      <c r="C109" s="3"/>
      <c r="D109" s="2"/>
      <c r="E109" s="2"/>
      <c r="F109" s="2"/>
      <c r="G109" s="2"/>
      <c r="H109" s="2"/>
      <c r="I109" s="2"/>
      <c r="J109" s="2"/>
      <c r="K109" s="2"/>
      <c r="W109" s="4"/>
    </row>
    <row r="110" spans="2:23" s="1" customFormat="1" hidden="1">
      <c r="B110" s="2"/>
      <c r="C110" s="3"/>
      <c r="D110" s="2"/>
      <c r="E110" s="2"/>
      <c r="F110" s="2"/>
      <c r="G110" s="2"/>
      <c r="H110" s="2"/>
      <c r="I110" s="2"/>
      <c r="J110" s="2"/>
      <c r="K110" s="2"/>
      <c r="W110" s="4"/>
    </row>
    <row r="111" spans="2:23" s="1" customFormat="1" hidden="1">
      <c r="B111" s="2"/>
      <c r="C111" s="3"/>
      <c r="D111" s="2"/>
      <c r="E111" s="2"/>
      <c r="F111" s="2"/>
      <c r="G111" s="2"/>
      <c r="H111" s="2"/>
      <c r="I111" s="2"/>
      <c r="J111" s="2"/>
      <c r="K111" s="2"/>
      <c r="W111" s="4"/>
    </row>
    <row r="112" spans="2:23" s="1" customFormat="1" hidden="1">
      <c r="B112" s="2"/>
      <c r="C112" s="3"/>
      <c r="D112" s="2"/>
      <c r="E112" s="2"/>
      <c r="F112" s="2"/>
      <c r="G112" s="2"/>
      <c r="H112" s="2"/>
      <c r="I112" s="2"/>
      <c r="J112" s="2"/>
      <c r="K112" s="2"/>
      <c r="W112" s="4"/>
    </row>
    <row r="113" spans="1:67" s="1" customFormat="1" hidden="1">
      <c r="B113" s="2"/>
      <c r="C113" s="3"/>
      <c r="D113" s="2"/>
      <c r="E113" s="2"/>
      <c r="F113" s="2"/>
      <c r="G113" s="2"/>
      <c r="H113" s="2"/>
      <c r="I113" s="2"/>
      <c r="J113" s="2"/>
      <c r="K113" s="2"/>
      <c r="W113" s="4"/>
    </row>
    <row r="114" spans="1:67" s="1" customFormat="1" hidden="1">
      <c r="B114" s="2"/>
      <c r="C114" s="3"/>
      <c r="D114" s="2"/>
      <c r="E114" s="2"/>
      <c r="F114" s="2"/>
      <c r="G114" s="2"/>
      <c r="H114" s="2"/>
      <c r="I114" s="2"/>
      <c r="J114" s="2"/>
      <c r="K114" s="2"/>
      <c r="W114" s="4"/>
    </row>
    <row r="115" spans="1:67" s="1" customFormat="1" hidden="1">
      <c r="B115" s="2"/>
      <c r="C115" s="3"/>
      <c r="D115" s="2"/>
      <c r="E115" s="2"/>
      <c r="F115" s="2"/>
      <c r="G115" s="2"/>
      <c r="H115" s="2"/>
      <c r="I115" s="2"/>
      <c r="J115" s="2"/>
      <c r="K115" s="2"/>
      <c r="W115" s="4"/>
    </row>
    <row r="116" spans="1:67" s="1" customFormat="1" hidden="1">
      <c r="B116" s="2"/>
      <c r="C116" s="3"/>
      <c r="D116" s="2"/>
      <c r="E116" s="2"/>
      <c r="F116" s="2"/>
      <c r="G116" s="2"/>
      <c r="H116" s="2"/>
      <c r="I116" s="2"/>
      <c r="J116" s="2"/>
      <c r="K116" s="2"/>
      <c r="W116" s="4"/>
    </row>
    <row r="117" spans="1:67" s="1" customFormat="1" hidden="1">
      <c r="B117" s="2"/>
      <c r="C117" s="3"/>
      <c r="D117" s="2"/>
      <c r="E117" s="2"/>
      <c r="F117" s="2"/>
      <c r="G117" s="2"/>
      <c r="H117" s="2"/>
      <c r="I117" s="2"/>
      <c r="J117" s="2"/>
      <c r="K117" s="2"/>
      <c r="W117" s="4"/>
    </row>
    <row r="118" spans="1:67" s="1" customFormat="1" hidden="1">
      <c r="B118" s="2"/>
      <c r="C118" s="3"/>
      <c r="D118" s="2"/>
      <c r="E118" s="2"/>
      <c r="F118" s="2"/>
      <c r="G118" s="2"/>
      <c r="H118" s="2"/>
      <c r="I118" s="2"/>
      <c r="J118" s="2"/>
      <c r="K118" s="2"/>
      <c r="W118" s="4"/>
    </row>
    <row r="119" spans="1:67" s="1" customFormat="1" hidden="1">
      <c r="B119" s="2"/>
      <c r="C119" s="3"/>
      <c r="D119" s="2"/>
      <c r="E119" s="2"/>
      <c r="F119" s="2"/>
      <c r="G119" s="2"/>
      <c r="H119" s="2"/>
      <c r="I119" s="2"/>
      <c r="J119" s="2"/>
      <c r="K119" s="2"/>
      <c r="W119" s="4"/>
    </row>
    <row r="120" spans="1:67" s="1" customFormat="1" hidden="1">
      <c r="B120" s="2"/>
      <c r="C120" s="3"/>
      <c r="D120" s="2"/>
      <c r="E120" s="2"/>
      <c r="F120" s="2"/>
      <c r="G120" s="2"/>
      <c r="H120" s="2"/>
      <c r="I120" s="2"/>
      <c r="J120" s="2"/>
      <c r="K120" s="2"/>
      <c r="W120" s="4"/>
    </row>
    <row r="121" spans="1:67" s="1" customFormat="1" hidden="1">
      <c r="B121" s="2"/>
      <c r="C121" s="3"/>
      <c r="D121" s="2"/>
      <c r="E121" s="2"/>
      <c r="F121" s="2"/>
      <c r="G121" s="2"/>
      <c r="H121" s="2"/>
      <c r="I121" s="2"/>
      <c r="J121" s="2"/>
      <c r="K121" s="2"/>
      <c r="W121" s="4"/>
    </row>
    <row r="122" spans="1:67" s="163" customFormat="1" hidden="1">
      <c r="A122" s="1"/>
      <c r="B122" s="171"/>
      <c r="C122" s="172"/>
      <c r="D122" s="171"/>
      <c r="E122" s="171"/>
      <c r="F122" s="171"/>
      <c r="G122" s="171"/>
      <c r="H122" s="171"/>
      <c r="I122" s="171"/>
      <c r="J122" s="171"/>
      <c r="K122" s="171"/>
      <c r="M122" s="1"/>
      <c r="N122" s="1"/>
      <c r="O122" s="1"/>
      <c r="P122" s="1"/>
      <c r="Q122" s="1"/>
      <c r="R122" s="1"/>
      <c r="S122" s="1"/>
      <c r="T122"/>
      <c r="U122"/>
      <c r="V122"/>
      <c r="W122" s="10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</row>
    <row r="123" spans="1:67" s="163" customFormat="1" hidden="1">
      <c r="A123" s="1"/>
      <c r="B123" s="171"/>
      <c r="C123" s="172"/>
      <c r="D123" s="171"/>
      <c r="E123" s="171"/>
      <c r="F123" s="171"/>
      <c r="G123" s="171"/>
      <c r="H123" s="171"/>
      <c r="I123" s="171"/>
      <c r="J123" s="171"/>
      <c r="K123" s="171"/>
      <c r="M123" s="1"/>
      <c r="N123" s="1"/>
      <c r="O123" s="1"/>
      <c r="P123" s="1"/>
      <c r="Q123" s="1"/>
      <c r="R123" s="1"/>
      <c r="S123" s="1"/>
      <c r="T123"/>
      <c r="U123"/>
      <c r="V123"/>
      <c r="W123" s="10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</row>
    <row r="124" spans="1:67" s="163" customFormat="1" hidden="1">
      <c r="A124" s="1"/>
      <c r="B124" s="171"/>
      <c r="C124" s="172"/>
      <c r="D124" s="171"/>
      <c r="E124" s="171"/>
      <c r="F124" s="171"/>
      <c r="G124" s="171"/>
      <c r="H124" s="171"/>
      <c r="I124" s="171"/>
      <c r="J124" s="171"/>
      <c r="K124" s="171"/>
      <c r="M124" s="1"/>
      <c r="N124" s="1"/>
      <c r="O124" s="1"/>
      <c r="P124" s="1"/>
      <c r="Q124" s="1"/>
      <c r="R124" s="1"/>
      <c r="S124" s="1"/>
      <c r="T124"/>
      <c r="U124"/>
      <c r="V124"/>
      <c r="W124" s="10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</row>
    <row r="125" spans="1:67" s="163" customFormat="1" hidden="1">
      <c r="A125" s="1"/>
      <c r="B125" s="171"/>
      <c r="C125" s="172"/>
      <c r="D125" s="171"/>
      <c r="E125" s="171"/>
      <c r="F125" s="171"/>
      <c r="G125" s="171"/>
      <c r="H125" s="171"/>
      <c r="I125" s="171"/>
      <c r="J125" s="171"/>
      <c r="K125" s="171"/>
      <c r="M125" s="1"/>
      <c r="N125" s="1"/>
      <c r="O125" s="1"/>
      <c r="P125" s="1"/>
      <c r="Q125" s="1"/>
      <c r="R125" s="1"/>
      <c r="S125" s="1"/>
      <c r="T125"/>
      <c r="U125"/>
      <c r="V125"/>
      <c r="W125" s="10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</row>
    <row r="126" spans="1:67"/>
    <row r="127" spans="1:67"/>
  </sheetData>
  <protectedRanges>
    <protectedRange password="CF7A" sqref="L10:L15 L22:L27 D34:G39 L34:L39 D46:G51 L46:L51 D81:P85 D71:G76 D59:G64 L59:L64 L71:L76 D86:L86 D10:G15 D22:G27" name="Intervalo1"/>
  </protectedRanges>
  <mergeCells count="107">
    <mergeCell ref="B77:C77"/>
    <mergeCell ref="B80:L80"/>
    <mergeCell ref="F69:F70"/>
    <mergeCell ref="G69:G70"/>
    <mergeCell ref="H69:H70"/>
    <mergeCell ref="I69:I70"/>
    <mergeCell ref="J69:J70"/>
    <mergeCell ref="B70:C70"/>
    <mergeCell ref="B58:C58"/>
    <mergeCell ref="B65:C65"/>
    <mergeCell ref="D67:L67"/>
    <mergeCell ref="B68:C69"/>
    <mergeCell ref="D68:E68"/>
    <mergeCell ref="F68:G68"/>
    <mergeCell ref="H68:J68"/>
    <mergeCell ref="L68:L70"/>
    <mergeCell ref="D69:D70"/>
    <mergeCell ref="E69:E70"/>
    <mergeCell ref="E57:E58"/>
    <mergeCell ref="F57:F58"/>
    <mergeCell ref="G57:G58"/>
    <mergeCell ref="H57:H58"/>
    <mergeCell ref="I57:I58"/>
    <mergeCell ref="J57:J58"/>
    <mergeCell ref="B52:C52"/>
    <mergeCell ref="D55:L55"/>
    <mergeCell ref="B56:C57"/>
    <mergeCell ref="D56:E56"/>
    <mergeCell ref="F56:G56"/>
    <mergeCell ref="H56:J56"/>
    <mergeCell ref="K56:K57"/>
    <mergeCell ref="L56:L58"/>
    <mergeCell ref="D57:D58"/>
    <mergeCell ref="R43:S45"/>
    <mergeCell ref="T43:V43"/>
    <mergeCell ref="W43:Y43"/>
    <mergeCell ref="Z43:AB43"/>
    <mergeCell ref="AC43:AC44"/>
    <mergeCell ref="AD43:AD45"/>
    <mergeCell ref="U44:V44"/>
    <mergeCell ref="X44:Y44"/>
    <mergeCell ref="AA44:AB44"/>
    <mergeCell ref="B40:C40"/>
    <mergeCell ref="D42:L42"/>
    <mergeCell ref="B43:C44"/>
    <mergeCell ref="D43:E43"/>
    <mergeCell ref="F43:G43"/>
    <mergeCell ref="H43:J43"/>
    <mergeCell ref="K43:K44"/>
    <mergeCell ref="L43:L45"/>
    <mergeCell ref="D44:D45"/>
    <mergeCell ref="B45:C45"/>
    <mergeCell ref="E44:E45"/>
    <mergeCell ref="F44:F45"/>
    <mergeCell ref="G44:G45"/>
    <mergeCell ref="H44:H45"/>
    <mergeCell ref="I44:I45"/>
    <mergeCell ref="J44:J45"/>
    <mergeCell ref="B28:C28"/>
    <mergeCell ref="D30:L30"/>
    <mergeCell ref="B31:C32"/>
    <mergeCell ref="D31:E31"/>
    <mergeCell ref="F31:G31"/>
    <mergeCell ref="H31:J31"/>
    <mergeCell ref="K31:K32"/>
    <mergeCell ref="L31:L33"/>
    <mergeCell ref="D32:D33"/>
    <mergeCell ref="B33:C33"/>
    <mergeCell ref="E32:E33"/>
    <mergeCell ref="F32:F33"/>
    <mergeCell ref="G32:G33"/>
    <mergeCell ref="H32:H33"/>
    <mergeCell ref="I32:I33"/>
    <mergeCell ref="J32:J33"/>
    <mergeCell ref="B16:C16"/>
    <mergeCell ref="D18:L18"/>
    <mergeCell ref="B19:C20"/>
    <mergeCell ref="D19:E19"/>
    <mergeCell ref="F19:G19"/>
    <mergeCell ref="H19:J19"/>
    <mergeCell ref="K19:K20"/>
    <mergeCell ref="L19:L21"/>
    <mergeCell ref="D20:D21"/>
    <mergeCell ref="B21:C21"/>
    <mergeCell ref="E20:E21"/>
    <mergeCell ref="F20:F21"/>
    <mergeCell ref="G20:G21"/>
    <mergeCell ref="H20:H21"/>
    <mergeCell ref="I20:I21"/>
    <mergeCell ref="J20:J21"/>
    <mergeCell ref="B2:C2"/>
    <mergeCell ref="M2:N2"/>
    <mergeCell ref="D6:L6"/>
    <mergeCell ref="B7:C8"/>
    <mergeCell ref="D7:E7"/>
    <mergeCell ref="F7:G7"/>
    <mergeCell ref="H7:J7"/>
    <mergeCell ref="K7:K8"/>
    <mergeCell ref="L7:L9"/>
    <mergeCell ref="D8:D9"/>
    <mergeCell ref="B9:C9"/>
    <mergeCell ref="E8:E9"/>
    <mergeCell ref="F8:F9"/>
    <mergeCell ref="G8:G9"/>
    <mergeCell ref="H8:H9"/>
    <mergeCell ref="I8:I9"/>
    <mergeCell ref="J8:J9"/>
  </mergeCells>
  <conditionalFormatting sqref="B7">
    <cfRule type="cellIs" dxfId="2" priority="1" operator="equal">
      <formula>$M$2</formula>
    </cfRule>
    <cfRule type="iconSet" priority="2">
      <iconSet iconSet="3Arrows">
        <cfvo type="percent" val="0"/>
        <cfvo type="num" val="$B$6"/>
        <cfvo type="num" val="$C$6"/>
      </iconSet>
    </cfRule>
  </conditionalFormatting>
  <conditionalFormatting sqref="B19:C20">
    <cfRule type="iconSet" priority="8">
      <iconSet iconSet="3Arrows">
        <cfvo type="percent" val="0"/>
        <cfvo type="num" val="$B$18-1" gte="0"/>
        <cfvo type="num" val="$C$18+1"/>
      </iconSet>
    </cfRule>
  </conditionalFormatting>
  <conditionalFormatting sqref="B31:C32">
    <cfRule type="iconSet" priority="7">
      <iconSet iconSet="3Arrows">
        <cfvo type="percent" val="0"/>
        <cfvo type="num" val="$B$30-3" gte="0"/>
        <cfvo type="num" val="$C$30+1"/>
      </iconSet>
    </cfRule>
  </conditionalFormatting>
  <conditionalFormatting sqref="B43:C44">
    <cfRule type="iconSet" priority="6">
      <iconSet iconSet="3Arrows">
        <cfvo type="percent" val="0"/>
        <cfvo type="num" val="$B$42-1" gte="0"/>
        <cfvo type="num" val="$C$42+1"/>
      </iconSet>
    </cfRule>
  </conditionalFormatting>
  <conditionalFormatting sqref="B56:C57">
    <cfRule type="iconSet" priority="5">
      <iconSet iconSet="3Arrows">
        <cfvo type="percent" val="0"/>
        <cfvo type="num" val="$B$55-2" gte="0"/>
        <cfvo type="num" val="$C$55+1"/>
      </iconSet>
    </cfRule>
  </conditionalFormatting>
  <conditionalFormatting sqref="B68:C69">
    <cfRule type="iconSet" priority="4">
      <iconSet iconSet="3Arrows">
        <cfvo type="percent" val="0"/>
        <cfvo type="num" val="$B$67-1" gte="0"/>
        <cfvo type="num" val="$C$67+1"/>
      </iconSet>
    </cfRule>
  </conditionalFormatting>
  <conditionalFormatting sqref="C10:C15 C22:C27 C34:C39 C46:C51 C71:C76">
    <cfRule type="cellIs" dxfId="1" priority="11" operator="equal">
      <formula>$R$2</formula>
    </cfRule>
  </conditionalFormatting>
  <conditionalFormatting sqref="C59:C64">
    <cfRule type="cellIs" dxfId="0" priority="10" operator="equal">
      <formula>$R$2</formula>
    </cfRule>
  </conditionalFormatting>
  <conditionalFormatting sqref="W2">
    <cfRule type="iconSet" priority="12">
      <iconSet iconSet="3Arrows">
        <cfvo type="percent" val="0"/>
        <cfvo type="num" val="32"/>
        <cfvo type="num" val="34"/>
      </iconSet>
    </cfRule>
  </conditionalFormatting>
  <conditionalFormatting sqref="AA10">
    <cfRule type="iconSet" priority="13">
      <iconSet iconSet="3Arrows">
        <cfvo type="percent" val="0"/>
        <cfvo type="num" val="0" gte="0"/>
        <cfvo type="num" val="41" gte="0"/>
      </iconSet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54</vt:i4>
      </vt:variant>
    </vt:vector>
  </HeadingPairs>
  <TitlesOfParts>
    <vt:vector size="54" baseType="lpstr">
      <vt:lpstr>01jan</vt:lpstr>
      <vt:lpstr>06jan</vt:lpstr>
      <vt:lpstr>13jan</vt:lpstr>
      <vt:lpstr>20jan</vt:lpstr>
      <vt:lpstr>27jan</vt:lpstr>
      <vt:lpstr>03fev</vt:lpstr>
      <vt:lpstr>10fev</vt:lpstr>
      <vt:lpstr>17fev</vt:lpstr>
      <vt:lpstr>24fev</vt:lpstr>
      <vt:lpstr>Sheet1</vt:lpstr>
      <vt:lpstr>03mar</vt:lpstr>
      <vt:lpstr>10mar</vt:lpstr>
      <vt:lpstr>17mar</vt:lpstr>
      <vt:lpstr>24mar</vt:lpstr>
      <vt:lpstr>31mar</vt:lpstr>
      <vt:lpstr>7abr</vt:lpstr>
      <vt:lpstr>14abr</vt:lpstr>
      <vt:lpstr>21abr</vt:lpstr>
      <vt:lpstr>28abr</vt:lpstr>
      <vt:lpstr>05mai</vt:lpstr>
      <vt:lpstr>12mai</vt:lpstr>
      <vt:lpstr>19mai</vt:lpstr>
      <vt:lpstr>26mai</vt:lpstr>
      <vt:lpstr>02jun</vt:lpstr>
      <vt:lpstr>09jun</vt:lpstr>
      <vt:lpstr>16jun</vt:lpstr>
      <vt:lpstr>23jun</vt:lpstr>
      <vt:lpstr>30jun</vt:lpstr>
      <vt:lpstr>07jul</vt:lpstr>
      <vt:lpstr>14jul</vt:lpstr>
      <vt:lpstr>21jul</vt:lpstr>
      <vt:lpstr>28jul</vt:lpstr>
      <vt:lpstr>04ago</vt:lpstr>
      <vt:lpstr>11ago</vt:lpstr>
      <vt:lpstr>18ago</vt:lpstr>
      <vt:lpstr>25ago</vt:lpstr>
      <vt:lpstr>01set</vt:lpstr>
      <vt:lpstr>08set</vt:lpstr>
      <vt:lpstr>15set</vt:lpstr>
      <vt:lpstr>22set</vt:lpstr>
      <vt:lpstr>29set</vt:lpstr>
      <vt:lpstr>06out</vt:lpstr>
      <vt:lpstr>13out</vt:lpstr>
      <vt:lpstr>20out</vt:lpstr>
      <vt:lpstr>27out</vt:lpstr>
      <vt:lpstr>03nov</vt:lpstr>
      <vt:lpstr>10nov</vt:lpstr>
      <vt:lpstr>17nov</vt:lpstr>
      <vt:lpstr>24nov</vt:lpstr>
      <vt:lpstr>01dez</vt:lpstr>
      <vt:lpstr>08dez</vt:lpstr>
      <vt:lpstr>15dez</vt:lpstr>
      <vt:lpstr>22dez</vt:lpstr>
      <vt:lpstr>29dez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Pinto da Silva</dc:creator>
  <cp:lastModifiedBy>sat@uniportas.com.br</cp:lastModifiedBy>
  <dcterms:created xsi:type="dcterms:W3CDTF">2015-06-05T18:17:20Z</dcterms:created>
  <dcterms:modified xsi:type="dcterms:W3CDTF">2026-01-12T17:35:44Z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2024-01-15T15:01:59Z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977e9a03-b552-4494-9f14-f79c23caec28</vt:lpwstr>
  </property>
  <property fmtid="{D5CDD505-2E9C-101B-9397-08002B2CF9AE}" pid="7" name="MSIP_Label_defa4170-0d19-0005-0004-bc88714345d2_ActionId">
    <vt:lpwstr>4fe819be-5449-4052-9a0d-6f8ee09e2774</vt:lpwstr>
  </property>
  <property fmtid="{D5CDD505-2E9C-101B-9397-08002B2CF9AE}" pid="8" name="MSIP_Label_defa4170-0d19-0005-0004-bc88714345d2_ContentBits">
    <vt:lpwstr>0</vt:lpwstr>
  </property>
</Properties>
</file>