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gvendramini\Documents\"/>
    </mc:Choice>
  </mc:AlternateContent>
  <xr:revisionPtr revIDLastSave="0" documentId="8_{2B358752-6F1E-44F4-A09B-452FCD519B03}" xr6:coauthVersionLast="47" xr6:coauthVersionMax="47" xr10:uidLastSave="{00000000-0000-0000-0000-000000000000}"/>
  <bookViews>
    <workbookView xWindow="-120" yWindow="-120" windowWidth="29040" windowHeight="15720" xr2:uid="{FAAF56B8-8B79-42CB-8EAC-C06B82504E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7" i="1" l="1"/>
  <c r="H27" i="1" s="1"/>
  <c r="F18" i="1"/>
  <c r="F17" i="1"/>
  <c r="F16" i="1"/>
  <c r="F12" i="1"/>
  <c r="F11" i="1"/>
  <c r="F10" i="1"/>
  <c r="F6" i="1"/>
  <c r="F5" i="1"/>
  <c r="F4" i="1"/>
  <c r="F3" i="1"/>
  <c r="G27" i="1" l="1"/>
  <c r="B23" i="1"/>
  <c r="D23" i="1" s="1"/>
  <c r="E23" i="1" s="1"/>
</calcChain>
</file>

<file path=xl/sharedStrings.xml><?xml version="1.0" encoding="utf-8"?>
<sst xmlns="http://schemas.openxmlformats.org/spreadsheetml/2006/main" count="44" uniqueCount="31">
  <si>
    <t>Tipo de interação</t>
  </si>
  <si>
    <t>Regras de negócio</t>
  </si>
  <si>
    <t>Entidades</t>
  </si>
  <si>
    <t>Tipos de manipulação</t>
  </si>
  <si>
    <t>Total PNAs</t>
  </si>
  <si>
    <t>Cadastro/Login</t>
  </si>
  <si>
    <t>Cadastrar agenda</t>
  </si>
  <si>
    <t>Agendar consulta</t>
  </si>
  <si>
    <t>Realizar Pagamento</t>
  </si>
  <si>
    <t>Caso de uso</t>
  </si>
  <si>
    <t>Solicitar Medicamento</t>
  </si>
  <si>
    <t>Conferir Estoque</t>
  </si>
  <si>
    <t>Realizar o Pagamaneto</t>
  </si>
  <si>
    <t>Apresentar carteirinha</t>
  </si>
  <si>
    <t>Conferir Histórico</t>
  </si>
  <si>
    <t>Visualizar Histórico</t>
  </si>
  <si>
    <t>PNA</t>
  </si>
  <si>
    <t>DA</t>
  </si>
  <si>
    <t>PA</t>
  </si>
  <si>
    <t>PUC</t>
  </si>
  <si>
    <t>Coeficiente</t>
  </si>
  <si>
    <t>Valor Hora</t>
  </si>
  <si>
    <t>Estimativa Horas/Puc</t>
  </si>
  <si>
    <t>Equipe</t>
  </si>
  <si>
    <t>Jornada Horas/Dia</t>
  </si>
  <si>
    <t>Esforço</t>
  </si>
  <si>
    <t>Prazo Dias</t>
  </si>
  <si>
    <t>Custo</t>
  </si>
  <si>
    <t>Agendamento Consulta</t>
  </si>
  <si>
    <t>Medicamento</t>
  </si>
  <si>
    <t>Histórico de Vacinação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</si>
</sst>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2" fillId="0" borderId="0" xfId="0" applyFont="1"/>
    <xf numFmtId="0" fontId="3" fillId="3" borderId="4" xfId="0" applyFont="1" applyFill="1" applyBorder="1" applyAlignment="1">
      <alignment vertical="center" wrapText="1"/>
    </xf>
    <xf numFmtId="2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4">
    <dxf>
      <numFmt numFmtId="169" formatCode="&quot;R$&quot;\ #,##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7A838-5F34-42CC-9CEB-4F1DD9B1D837}" name="Tabela1" displayName="Tabela1" ref="A2:F6" totalsRowShown="0">
  <autoFilter ref="A2:F6" xr:uid="{AEF7A838-5F34-42CC-9CEB-4F1DD9B1D837}"/>
  <tableColumns count="6">
    <tableColumn id="1" xr3:uid="{CC7B749F-A1EE-462F-B1B8-DA667702B4DB}" name="Caso de uso"/>
    <tableColumn id="2" xr3:uid="{172C850E-6797-4E06-9FB8-9D916E732C4D}" name="Tipo de interação"/>
    <tableColumn id="3" xr3:uid="{6AB35817-076D-4009-8A57-9715A3237FEF}" name="Regras de negócio"/>
    <tableColumn id="4" xr3:uid="{C6A29F43-1B37-46CB-BC5C-FC7F4D37404A}" name="Entidades"/>
    <tableColumn id="5" xr3:uid="{4E427288-85C4-41A8-8565-EA27C3345208}" name="Tipos de manipulação"/>
    <tableColumn id="6" xr3:uid="{B0C1F09B-F478-41F8-A7CC-A98DFB1D952F}" name="Total PNAs" dataDxfId="3">
      <calculatedColumnFormula>SUM(Tabela1[[#This Row],[Tipo de interação]],Tabela1[[#This Row],[Regras de negócio]],Tabela1[[#This Row],[Entidades]],Tabela1[[#This Row],[Tipos de manipulação]])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C3137A-36E8-48C3-B84E-AB260FE54162}" name="Tabela2" displayName="Tabela2" ref="A22:E23" totalsRowShown="0">
  <tableColumns count="5">
    <tableColumn id="1" xr3:uid="{E4292F48-DC78-42A0-95B0-1F62794F8B8C}" name="Coeficiente"/>
    <tableColumn id="2" xr3:uid="{7B10183F-591E-484B-B74A-6DDC0E4F820F}" name="PNA">
      <calculatedColumnFormula>SUM(F3,F4,F5,F6,F10,F11,F12,F16,F17,F18)</calculatedColumnFormula>
    </tableColumn>
    <tableColumn id="3" xr3:uid="{DF72D4B6-2A90-4B9A-BA93-637F7CE6E7A2}" name="DA"/>
    <tableColumn id="4" xr3:uid="{2D285C99-2766-4DF8-BA09-A4CF39A43445}" name="PA">
      <calculatedColumnFormula>PRODUCT(B23,1)</calculatedColumnFormula>
    </tableColumn>
    <tableColumn id="5" xr3:uid="{23436C7B-C4E9-4BFA-AE64-BD1F374E2B6E}" name="PUC" dataDxfId="2">
      <calculatedColumnFormula>PRODUCT(D23,C23) / 36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110D45-D7D1-4A3A-9D50-DC825AE24315}" name="Tabela24" displayName="Tabela24" ref="A26:H27" totalsRowShown="0">
  <tableColumns count="8">
    <tableColumn id="1" xr3:uid="{80249AA6-2F38-4580-AC59-5A663E7DB3EF}" name="Estimativa Horas/Puc"/>
    <tableColumn id="2" xr3:uid="{BC04E721-12BB-4C7E-BFE0-1B11E1FD9F3E}" name="PUC"/>
    <tableColumn id="3" xr3:uid="{EE02B037-AF1F-4F2A-AD8D-C3779A63B1FB}" name="Valor Hora"/>
    <tableColumn id="4" xr3:uid="{1A2126FA-575C-4BA9-A599-465E188CD077}" name="Jornada Horas/Dia"/>
    <tableColumn id="5" xr3:uid="{E2F0A2E8-F64C-4886-B393-49FA72B4F69D}" name="Equipe" dataDxfId="1"/>
    <tableColumn id="6" xr3:uid="{C1E20411-F7DD-40C1-9BB5-B6F67C3016F1}" name="Esforço">
      <calculatedColumnFormula>(Tabela24[[#This Row],[Estimativa Horas/Puc]]*Tabela24[[#This Row],[PUC]])</calculatedColumnFormula>
    </tableColumn>
    <tableColumn id="7" xr3:uid="{B64CBD90-BE69-4E21-958A-9B2017661CE0}" name="Prazo Dias">
      <calculatedColumnFormula>ROUND(Tabela24[[#This Row],[Esforço]]/(Tabela24[[#This Row],[Equipe]])/Tabela24[[#This Row],[Jornada Horas/Dia]]+1,0)</calculatedColumnFormula>
    </tableColumn>
    <tableColumn id="8" xr3:uid="{5C793D01-16ED-44B0-A5B5-DCCCD3D314B4}" name="Custo" dataDxfId="0">
      <calculatedColumnFormula>Tabela24[[#This Row],[Esforço]]*Tabela24[[#This Row],[Valor Hora]]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6194-8D4A-4886-A46B-95AE95DE771C}">
  <dimension ref="A1:H27"/>
  <sheetViews>
    <sheetView tabSelected="1" workbookViewId="0">
      <selection activeCell="C15" sqref="C15"/>
    </sheetView>
  </sheetViews>
  <sheetFormatPr defaultRowHeight="15" x14ac:dyDescent="0.25"/>
  <cols>
    <col min="1" max="1" width="22.28515625" bestFit="1" customWidth="1"/>
    <col min="2" max="2" width="18.42578125" customWidth="1"/>
    <col min="3" max="3" width="22.140625" bestFit="1" customWidth="1"/>
    <col min="4" max="4" width="17.28515625" bestFit="1" customWidth="1"/>
    <col min="5" max="5" width="22.28515625" customWidth="1"/>
    <col min="6" max="6" width="12.7109375" customWidth="1"/>
    <col min="7" max="7" width="10" bestFit="1" customWidth="1"/>
    <col min="8" max="8" width="11.7109375" bestFit="1" customWidth="1"/>
  </cols>
  <sheetData>
    <row r="1" spans="1:6" x14ac:dyDescent="0.25">
      <c r="C1" s="10" t="s">
        <v>28</v>
      </c>
    </row>
    <row r="2" spans="1:6" x14ac:dyDescent="0.25">
      <c r="A2" t="s">
        <v>9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>
        <v>3</v>
      </c>
      <c r="C3">
        <v>2</v>
      </c>
      <c r="D3">
        <v>2</v>
      </c>
      <c r="E3">
        <v>2</v>
      </c>
      <c r="F3">
        <f>SUM(Tabela1[[#This Row],[Tipo de interação]],Tabela1[[#This Row],[Regras de negócio]],Tabela1[[#This Row],[Entidades]],Tabela1[[#This Row],[Tipos de manipulação]])</f>
        <v>9</v>
      </c>
    </row>
    <row r="4" spans="1:6" x14ac:dyDescent="0.25">
      <c r="A4" t="s">
        <v>6</v>
      </c>
      <c r="B4">
        <v>3</v>
      </c>
      <c r="C4">
        <v>1</v>
      </c>
      <c r="D4">
        <v>1</v>
      </c>
      <c r="E4">
        <v>2</v>
      </c>
      <c r="F4">
        <f>SUM(Tabela1[[#This Row],[Tipo de interação]],Tabela1[[#This Row],[Regras de negócio]],Tabela1[[#This Row],[Entidades]],Tabela1[[#This Row],[Tipos de manipulação]])</f>
        <v>7</v>
      </c>
    </row>
    <row r="5" spans="1:6" x14ac:dyDescent="0.25">
      <c r="A5" t="s">
        <v>7</v>
      </c>
      <c r="B5">
        <v>3</v>
      </c>
      <c r="C5">
        <v>1</v>
      </c>
      <c r="D5">
        <v>1</v>
      </c>
      <c r="E5">
        <v>2</v>
      </c>
      <c r="F5">
        <f>SUM(Tabela1[[#This Row],[Tipo de interação]],Tabela1[[#This Row],[Regras de negócio]],Tabela1[[#This Row],[Entidades]],Tabela1[[#This Row],[Tipos de manipulação]])</f>
        <v>7</v>
      </c>
    </row>
    <row r="6" spans="1:6" x14ac:dyDescent="0.25">
      <c r="A6" t="s">
        <v>8</v>
      </c>
      <c r="B6">
        <v>3</v>
      </c>
      <c r="C6">
        <v>2</v>
      </c>
      <c r="D6">
        <v>1</v>
      </c>
      <c r="E6">
        <v>2</v>
      </c>
      <c r="F6">
        <f>SUM(Tabela1[[#This Row],[Tipo de interação]],Tabela1[[#This Row],[Regras de negócio]],Tabela1[[#This Row],[Entidades]],Tabela1[[#This Row],[Tipos de manipulação]])</f>
        <v>8</v>
      </c>
    </row>
    <row r="8" spans="1:6" x14ac:dyDescent="0.25">
      <c r="C8" s="11" t="s">
        <v>29</v>
      </c>
    </row>
    <row r="9" spans="1:6" x14ac:dyDescent="0.25">
      <c r="A9" s="1" t="s">
        <v>9</v>
      </c>
      <c r="B9" s="2" t="s">
        <v>0</v>
      </c>
      <c r="C9" s="2" t="s">
        <v>1</v>
      </c>
      <c r="D9" s="2" t="s">
        <v>2</v>
      </c>
      <c r="E9" s="2" t="s">
        <v>3</v>
      </c>
      <c r="F9" s="3" t="s">
        <v>4</v>
      </c>
    </row>
    <row r="10" spans="1:6" x14ac:dyDescent="0.25">
      <c r="A10" t="s">
        <v>10</v>
      </c>
      <c r="B10">
        <v>3</v>
      </c>
      <c r="C10">
        <v>1</v>
      </c>
      <c r="D10">
        <v>1</v>
      </c>
      <c r="E10">
        <v>2</v>
      </c>
      <c r="F10" s="5">
        <f>SUM(B10,C10,D10,E10)</f>
        <v>7</v>
      </c>
    </row>
    <row r="11" spans="1:6" x14ac:dyDescent="0.25">
      <c r="A11" t="s">
        <v>11</v>
      </c>
      <c r="B11">
        <v>2</v>
      </c>
      <c r="C11">
        <v>1</v>
      </c>
      <c r="D11">
        <v>1</v>
      </c>
      <c r="E11">
        <v>3</v>
      </c>
      <c r="F11" s="5">
        <f t="shared" ref="F11:F12" si="0">SUM(B11,C11,D11,E11)</f>
        <v>7</v>
      </c>
    </row>
    <row r="12" spans="1:6" x14ac:dyDescent="0.25">
      <c r="A12" t="s">
        <v>12</v>
      </c>
      <c r="B12" s="4">
        <v>3</v>
      </c>
      <c r="C12" s="4">
        <v>2</v>
      </c>
      <c r="D12" s="4">
        <v>1</v>
      </c>
      <c r="E12" s="4">
        <v>2</v>
      </c>
      <c r="F12" s="5">
        <f t="shared" si="0"/>
        <v>8</v>
      </c>
    </row>
    <row r="13" spans="1:6" x14ac:dyDescent="0.25">
      <c r="B13" s="12"/>
      <c r="C13" s="12"/>
      <c r="D13" s="12"/>
      <c r="E13" s="12"/>
      <c r="F13" s="12"/>
    </row>
    <row r="14" spans="1:6" x14ac:dyDescent="0.25">
      <c r="C14" t="s">
        <v>30</v>
      </c>
    </row>
    <row r="15" spans="1:6" x14ac:dyDescent="0.25">
      <c r="A15" s="1" t="s">
        <v>9</v>
      </c>
      <c r="B15" s="2" t="s">
        <v>0</v>
      </c>
      <c r="C15" s="2" t="s">
        <v>1</v>
      </c>
      <c r="D15" s="2" t="s">
        <v>2</v>
      </c>
      <c r="E15" s="2" t="s">
        <v>3</v>
      </c>
      <c r="F15" s="3" t="s">
        <v>4</v>
      </c>
    </row>
    <row r="16" spans="1:6" ht="16.5" x14ac:dyDescent="0.3">
      <c r="A16" s="6" t="s">
        <v>13</v>
      </c>
      <c r="B16">
        <v>3</v>
      </c>
      <c r="C16">
        <v>1</v>
      </c>
      <c r="D16">
        <v>1</v>
      </c>
      <c r="E16">
        <v>3</v>
      </c>
      <c r="F16">
        <f>SUM(B16,C16,D16,E16)</f>
        <v>8</v>
      </c>
    </row>
    <row r="17" spans="1:8" ht="15.75" thickBot="1" x14ac:dyDescent="0.3">
      <c r="A17" s="7" t="s">
        <v>14</v>
      </c>
      <c r="B17">
        <v>2</v>
      </c>
      <c r="C17">
        <v>2</v>
      </c>
      <c r="D17">
        <v>1</v>
      </c>
      <c r="E17">
        <v>1</v>
      </c>
      <c r="F17">
        <f t="shared" ref="F17:F18" si="1">SUM(B17,C17,D17,E17)</f>
        <v>6</v>
      </c>
    </row>
    <row r="18" spans="1:8" ht="16.5" x14ac:dyDescent="0.3">
      <c r="A18" s="6" t="s">
        <v>15</v>
      </c>
      <c r="B18">
        <v>3</v>
      </c>
      <c r="C18">
        <v>1</v>
      </c>
      <c r="D18">
        <v>1</v>
      </c>
      <c r="E18">
        <v>1</v>
      </c>
      <c r="F18">
        <f t="shared" si="1"/>
        <v>6</v>
      </c>
    </row>
    <row r="22" spans="1:8" x14ac:dyDescent="0.25">
      <c r="A22" t="s">
        <v>20</v>
      </c>
      <c r="B22" t="s">
        <v>16</v>
      </c>
      <c r="C22" t="s">
        <v>17</v>
      </c>
      <c r="D22" t="s">
        <v>18</v>
      </c>
      <c r="E22" t="s">
        <v>19</v>
      </c>
    </row>
    <row r="23" spans="1:8" x14ac:dyDescent="0.25">
      <c r="A23">
        <v>1</v>
      </c>
      <c r="B23">
        <f>SUM(F3,F4,F5,F6,F10,F11,F12,F16,F17,F18)</f>
        <v>73</v>
      </c>
      <c r="C23">
        <v>23</v>
      </c>
      <c r="D23">
        <f>PRODUCT(B23,1)</f>
        <v>73</v>
      </c>
      <c r="E23" s="8">
        <f>PRODUCT(D23,C23) / 36</f>
        <v>46.638888888888886</v>
      </c>
    </row>
    <row r="26" spans="1:8" x14ac:dyDescent="0.25">
      <c r="A26" t="s">
        <v>22</v>
      </c>
      <c r="B26" t="s">
        <v>19</v>
      </c>
      <c r="C26" t="s">
        <v>21</v>
      </c>
      <c r="D26" t="s">
        <v>24</v>
      </c>
      <c r="E26" t="s">
        <v>23</v>
      </c>
      <c r="F26" t="s">
        <v>25</v>
      </c>
      <c r="G26" t="s">
        <v>26</v>
      </c>
      <c r="H26" t="s">
        <v>27</v>
      </c>
    </row>
    <row r="27" spans="1:8" x14ac:dyDescent="0.25">
      <c r="A27">
        <v>20</v>
      </c>
      <c r="B27">
        <v>47</v>
      </c>
      <c r="C27">
        <v>70</v>
      </c>
      <c r="D27">
        <v>8</v>
      </c>
      <c r="E27" s="8">
        <v>4</v>
      </c>
      <c r="F27">
        <f>(Tabela24[[#This Row],[Estimativa Horas/Puc]]*Tabela24[[#This Row],[PUC]])</f>
        <v>940</v>
      </c>
      <c r="G27">
        <f>ROUND(Tabela24[[#This Row],[Esforço]]/(Tabela24[[#This Row],[Equipe]])/Tabela24[[#This Row],[Jornada Horas/Dia]]+1,0)</f>
        <v>30</v>
      </c>
      <c r="H27" s="9">
        <f>Tabela24[[#This Row],[Esforço]]*Tabela24[[#This Row],[Valor Hora]]</f>
        <v>65800</v>
      </c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 VENDRAMINI</dc:creator>
  <cp:lastModifiedBy>GABRIEL LOPEZ VENDRAMINI</cp:lastModifiedBy>
  <dcterms:created xsi:type="dcterms:W3CDTF">2024-04-06T15:08:33Z</dcterms:created>
  <dcterms:modified xsi:type="dcterms:W3CDTF">2024-04-06T16:01:02Z</dcterms:modified>
</cp:coreProperties>
</file>