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VJU\Documents\GitHub\Engenharia-de-software\"/>
    </mc:Choice>
  </mc:AlternateContent>
  <xr:revisionPtr revIDLastSave="0" documentId="8_{2EAB7721-38E2-406B-AE3A-A64AAE83AB7B}" xr6:coauthVersionLast="47" xr6:coauthVersionMax="47" xr10:uidLastSave="{00000000-0000-0000-0000-000000000000}"/>
  <bookViews>
    <workbookView xWindow="-110" yWindow="-110" windowWidth="19420" windowHeight="10420" xr2:uid="{FAAF56B8-8B79-42CB-8EAC-C06B82504E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D7" i="1"/>
  <c r="C7" i="1"/>
  <c r="B7" i="1"/>
  <c r="E7" i="1"/>
  <c r="F2" i="1"/>
  <c r="F3" i="1"/>
  <c r="F6" i="1"/>
  <c r="F5" i="1"/>
  <c r="F4" i="1"/>
  <c r="F7" i="1" l="1"/>
  <c r="B11" i="1"/>
  <c r="D11" i="1" s="1"/>
  <c r="E11" i="1" s="1"/>
  <c r="B15" i="1" s="1" a="1"/>
  <c r="B15" i="1" s="1"/>
  <c r="F15" i="1" s="1"/>
  <c r="H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<sst xmlns="http://schemas.openxmlformats.org/spreadsheetml/2006/main" count="25" uniqueCount="24">
  <si>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Tipo de interação</t>
  </si>
  <si>
    <t>Regras de negócio</t>
  </si>
  <si>
    <t>Entidades</t>
  </si>
  <si>
    <t>Tipos de manipulação</t>
  </si>
  <si>
    <t>Total PNAs</t>
  </si>
  <si>
    <t>Caso de uso</t>
  </si>
  <si>
    <t>Solicitar Medicamento</t>
  </si>
  <si>
    <t>Realizar o Pagamaneto</t>
  </si>
  <si>
    <t>PNA</t>
  </si>
  <si>
    <t>DA</t>
  </si>
  <si>
    <t>PA</t>
  </si>
  <si>
    <t>PUC</t>
  </si>
  <si>
    <t>Coeficiente</t>
  </si>
  <si>
    <t>Valor Hora</t>
  </si>
  <si>
    <t>Estimativa Horas/Puc</t>
  </si>
  <si>
    <t>Equipe</t>
  </si>
  <si>
    <t>Jornada Horas/Dia</t>
  </si>
  <si>
    <t>Esforço</t>
  </si>
  <si>
    <t>Prazo Dias</t>
  </si>
  <si>
    <t>Custo</t>
  </si>
  <si>
    <t>Login</t>
  </si>
  <si>
    <t>Separar Medicamentos listados na receita</t>
  </si>
  <si>
    <t>Cadastro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</si>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</sst>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3" fillId="3" borderId="4" xfId="0" applyFont="1" applyFill="1" applyBorder="1" applyAlignment="1">
      <alignment vertical="center"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&quot;R$&quot;\ #,##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C3137A-36E8-48C3-B84E-AB260FE54162}" name="Tabela2" displayName="Tabela2" ref="A10:E11" totalsRowShown="0">
  <tableColumns count="5">
    <tableColumn id="1" xr3:uid="{E4292F48-DC78-42A0-95B0-1F62794F8B8C}" name="Coeficiente"/>
    <tableColumn id="2" xr3:uid="{7B10183F-591E-484B-B74A-6DDC0E4F820F}" name="PNA">
      <calculatedColumnFormula>SUM(F2:F6)</calculatedColumnFormula>
    </tableColumn>
    <tableColumn id="3" xr3:uid="{DF72D4B6-2A90-4B9A-BA93-637F7CE6E7A2}" name="DA"/>
    <tableColumn id="4" xr3:uid="{2D285C99-2766-4DF8-BA09-A4CF39A43445}" name="PA">
      <calculatedColumnFormula>PRODUCT(B11,1)</calculatedColumnFormula>
    </tableColumn>
    <tableColumn id="5" xr3:uid="{23436C7B-C4E9-4BFA-AE64-BD1F374E2B6E}" name="PUC" dataDxfId="2">
      <calculatedColumnFormula>PRODUCT(D11,C11) / 36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10D45-D7D1-4A3A-9D50-DC825AE24315}" name="Tabela24" displayName="Tabela24" ref="A14:H15" totalsRowShown="0">
  <tableColumns count="8">
    <tableColumn id="1" xr3:uid="{80249AA6-2F38-4580-AC59-5A663E7DB3EF}" name="Estimativa Horas/Puc"/>
    <tableColumn id="2" xr3:uid="{BC04E721-12BB-4C7E-BFE0-1B11E1FD9F3E}" name="PUC">
      <calculatedColumnFormula array="1">Tabela2[PUC]</calculatedColumnFormula>
    </tableColumn>
    <tableColumn id="3" xr3:uid="{EE02B037-AF1F-4F2A-AD8D-C3779A63B1FB}" name="Valor Hora"/>
    <tableColumn id="4" xr3:uid="{1A2126FA-575C-4BA9-A599-465E188CD077}" name="Jornada Horas/Dia"/>
    <tableColumn id="5" xr3:uid="{E2F0A2E8-F64C-4886-B393-49FA72B4F69D}" name="Equipe" dataDxfId="1"/>
    <tableColumn id="6" xr3:uid="{C1E20411-F7DD-40C1-9BB5-B6F67C3016F1}" name="Esforço">
      <calculatedColumnFormula>(Tabela24[[#This Row],[Estimativa Horas/Puc]]*Tabela24[[#This Row],[PUC]])</calculatedColumnFormula>
    </tableColumn>
    <tableColumn id="7" xr3:uid="{B64CBD90-BE69-4E21-958A-9B2017661CE0}" name="Prazo Dias">
      <calculatedColumnFormula>ROUND(Tabela24[[#This Row],[Esforço]]/(Tabela24[[#This Row],[Equipe]])/Tabela24[[#This Row],[Jornada Horas/Dia]],0)</calculatedColumnFormula>
    </tableColumn>
    <tableColumn id="8" xr3:uid="{5C793D01-16ED-44B0-A5B5-DCCCD3D314B4}" name="Custo" dataDxfId="0">
      <calculatedColumnFormula>Tabela24[[#This Row],[Esforço]]*Tabela24[[#This Row],[Valor Hora]]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6194-8D4A-4886-A46B-95AE95DE771C}">
  <dimension ref="A1:H15"/>
  <sheetViews>
    <sheetView tabSelected="1" workbookViewId="0">
      <selection activeCell="D8" sqref="D8"/>
    </sheetView>
  </sheetViews>
  <sheetFormatPr defaultRowHeight="14.5" x14ac:dyDescent="0.35"/>
  <cols>
    <col min="1" max="1" width="36.08984375" bestFit="1" customWidth="1"/>
    <col min="2" max="2" width="18.453125" customWidth="1"/>
    <col min="3" max="3" width="22.1796875" bestFit="1" customWidth="1"/>
    <col min="4" max="4" width="17.26953125" bestFit="1" customWidth="1"/>
    <col min="5" max="5" width="22.26953125" customWidth="1"/>
    <col min="6" max="6" width="12.7265625" customWidth="1"/>
    <col min="7" max="7" width="10" bestFit="1" customWidth="1"/>
    <col min="8" max="8" width="11.7265625" bestFit="1" customWidth="1"/>
  </cols>
  <sheetData>
    <row r="1" spans="1:8" x14ac:dyDescent="0.3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8" x14ac:dyDescent="0.35">
      <c r="A2" t="s">
        <v>22</v>
      </c>
      <c r="B2">
        <v>3</v>
      </c>
      <c r="C2">
        <v>1</v>
      </c>
      <c r="D2">
        <v>2</v>
      </c>
      <c r="E2">
        <v>2</v>
      </c>
      <c r="F2" s="5">
        <f>SUM(B2,C2,D2,E2)</f>
        <v>8</v>
      </c>
    </row>
    <row r="3" spans="1:8" x14ac:dyDescent="0.35">
      <c r="A3" t="s">
        <v>20</v>
      </c>
      <c r="B3">
        <v>3</v>
      </c>
      <c r="C3">
        <v>1</v>
      </c>
      <c r="D3">
        <v>2</v>
      </c>
      <c r="E3">
        <v>1</v>
      </c>
      <c r="F3" s="5">
        <f>SUM(B3,C3,D3,E3)</f>
        <v>7</v>
      </c>
    </row>
    <row r="4" spans="1:8" x14ac:dyDescent="0.35">
      <c r="A4" t="s">
        <v>6</v>
      </c>
      <c r="B4">
        <v>3</v>
      </c>
      <c r="C4">
        <v>1</v>
      </c>
      <c r="D4">
        <v>1</v>
      </c>
      <c r="E4">
        <v>2</v>
      </c>
      <c r="F4" s="5">
        <f>SUM(B4,C4,D4,E4)</f>
        <v>7</v>
      </c>
    </row>
    <row r="5" spans="1:8" x14ac:dyDescent="0.35">
      <c r="A5" t="s">
        <v>21</v>
      </c>
      <c r="B5">
        <v>2</v>
      </c>
      <c r="C5">
        <v>1</v>
      </c>
      <c r="D5">
        <v>1</v>
      </c>
      <c r="E5">
        <v>3</v>
      </c>
      <c r="F5" s="5">
        <f t="shared" ref="F5:F6" si="0">SUM(B5,C5,D5,E5)</f>
        <v>7</v>
      </c>
    </row>
    <row r="6" spans="1:8" x14ac:dyDescent="0.35">
      <c r="A6" t="s">
        <v>7</v>
      </c>
      <c r="B6" s="4">
        <v>3</v>
      </c>
      <c r="C6" s="4">
        <v>2</v>
      </c>
      <c r="D6" s="4">
        <v>1</v>
      </c>
      <c r="E6" s="4">
        <v>2</v>
      </c>
      <c r="F6" s="5">
        <f t="shared" si="0"/>
        <v>8</v>
      </c>
    </row>
    <row r="7" spans="1:8" x14ac:dyDescent="0.35">
      <c r="A7" s="1" t="s">
        <v>23</v>
      </c>
      <c r="B7" s="2">
        <f t="shared" ref="B7:D7" si="1">SUM(B2:B6)</f>
        <v>14</v>
      </c>
      <c r="C7" s="2">
        <f t="shared" si="1"/>
        <v>6</v>
      </c>
      <c r="D7" s="2">
        <f t="shared" si="1"/>
        <v>7</v>
      </c>
      <c r="E7" s="2">
        <f>SUM(E2:E6)</f>
        <v>10</v>
      </c>
      <c r="F7" s="3">
        <f>SUM(F2:F6)</f>
        <v>37</v>
      </c>
    </row>
    <row r="8" spans="1:8" ht="16.5" x14ac:dyDescent="0.45">
      <c r="A8" s="6"/>
    </row>
    <row r="9" spans="1:8" ht="15" thickBot="1" x14ac:dyDescent="0.4">
      <c r="A9" s="7"/>
    </row>
    <row r="10" spans="1:8" x14ac:dyDescent="0.35">
      <c r="A10" t="s">
        <v>12</v>
      </c>
      <c r="B10" t="s">
        <v>8</v>
      </c>
      <c r="C10" t="s">
        <v>9</v>
      </c>
      <c r="D10" t="s">
        <v>10</v>
      </c>
      <c r="E10" t="s">
        <v>11</v>
      </c>
    </row>
    <row r="11" spans="1:8" x14ac:dyDescent="0.35">
      <c r="A11">
        <v>1</v>
      </c>
      <c r="B11">
        <f>SUM(F2:F6)</f>
        <v>37</v>
      </c>
      <c r="C11">
        <v>23</v>
      </c>
      <c r="D11">
        <f>PRODUCT(B11,1)</f>
        <v>37</v>
      </c>
      <c r="E11" s="8">
        <f>PRODUCT(D11,C11) / 36</f>
        <v>23.638888888888889</v>
      </c>
    </row>
    <row r="14" spans="1:8" x14ac:dyDescent="0.35">
      <c r="A14" t="s">
        <v>14</v>
      </c>
      <c r="B14" t="s">
        <v>11</v>
      </c>
      <c r="C14" t="s">
        <v>13</v>
      </c>
      <c r="D14" t="s">
        <v>16</v>
      </c>
      <c r="E14" t="s">
        <v>15</v>
      </c>
      <c r="F14" t="s">
        <v>17</v>
      </c>
      <c r="G14" t="s">
        <v>18</v>
      </c>
      <c r="H14" t="s">
        <v>19</v>
      </c>
    </row>
    <row r="15" spans="1:8" x14ac:dyDescent="0.35">
      <c r="A15">
        <v>20</v>
      </c>
      <c r="B15" s="8" cm="1">
        <f t="array" ref="B15">Tabela2[PUC]</f>
        <v>23.638888888888889</v>
      </c>
      <c r="C15">
        <v>70</v>
      </c>
      <c r="D15">
        <v>8</v>
      </c>
      <c r="E15" s="8">
        <v>4</v>
      </c>
      <c r="F15">
        <f>(Tabela24[[#This Row],[Estimativa Horas/Puc]]*Tabela24[[#This Row],[PUC]])</f>
        <v>472.77777777777777</v>
      </c>
      <c r="G15">
        <f>ROUND(Tabela24[[#This Row],[Esforço]]/(Tabela24[[#This Row],[Equipe]])/Tabela24[[#This Row],[Jornada Horas/Dia]],0)</f>
        <v>15</v>
      </c>
      <c r="H15" s="9">
        <f>Tabela24[[#This Row],[Esforço]]*Tabela24[[#This Row],[Valor Hora]]</f>
        <v>33094.444444444445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LOPEZ VENDRAMINI</dc:creator>
  <cp:lastModifiedBy>Estevao, Juan Lira (154)</cp:lastModifiedBy>
  <dcterms:created xsi:type="dcterms:W3CDTF">2024-04-06T15:08:33Z</dcterms:created>
  <dcterms:modified xsi:type="dcterms:W3CDTF">2024-04-20T15:55:57Z</dcterms:modified>
</cp:coreProperties>
</file>