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aj\OneDrive\Desktop\MMF\Class 2\"/>
    </mc:Choice>
  </mc:AlternateContent>
  <xr:revisionPtr revIDLastSave="0" documentId="13_ncr:1_{DEBF590E-458E-4D47-9F22-34081B771DD4}" xr6:coauthVersionLast="47" xr6:coauthVersionMax="47" xr10:uidLastSave="{00000000-0000-0000-0000-000000000000}"/>
  <bookViews>
    <workbookView xWindow="-98" yWindow="-98" windowWidth="28996" windowHeight="16395" xr2:uid="{556876A7-CB5E-4775-93A2-F932818C1562}"/>
  </bookViews>
  <sheets>
    <sheet name="BinomialTreeExamp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B9" i="3"/>
  <c r="P8" i="3"/>
  <c r="P6" i="3"/>
  <c r="F6" i="3"/>
  <c r="P4" i="3"/>
  <c r="P2" i="3"/>
  <c r="G5" i="3" l="1"/>
  <c r="H4" i="3" s="1"/>
  <c r="I3" i="3" s="1"/>
  <c r="J2" i="3" s="1"/>
  <c r="B10" i="3"/>
  <c r="G7" i="3" s="1"/>
  <c r="L2" i="3"/>
  <c r="H6" i="3" l="1"/>
  <c r="I5" i="3" s="1"/>
  <c r="J4" i="3" s="1"/>
  <c r="L4" i="3" s="1"/>
  <c r="H8" i="3"/>
  <c r="B11" i="3"/>
  <c r="I9" i="3" l="1"/>
  <c r="I7" i="3"/>
  <c r="J6" i="3" s="1"/>
  <c r="Q8" i="3"/>
  <c r="Q6" i="3"/>
  <c r="R2" i="3"/>
  <c r="R8" i="3"/>
  <c r="R4" i="3"/>
  <c r="R10" i="3"/>
  <c r="Q4" i="3"/>
  <c r="Q10" i="3"/>
  <c r="R6" i="3"/>
  <c r="Q2" i="3"/>
  <c r="S6" i="3" l="1"/>
  <c r="S10" i="3"/>
  <c r="S4" i="3"/>
  <c r="M4" i="3" s="1"/>
  <c r="J10" i="3"/>
  <c r="J8" i="3"/>
  <c r="S8" i="3"/>
  <c r="S2" i="3"/>
  <c r="S12" i="3" s="1"/>
  <c r="L6" i="3"/>
  <c r="M6" i="3" l="1"/>
  <c r="L8" i="3"/>
  <c r="M8" i="3" s="1"/>
  <c r="L10" i="3"/>
  <c r="M10" i="3" s="1"/>
  <c r="M2" i="3"/>
  <c r="M12" i="3" l="1"/>
</calcChain>
</file>

<file path=xl/sharedStrings.xml><?xml version="1.0" encoding="utf-8"?>
<sst xmlns="http://schemas.openxmlformats.org/spreadsheetml/2006/main" count="25" uniqueCount="25">
  <si>
    <t>KO</t>
  </si>
  <si>
    <t>Price</t>
  </si>
  <si>
    <t>Yield</t>
  </si>
  <si>
    <t>Volatility</t>
  </si>
  <si>
    <t>p</t>
  </si>
  <si>
    <t>N</t>
  </si>
  <si>
    <t>T</t>
  </si>
  <si>
    <t>quarters</t>
  </si>
  <si>
    <t>year</t>
  </si>
  <si>
    <t>u</t>
  </si>
  <si>
    <t>d</t>
  </si>
  <si>
    <t>Q1</t>
  </si>
  <si>
    <t>Q2</t>
  </si>
  <si>
    <t>Q3</t>
  </si>
  <si>
    <t>Q4</t>
  </si>
  <si>
    <t>Pup</t>
  </si>
  <si>
    <t>Pdn</t>
  </si>
  <si>
    <t>Total</t>
  </si>
  <si>
    <t>Odds</t>
  </si>
  <si>
    <t>Option</t>
  </si>
  <si>
    <t>Today</t>
  </si>
  <si>
    <t>Ndowns</t>
  </si>
  <si>
    <t>Comb</t>
  </si>
  <si>
    <t>Option Exp Value</t>
  </si>
  <si>
    <t>Binomial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</si>
</sst>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44" fontId="0" fillId="0" borderId="0" xfId="1" applyFont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44" fontId="0" fillId="0" borderId="0" xfId="0" applyNumberFormat="1"/>
    <xf numFmtId="9" fontId="0" fillId="0" borderId="0" xfId="2" applyFont="1"/>
    <xf numFmtId="44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18E4-661D-4D53-8B5F-6131919FDA22}">
  <dimension ref="A1:S12"/>
  <sheetViews>
    <sheetView tabSelected="1" zoomScale="150" zoomScaleNormal="150" workbookViewId="0">
      <selection activeCell="F6" sqref="F6"/>
    </sheetView>
  </sheetViews>
  <sheetFormatPr defaultRowHeight="14.25" x14ac:dyDescent="0.45"/>
  <sheetData>
    <row r="1" spans="1:19" x14ac:dyDescent="0.45">
      <c r="A1" t="s">
        <v>0</v>
      </c>
      <c r="F1" t="s">
        <v>24</v>
      </c>
      <c r="L1" t="s">
        <v>19</v>
      </c>
      <c r="M1" t="s">
        <v>23</v>
      </c>
      <c r="O1" t="s">
        <v>21</v>
      </c>
      <c r="P1" t="s">
        <v>22</v>
      </c>
      <c r="Q1" t="s">
        <v>15</v>
      </c>
      <c r="R1" t="s">
        <v>16</v>
      </c>
      <c r="S1" t="s">
        <v>18</v>
      </c>
    </row>
    <row r="2" spans="1:19" x14ac:dyDescent="0.45">
      <c r="J2" s="6">
        <f>I3*$B$9</f>
        <v>80.082012662124868</v>
      </c>
      <c r="K2" s="6"/>
      <c r="L2" s="6">
        <f>MAX(J2-57.5, 0)</f>
        <v>22.582012662124868</v>
      </c>
      <c r="M2" s="6">
        <f>L2*S2</f>
        <v>1.14179703934841</v>
      </c>
      <c r="N2" s="6"/>
      <c r="O2">
        <v>0</v>
      </c>
      <c r="P2">
        <f>FACT(4) / FACT(O2) / FACT(4-O2)</f>
        <v>1</v>
      </c>
      <c r="Q2" s="7">
        <f xml:space="preserve"> $B$11^O2</f>
        <v>1</v>
      </c>
      <c r="R2" s="7">
        <f xml:space="preserve"> (1-$B$11)^(4-O2)</f>
        <v>5.0562235369899573E-2</v>
      </c>
      <c r="S2" s="7">
        <f>P2*Q2*R2</f>
        <v>5.0562235369899573E-2</v>
      </c>
    </row>
    <row r="3" spans="1:19" x14ac:dyDescent="0.45">
      <c r="A3" t="s">
        <v>1</v>
      </c>
      <c r="B3" s="3">
        <v>57</v>
      </c>
      <c r="I3" s="6">
        <f>H4*$B$9</f>
        <v>73.556312389754737</v>
      </c>
      <c r="Q3" s="7"/>
      <c r="R3" s="7"/>
      <c r="S3" s="7"/>
    </row>
    <row r="4" spans="1:19" x14ac:dyDescent="0.45">
      <c r="A4" t="s">
        <v>2</v>
      </c>
      <c r="B4" s="1">
        <v>3.1899999999999998E-2</v>
      </c>
      <c r="H4" s="6">
        <f>G5*$B$9</f>
        <v>67.562376525260845</v>
      </c>
      <c r="J4" s="6">
        <f>I5*$B$9</f>
        <v>67.562376525260831</v>
      </c>
      <c r="K4" s="6"/>
      <c r="L4" s="6">
        <f>MAX(J4-57.5, 0)</f>
        <v>10.062376525260831</v>
      </c>
      <c r="M4" s="6">
        <f>L4*S4</f>
        <v>2.2566038817140011</v>
      </c>
      <c r="N4" s="6"/>
      <c r="O4">
        <v>1</v>
      </c>
      <c r="P4">
        <f t="shared" ref="P4:P10" si="0">FACT(4) / FACT(O4) / FACT(4-O4)</f>
        <v>4</v>
      </c>
      <c r="Q4" s="7">
        <f t="shared" ref="Q4:Q10" si="1" xml:space="preserve"> $B$11^O4</f>
        <v>0.52580544099843562</v>
      </c>
      <c r="R4" s="7">
        <f xml:space="preserve"> (1-$B$11)^(4-O4)</f>
        <v>0.10662761604932874</v>
      </c>
      <c r="S4" s="7">
        <f>P4*Q4*R4</f>
        <v>0.22426152271771668</v>
      </c>
    </row>
    <row r="5" spans="1:19" x14ac:dyDescent="0.45">
      <c r="A5" t="s">
        <v>3</v>
      </c>
      <c r="B5" s="4">
        <v>0.17</v>
      </c>
      <c r="G5" s="6">
        <f>F6*$B$9</f>
        <v>62.05687280180873</v>
      </c>
      <c r="I5" s="6">
        <f>H6*$B$9</f>
        <v>62.056872801808723</v>
      </c>
      <c r="Q5" s="7"/>
      <c r="R5" s="7"/>
      <c r="S5" s="7"/>
    </row>
    <row r="6" spans="1:19" x14ac:dyDescent="0.45">
      <c r="A6" t="s">
        <v>5</v>
      </c>
      <c r="B6">
        <v>4</v>
      </c>
      <c r="C6" t="s">
        <v>7</v>
      </c>
      <c r="F6" s="5">
        <f>B3</f>
        <v>57</v>
      </c>
      <c r="H6" s="6">
        <f>G7*$B$9</f>
        <v>56.999999999999993</v>
      </c>
      <c r="J6" s="6">
        <f>I7*$B$9</f>
        <v>56.999999999999993</v>
      </c>
      <c r="K6" s="6"/>
      <c r="L6" s="6">
        <f>MAX(J6-57.5, 0)</f>
        <v>0</v>
      </c>
      <c r="M6" s="6">
        <f>L6*S6</f>
        <v>0</v>
      </c>
      <c r="N6" s="6"/>
      <c r="O6">
        <v>2</v>
      </c>
      <c r="P6">
        <f t="shared" si="0"/>
        <v>6</v>
      </c>
      <c r="Q6" s="7">
        <f t="shared" si="1"/>
        <v>0.27647136178355936</v>
      </c>
      <c r="R6" s="7">
        <f xml:space="preserve"> (1-$B$11)^(4-O6)</f>
        <v>0.22486047978668811</v>
      </c>
      <c r="S6" s="7">
        <f>P6*Q6*R6</f>
        <v>0.3730048983475811</v>
      </c>
    </row>
    <row r="7" spans="1:19" x14ac:dyDescent="0.45">
      <c r="A7" t="s">
        <v>6</v>
      </c>
      <c r="B7">
        <v>1</v>
      </c>
      <c r="C7" t="s">
        <v>8</v>
      </c>
      <c r="G7" s="6">
        <f>F6*$B$10</f>
        <v>52.355200210883062</v>
      </c>
      <c r="I7" s="6">
        <f>H8*$B$9</f>
        <v>52.355200210883062</v>
      </c>
      <c r="Q7" s="7"/>
      <c r="R7" s="7"/>
      <c r="S7" s="7"/>
    </row>
    <row r="8" spans="1:19" x14ac:dyDescent="0.45">
      <c r="H8" s="6">
        <f>G7*$B$10</f>
        <v>48.08889454599386</v>
      </c>
      <c r="J8" s="6">
        <f>I9*$B$9</f>
        <v>48.088894545993853</v>
      </c>
      <c r="K8" s="6"/>
      <c r="L8" s="6">
        <f>MAX(J8-57.5, 0)</f>
        <v>0</v>
      </c>
      <c r="M8" s="6">
        <f>L8*S8</f>
        <v>0</v>
      </c>
      <c r="N8" s="6"/>
      <c r="O8">
        <v>3</v>
      </c>
      <c r="P8">
        <f t="shared" si="0"/>
        <v>4</v>
      </c>
      <c r="Q8" s="7">
        <f t="shared" si="1"/>
        <v>0.14537014630604247</v>
      </c>
      <c r="R8" s="7">
        <f xml:space="preserve"> (1-$B$11)^(4-O8)</f>
        <v>0.47419455900156438</v>
      </c>
      <c r="S8" s="7">
        <f>P8*Q8*R8</f>
        <v>0.27573492967834684</v>
      </c>
    </row>
    <row r="9" spans="1:19" x14ac:dyDescent="0.45">
      <c r="A9" t="s">
        <v>9</v>
      </c>
      <c r="B9">
        <f>EXP(B5*SQRT(B7/B6))</f>
        <v>1.0887170666983987</v>
      </c>
      <c r="I9" s="6">
        <f>H8*$B$10</f>
        <v>44.170240383781596</v>
      </c>
      <c r="Q9" s="7"/>
      <c r="R9" s="7"/>
      <c r="S9" s="7"/>
    </row>
    <row r="10" spans="1:19" x14ac:dyDescent="0.45">
      <c r="A10" t="s">
        <v>10</v>
      </c>
      <c r="B10">
        <f>1/B9</f>
        <v>0.91851228440145727</v>
      </c>
      <c r="J10" s="6">
        <f>I9*$B$10</f>
        <v>40.570908397468735</v>
      </c>
      <c r="K10" s="6"/>
      <c r="L10" s="6">
        <f>MAX(J10-57.5, 0)</f>
        <v>0</v>
      </c>
      <c r="M10" s="6">
        <f>L10*S10</f>
        <v>0</v>
      </c>
      <c r="N10" s="6"/>
      <c r="O10">
        <v>4</v>
      </c>
      <c r="P10">
        <f t="shared" si="0"/>
        <v>1</v>
      </c>
      <c r="Q10" s="7">
        <f t="shared" si="1"/>
        <v>7.6436413886455765E-2</v>
      </c>
      <c r="R10" s="7">
        <f xml:space="preserve"> (1-$B$11)^(4-O10)</f>
        <v>1</v>
      </c>
      <c r="S10" s="7">
        <f>P10*Q10*R10</f>
        <v>7.6436413886455765E-2</v>
      </c>
    </row>
    <row r="11" spans="1:19" x14ac:dyDescent="0.45">
      <c r="A11" t="s">
        <v>4</v>
      </c>
      <c r="B11">
        <f xml:space="preserve"> (EXP(B4*B7/B6) - B10) / (B9-B10)</f>
        <v>0.52580544099843562</v>
      </c>
    </row>
    <row r="12" spans="1:19" x14ac:dyDescent="0.45">
      <c r="F12" t="s">
        <v>20</v>
      </c>
      <c r="G12" t="s">
        <v>11</v>
      </c>
      <c r="H12" t="s">
        <v>12</v>
      </c>
      <c r="I12" t="s">
        <v>13</v>
      </c>
      <c r="J12" t="s">
        <v>14</v>
      </c>
      <c r="L12" s="2"/>
      <c r="M12" s="8">
        <f xml:space="preserve"> SUM(M2:M10)</f>
        <v>3.3984009210624109</v>
      </c>
      <c r="N12" s="2"/>
      <c r="R12" t="s">
        <v>17</v>
      </c>
      <c r="S12" s="7">
        <f>SUM(S2:S10)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BinomialTreeExample</vt:lpstr>
    </vt:vector>
  </TitlesOfParts>
  <Company>Scotiabank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Jaffer, Taha</dc:creator>
  <cp:lastModifiedBy>Taha Jaffer</cp:lastModifiedBy>
  <dcterms:created xsi:type="dcterms:W3CDTF">2023-09-26T13:02:38Z</dcterms:created>
  <dcterms:modified xsi:type="dcterms:W3CDTF">2023-09-30T00:21:48Z</dcterms:modified>
</cp:coreProperties>
</file>