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lab\23_DGT\"/>
    </mc:Choice>
  </mc:AlternateContent>
  <xr:revisionPtr revIDLastSave="0" documentId="13_ncr:1_{5937D7C4-EF5F-4F45-898A-26FCD7BC9429}" xr6:coauthVersionLast="47" xr6:coauthVersionMax="47" xr10:uidLastSave="{00000000-0000-0000-0000-000000000000}"/>
  <bookViews>
    <workbookView xWindow="-120" yWindow="-120" windowWidth="29040" windowHeight="17520" xr2:uid="{C5F8B29F-53BD-4F98-BBFF-2FFEE7DF6E94}"/>
  </bookViews>
  <sheets>
    <sheet name="Resumen" sheetId="5" r:id="rId1"/>
    <sheet name="TD" sheetId="4" r:id="rId2"/>
    <sheet name="Datos" sheetId="1" r:id="rId3"/>
  </sheets>
  <definedNames>
    <definedName name="_xlnm._FilterDatabase" localSheetId="2" hidden="1">Datos!$A$1:$C$33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F16" i="5"/>
  <c r="F15" i="5"/>
  <c r="C16" i="5"/>
  <c r="F12" i="5"/>
  <c r="F11" i="5"/>
  <c r="K4" i="5"/>
  <c r="K5" i="5"/>
  <c r="K6" i="5"/>
  <c r="K7" i="5"/>
  <c r="K3" i="5"/>
  <c r="C13" i="5"/>
  <c r="F13" i="5" l="1"/>
  <c r="L5" i="5"/>
  <c r="M5" i="5" s="1"/>
  <c r="L6" i="5"/>
  <c r="M6" i="5" s="1"/>
  <c r="L3" i="5"/>
  <c r="M3" i="5" s="1"/>
  <c r="L4" i="5"/>
  <c r="M4" i="5" s="1"/>
  <c r="L7" i="5"/>
  <c r="M7" i="5" s="1"/>
</calcChain>
</file>

<file path=xl/sharedStrings.xml><?xml version="1.0" encoding="utf-8"?>
<sst xmlns="http://schemas.openxmlformats.org/spreadsheetml/2006/main" count="113" uniqueCount="29">
  <si>
    <t>ETIQUETA1</t>
  </si>
  <si>
    <t>ETIQUETA2</t>
  </si>
  <si>
    <t>N</t>
  </si>
  <si>
    <t>3_Etiqueta C</t>
  </si>
  <si>
    <t>4_Etiqueta B</t>
  </si>
  <si>
    <t>5_Sin Etiqueta</t>
  </si>
  <si>
    <t>2_Etiqueta ECO</t>
  </si>
  <si>
    <t>1_Etiqueta 0</t>
  </si>
  <si>
    <t>6_Alta</t>
  </si>
  <si>
    <t>Suma de N</t>
  </si>
  <si>
    <t>Etiquetas de fila</t>
  </si>
  <si>
    <t>Total general</t>
  </si>
  <si>
    <t>Etiquetas de columna</t>
  </si>
  <si>
    <t>6_Baja</t>
  </si>
  <si>
    <t>Parque vehículos 20250226</t>
  </si>
  <si>
    <t>Parque vehículos 20250112</t>
  </si>
  <si>
    <t>T. de vida (años)</t>
  </si>
  <si>
    <t>Inicio período</t>
  </si>
  <si>
    <t>Fin período</t>
  </si>
  <si>
    <t>Tasa Bajas período</t>
  </si>
  <si>
    <t>Tasa Bajas anual</t>
  </si>
  <si>
    <t>Inc.</t>
  </si>
  <si>
    <t>Parque 0+ECO</t>
  </si>
  <si>
    <t>Matriculaciones 0+ECO</t>
  </si>
  <si>
    <t>Upgrades</t>
  </si>
  <si>
    <t>Downgrades</t>
  </si>
  <si>
    <t>Parque inicio</t>
  </si>
  <si>
    <t>Parque actual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</si>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</sst>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16" fillId="33" borderId="0" xfId="0" applyFont="1" applyFill="1"/>
    <xf numFmtId="3" fontId="0" fillId="0" borderId="0" xfId="0" applyNumberFormat="1"/>
    <xf numFmtId="3" fontId="0" fillId="34" borderId="0" xfId="0" applyNumberFormat="1" applyFill="1"/>
    <xf numFmtId="3" fontId="0" fillId="35" borderId="0" xfId="0" applyNumberFormat="1" applyFill="1"/>
    <xf numFmtId="0" fontId="16" fillId="0" borderId="0" xfId="0" applyFont="1"/>
    <xf numFmtId="3" fontId="16" fillId="0" borderId="0" xfId="0" applyNumberFormat="1" applyFont="1"/>
    <xf numFmtId="0" fontId="16" fillId="33" borderId="11" xfId="0" applyFont="1" applyFill="1" applyBorder="1" applyAlignment="1">
      <alignment horizontal="left"/>
    </xf>
    <xf numFmtId="3" fontId="16" fillId="33" borderId="11" xfId="0" applyNumberFormat="1" applyFont="1" applyFill="1" applyBorder="1"/>
    <xf numFmtId="3" fontId="16" fillId="35" borderId="11" xfId="0" applyNumberFormat="1" applyFont="1" applyFill="1" applyBorder="1"/>
    <xf numFmtId="3" fontId="0" fillId="0" borderId="13" xfId="0" applyNumberFormat="1" applyBorder="1"/>
    <xf numFmtId="3" fontId="0" fillId="36" borderId="14" xfId="0" applyNumberFormat="1" applyFill="1" applyBorder="1"/>
    <xf numFmtId="3" fontId="0" fillId="36" borderId="15" xfId="0" applyNumberFormat="1" applyFill="1" applyBorder="1"/>
    <xf numFmtId="3" fontId="0" fillId="37" borderId="16" xfId="0" applyNumberFormat="1" applyFill="1" applyBorder="1"/>
    <xf numFmtId="3" fontId="0" fillId="36" borderId="0" xfId="0" applyNumberFormat="1" applyFill="1"/>
    <xf numFmtId="3" fontId="0" fillId="36" borderId="17" xfId="0" applyNumberFormat="1" applyFill="1" applyBorder="1"/>
    <xf numFmtId="3" fontId="0" fillId="37" borderId="0" xfId="0" applyNumberFormat="1" applyFill="1"/>
    <xf numFmtId="3" fontId="0" fillId="37" borderId="18" xfId="0" applyNumberFormat="1" applyFill="1" applyBorder="1"/>
    <xf numFmtId="3" fontId="0" fillId="37" borderId="19" xfId="0" applyNumberFormat="1" applyFill="1" applyBorder="1"/>
    <xf numFmtId="3" fontId="0" fillId="0" borderId="20" xfId="0" applyNumberFormat="1" applyBorder="1"/>
    <xf numFmtId="0" fontId="18" fillId="0" borderId="0" xfId="0" applyFont="1"/>
    <xf numFmtId="15" fontId="0" fillId="0" borderId="0" xfId="0" applyNumberFormat="1"/>
    <xf numFmtId="0" fontId="16" fillId="38" borderId="21" xfId="0" applyFont="1" applyFill="1" applyBorder="1"/>
    <xf numFmtId="3" fontId="0" fillId="0" borderId="17" xfId="0" applyNumberFormat="1" applyBorder="1"/>
    <xf numFmtId="3" fontId="16" fillId="35" borderId="0" xfId="0" applyNumberFormat="1" applyFont="1" applyFill="1"/>
    <xf numFmtId="3" fontId="0" fillId="0" borderId="15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16" fillId="38" borderId="12" xfId="0" applyFont="1" applyFill="1" applyBorder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3" fontId="17" fillId="39" borderId="19" xfId="0" applyNumberFormat="1" applyFont="1" applyFill="1" applyBorder="1"/>
    <xf numFmtId="0" fontId="16" fillId="0" borderId="0" xfId="0" applyFont="1" applyAlignment="1">
      <alignment horizontal="right"/>
    </xf>
    <xf numFmtId="9" fontId="0" fillId="0" borderId="0" xfId="1" applyFont="1"/>
    <xf numFmtId="0" fontId="16" fillId="37" borderId="0" xfId="0" applyFont="1" applyFill="1"/>
    <xf numFmtId="0" fontId="16" fillId="36" borderId="0" xfId="0" applyFont="1" applyFill="1"/>
    <xf numFmtId="3" fontId="0" fillId="40" borderId="0" xfId="0" applyNumberForma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Mix Parque actual (26-feb-25)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0F-4F94-A1DF-50C6F8137D70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4"/>
                  </a:gs>
                  <a:gs pos="100000">
                    <a:schemeClr val="accent6"/>
                  </a:gs>
                </a:gsLst>
                <a:lin ang="27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0F-4F94-A1DF-50C6F8137D7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F-4F94-A1DF-50C6F8137D70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0F-4F94-A1DF-50C6F8137D70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0F-4F94-A1DF-50C6F8137D70}"/>
              </c:ext>
            </c:extLst>
          </c:dPt>
          <c:dLbls>
            <c:dLbl>
              <c:idx val="0"/>
              <c:layout>
                <c:manualLayout>
                  <c:x val="-2.9304029304029304E-2"/>
                  <c:y val="-0.1424242424242424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0F-4F94-A1DF-50C6F8137D70}"/>
                </c:ext>
              </c:extLst>
            </c:dLbl>
            <c:dLbl>
              <c:idx val="1"/>
              <c:layout>
                <c:manualLayout>
                  <c:x val="9.4191522762951257E-2"/>
                  <c:y val="-0.12727272727272726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0F-4F94-A1DF-50C6F8137D7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F0F-4F94-A1DF-50C6F8137D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Resumen!$C$2:$G$2</c:f>
              <c:strCache>
                <c:ptCount val="5"/>
                <c:pt idx="0">
                  <c:v>1_Etiqueta 0</c:v>
                </c:pt>
                <c:pt idx="1">
                  <c:v>2_Etiqueta ECO</c:v>
                </c:pt>
                <c:pt idx="2">
                  <c:v>3_Etiqueta C</c:v>
                </c:pt>
                <c:pt idx="3">
                  <c:v>4_Etiqueta B</c:v>
                </c:pt>
                <c:pt idx="4">
                  <c:v>5_Sin Etiqueta</c:v>
                </c:pt>
              </c:strCache>
            </c:strRef>
          </c:cat>
          <c:val>
            <c:numRef>
              <c:f>Resumen!$C$9:$G$9</c:f>
              <c:numCache>
                <c:formatCode>#,##0</c:formatCode>
                <c:ptCount val="5"/>
                <c:pt idx="0">
                  <c:v>605715</c:v>
                </c:pt>
                <c:pt idx="1">
                  <c:v>1887461</c:v>
                </c:pt>
                <c:pt idx="2">
                  <c:v>14273344</c:v>
                </c:pt>
                <c:pt idx="3">
                  <c:v>10334516</c:v>
                </c:pt>
                <c:pt idx="4">
                  <c:v>10017575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F-4F94-A1DF-50C6F813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Mix nuevas</a:t>
            </a:r>
            <a:r>
              <a:rPr lang="es-ES" baseline="0"/>
              <a:t> Matrículas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09-4606-864B-352C9636E88F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4"/>
                  </a:gs>
                  <a:gs pos="100000">
                    <a:schemeClr val="accent6"/>
                  </a:gs>
                </a:gsLst>
                <a:lin ang="27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09-4606-864B-352C9636E88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09-4606-864B-352C9636E88F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09-4606-864B-352C9636E88F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09-4606-864B-352C9636E88F}"/>
              </c:ext>
            </c:extLst>
          </c:dPt>
          <c:dLbls>
            <c:dLbl>
              <c:idx val="3"/>
              <c:layout>
                <c:manualLayout>
                  <c:x val="-1.6745077195021024E-2"/>
                  <c:y val="-1.8181698878549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945660638574018E-2"/>
                      <c:h val="0.103651634454784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009-4606-864B-352C9636E88F}"/>
                </c:ext>
              </c:extLst>
            </c:dLbl>
            <c:dLbl>
              <c:idx val="4"/>
              <c:layout>
                <c:manualLayout>
                  <c:x val="-9.41923468357664E-3"/>
                  <c:y val="-3.7878668575518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573080837422785E-2"/>
                      <c:h val="0.109712240515390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009-4606-864B-352C9636E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Resumen!$C$2:$G$2</c:f>
              <c:strCache>
                <c:ptCount val="5"/>
                <c:pt idx="0">
                  <c:v>1_Etiqueta 0</c:v>
                </c:pt>
                <c:pt idx="1">
                  <c:v>2_Etiqueta ECO</c:v>
                </c:pt>
                <c:pt idx="2">
                  <c:v>3_Etiqueta C</c:v>
                </c:pt>
                <c:pt idx="3">
                  <c:v>4_Etiqueta B</c:v>
                </c:pt>
                <c:pt idx="4">
                  <c:v>5_Sin Etiqueta</c:v>
                </c:pt>
              </c:strCache>
            </c:strRef>
          </c:cat>
          <c:val>
            <c:numRef>
              <c:f>Resumen!$C$8:$G$8</c:f>
              <c:numCache>
                <c:formatCode>#,##0</c:formatCode>
                <c:ptCount val="5"/>
                <c:pt idx="0">
                  <c:v>23222</c:v>
                </c:pt>
                <c:pt idx="1">
                  <c:v>63873</c:v>
                </c:pt>
                <c:pt idx="2">
                  <c:v>112204</c:v>
                </c:pt>
                <c:pt idx="3">
                  <c:v>12178</c:v>
                </c:pt>
                <c:pt idx="4">
                  <c:v>12532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09-4606-864B-352C9636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Resumen!$L$2</c:f>
              <c:strCache>
                <c:ptCount val="1"/>
                <c:pt idx="0">
                  <c:v>Tasa Bajas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B9-4DAC-93EF-938AA0EF408A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6"/>
                  </a:gs>
                </a:gsLst>
                <a:lin ang="27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B9-4DAC-93EF-938AA0EF40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B9-4DAC-93EF-938AA0EF408A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B9-4DAC-93EF-938AA0EF408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B9-4DAC-93EF-938AA0EF4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Resumen!$B$3:$B$7</c:f>
              <c:strCache>
                <c:ptCount val="5"/>
                <c:pt idx="0">
                  <c:v>1_Etiqueta 0</c:v>
                </c:pt>
                <c:pt idx="1">
                  <c:v>2_Etiqueta ECO</c:v>
                </c:pt>
                <c:pt idx="2">
                  <c:v>3_Etiqueta C</c:v>
                </c:pt>
                <c:pt idx="3">
                  <c:v>4_Etiqueta B</c:v>
                </c:pt>
                <c:pt idx="4">
                  <c:v>5_Sin Etiqueta</c:v>
                </c:pt>
              </c:strCache>
            </c:strRef>
          </c:cat>
          <c:val>
            <c:numRef>
              <c:f>Resumen!$L$3:$L$7</c:f>
              <c:numCache>
                <c:formatCode>0.00%</c:formatCode>
                <c:ptCount val="5"/>
                <c:pt idx="0">
                  <c:v>2.2713291669205882E-2</c:v>
                </c:pt>
                <c:pt idx="1">
                  <c:v>2.1026073189931327E-2</c:v>
                </c:pt>
                <c:pt idx="2">
                  <c:v>1.7615136458526415E-2</c:v>
                </c:pt>
                <c:pt idx="3">
                  <c:v>2.8775568790601946E-2</c:v>
                </c:pt>
                <c:pt idx="4">
                  <c:v>4.2888892902389397E-2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9-4DAC-93EF-938AA0EF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49119"/>
        <c:axId val="2086651999"/>
      </c:barChart>
      <c:catAx>
        <c:axId val="20866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6651999"/>
        <c:crosses val="autoZero"/>
        <c:auto val="1"/>
        <c:lblAlgn val="ctr"/>
        <c:lblOffset val="100"/>
        <c:noMultiLvlLbl val="0"/>
      </c:catAx>
      <c:valAx>
        <c:axId val="208665199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08664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1676399</xdr:colOff>
      <xdr:row>17</xdr:row>
      <xdr:rowOff>0</xdr:rowOff>
    </xdr:from>
    <xdr:to>
      <xdr:col>6</xdr:col>
      <xdr:colOff>981074</xdr:colOff>
      <xdr:row>39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250687-D56C-794C-6D7E-191C55303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7878D7-87A3-4FC5-92B6-015DACAC7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2720</xdr:colOff>
      <xdr:row>39</xdr:row>
      <xdr:rowOff>0</xdr:rowOff>
    </xdr:from>
    <xdr:to>
      <xdr:col>7</xdr:col>
      <xdr:colOff>1359</xdr:colOff>
      <xdr:row>54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43D243-C240-BADF-9FBB-630287419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 Luijk" refreshedDate="45715.022944328703" createdVersion="8" refreshedVersion="8" minRefreshableVersion="3" recordCount="32" xr:uid="{469BCE31-8440-4388-8FA1-FC2C36B06899}">
  <cacheSource type="worksheet">
    <worksheetSource ref="A1:C33" sheet="Datos"/>
  </cacheSource>
  <cacheFields count="3">
    <cacheField name="ETIQUETA1" numFmtId="0">
      <sharedItems count="6">
        <s v="3_Etiqueta C"/>
        <s v="4_Etiqueta B"/>
        <s v="5_Sin Etiqueta"/>
        <s v="2_Etiqueta ECO"/>
        <s v="1_Etiqueta 0"/>
        <s v="6_Alta"/>
      </sharedItems>
    </cacheField>
    <cacheField name="ETIQUETA2" numFmtId="0">
      <sharedItems count="6">
        <s v="3_Etiqueta C"/>
        <s v="4_Etiqueta B"/>
        <s v="5_Sin Etiqueta"/>
        <s v="2_Etiqueta ECO"/>
        <s v="1_Etiqueta 0"/>
        <s v="6_Baja"/>
      </sharedItems>
    </cacheField>
    <cacheField name="N" numFmtId="3">
      <sharedItems containsSemiMixedTypes="0" containsString="0" containsNumber="1" containsInteger="1" minValue="1" maxValue="141606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14160632"/>
  </r>
  <r>
    <x v="1"/>
    <x v="1"/>
    <n v="10321781"/>
  </r>
  <r>
    <x v="2"/>
    <x v="2"/>
    <n v="10005005"/>
  </r>
  <r>
    <x v="3"/>
    <x v="3"/>
    <n v="1822923"/>
  </r>
  <r>
    <x v="4"/>
    <x v="4"/>
    <n v="582435"/>
  </r>
  <r>
    <x v="5"/>
    <x v="0"/>
    <n v="112204"/>
  </r>
  <r>
    <x v="5"/>
    <x v="3"/>
    <n v="63873"/>
  </r>
  <r>
    <x v="2"/>
    <x v="5"/>
    <n v="54184"/>
  </r>
  <r>
    <x v="1"/>
    <x v="5"/>
    <n v="37199"/>
  </r>
  <r>
    <x v="0"/>
    <x v="5"/>
    <n v="31041"/>
  </r>
  <r>
    <x v="5"/>
    <x v="4"/>
    <n v="23222"/>
  </r>
  <r>
    <x v="5"/>
    <x v="2"/>
    <n v="12532"/>
  </r>
  <r>
    <x v="5"/>
    <x v="1"/>
    <n v="12178"/>
  </r>
  <r>
    <x v="3"/>
    <x v="5"/>
    <n v="4779"/>
  </r>
  <r>
    <x v="4"/>
    <x v="5"/>
    <n v="1651"/>
  </r>
  <r>
    <x v="2"/>
    <x v="1"/>
    <n v="515"/>
  </r>
  <r>
    <x v="0"/>
    <x v="3"/>
    <n v="449"/>
  </r>
  <r>
    <x v="1"/>
    <x v="0"/>
    <n v="347"/>
  </r>
  <r>
    <x v="1"/>
    <x v="3"/>
    <n v="194"/>
  </r>
  <r>
    <x v="2"/>
    <x v="0"/>
    <n v="139"/>
  </r>
  <r>
    <x v="0"/>
    <x v="1"/>
    <n v="41"/>
  </r>
  <r>
    <x v="1"/>
    <x v="2"/>
    <n v="36"/>
  </r>
  <r>
    <x v="3"/>
    <x v="4"/>
    <n v="34"/>
  </r>
  <r>
    <x v="0"/>
    <x v="4"/>
    <n v="23"/>
  </r>
  <r>
    <x v="3"/>
    <x v="0"/>
    <n v="21"/>
  </r>
  <r>
    <x v="2"/>
    <x v="3"/>
    <n v="20"/>
  </r>
  <r>
    <x v="4"/>
    <x v="3"/>
    <n v="2"/>
  </r>
  <r>
    <x v="3"/>
    <x v="2"/>
    <n v="1"/>
  </r>
  <r>
    <x v="4"/>
    <x v="0"/>
    <n v="1"/>
  </r>
  <r>
    <x v="4"/>
    <x v="1"/>
    <n v="1"/>
  </r>
  <r>
    <x v="0"/>
    <x v="2"/>
    <n v="1"/>
  </r>
  <r>
    <x v="2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56FE5-94EF-4BBE-9649-7A18DE3B13E5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I11" firstHeaderRow="1" firstDataRow="2" firstDataCol="1"/>
  <pivotFields count="3">
    <pivotField axis="axisRow" showAll="0">
      <items count="7">
        <item x="4"/>
        <item x="3"/>
        <item x="0"/>
        <item x="1"/>
        <item x="2"/>
        <item x="5"/>
        <item t="default"/>
      </items>
    </pivotField>
    <pivotField axis="axisCol" showAll="0">
      <items count="7">
        <item x="4"/>
        <item x="3"/>
        <item x="0"/>
        <item x="1"/>
        <item x="2"/>
        <item x="5"/>
        <item t="default"/>
      </items>
    </pivotField>
    <pivotField dataField="1" numFmtId="3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N" fld="2" baseField="0" baseItem="0" numFmtId="3"/>
  </dataFields>
  <formats count="1">
    <format dxfId="0">
      <pivotArea collapsedLevelsAreSubtotals="1" fieldPosition="0">
        <references count="2">
          <reference field="0" count="5">
            <x v="0"/>
            <x v="1"/>
            <x v="2"/>
            <x v="3"/>
            <x v="4"/>
          </reference>
          <reference field="1" count="5" selected="0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161D-A5BF-4807-B71E-B03EF7FCAA56}">
  <dimension ref="A1:M16"/>
  <sheetViews>
    <sheetView showGridLines="0" tabSelected="1" zoomScale="85" zoomScaleNormal="85" workbookViewId="0"/>
  </sheetViews>
  <sheetFormatPr baseColWidth="10" defaultRowHeight="15" x14ac:dyDescent="0.25"/>
  <cols>
    <col min="1" max="1" width="25.140625" bestFit="1" customWidth="1"/>
    <col min="2" max="2" width="22.42578125" customWidth="1"/>
    <col min="3" max="9" width="14.7109375" customWidth="1"/>
    <col min="10" max="10" width="4.140625" customWidth="1"/>
    <col min="11" max="11" width="17.7109375" bestFit="1" customWidth="1"/>
    <col min="12" max="12" width="16.42578125" bestFit="1" customWidth="1"/>
    <col min="13" max="13" width="15.5703125" bestFit="1" customWidth="1"/>
  </cols>
  <sheetData>
    <row r="1" spans="1:13" x14ac:dyDescent="0.25">
      <c r="B1" s="22" t="s">
        <v>14</v>
      </c>
    </row>
    <row r="2" spans="1:13" x14ac:dyDescent="0.25">
      <c r="A2" s="22" t="s">
        <v>15</v>
      </c>
      <c r="C2" s="30" t="s">
        <v>7</v>
      </c>
      <c r="D2" s="30" t="s">
        <v>6</v>
      </c>
      <c r="E2" s="30" t="s">
        <v>3</v>
      </c>
      <c r="F2" s="30" t="s">
        <v>4</v>
      </c>
      <c r="G2" s="30" t="s">
        <v>5</v>
      </c>
      <c r="H2" s="30" t="s">
        <v>13</v>
      </c>
      <c r="K2" s="7" t="s">
        <v>19</v>
      </c>
      <c r="L2" s="7" t="s">
        <v>20</v>
      </c>
      <c r="M2" s="7" t="s">
        <v>16</v>
      </c>
    </row>
    <row r="3" spans="1:13" x14ac:dyDescent="0.25">
      <c r="B3" s="24" t="s">
        <v>7</v>
      </c>
      <c r="C3" s="12">
        <v>582435</v>
      </c>
      <c r="D3" s="13">
        <v>2</v>
      </c>
      <c r="E3" s="13">
        <v>1</v>
      </c>
      <c r="F3" s="13">
        <v>1</v>
      </c>
      <c r="G3" s="14"/>
      <c r="H3" s="27">
        <v>1651</v>
      </c>
      <c r="I3" s="4">
        <v>584090</v>
      </c>
      <c r="K3" s="32">
        <f>H3/I3</f>
        <v>2.8266191853995102E-3</v>
      </c>
      <c r="L3" s="32">
        <f>1-(1-K3)^(365.25/$C$13)</f>
        <v>2.2713291669205882E-2</v>
      </c>
      <c r="M3" s="33">
        <f>-1/LN(1-L3)</f>
        <v>43.525169405415127</v>
      </c>
    </row>
    <row r="4" spans="1:13" x14ac:dyDescent="0.25">
      <c r="B4" s="24" t="s">
        <v>6</v>
      </c>
      <c r="C4" s="15">
        <v>34</v>
      </c>
      <c r="D4" s="4">
        <v>1822923</v>
      </c>
      <c r="E4" s="16">
        <v>21</v>
      </c>
      <c r="F4" s="16"/>
      <c r="G4" s="17">
        <v>1</v>
      </c>
      <c r="H4" s="25">
        <v>4779</v>
      </c>
      <c r="I4" s="4">
        <v>1827758</v>
      </c>
      <c r="K4" s="32">
        <f>H4/I4</f>
        <v>2.614678748499528E-3</v>
      </c>
      <c r="L4" s="32">
        <f>1-(1-K4)^(365.25/$C$13)</f>
        <v>2.1026073189931327E-2</v>
      </c>
      <c r="M4" s="33">
        <f t="shared" ref="M4:M7" si="0">-1/LN(1-L4)</f>
        <v>47.058227211725978</v>
      </c>
    </row>
    <row r="5" spans="1:13" x14ac:dyDescent="0.25">
      <c r="B5" s="24" t="s">
        <v>3</v>
      </c>
      <c r="C5" s="15">
        <v>23</v>
      </c>
      <c r="D5" s="18">
        <v>449</v>
      </c>
      <c r="E5" s="4">
        <v>14160632</v>
      </c>
      <c r="F5" s="16">
        <v>41</v>
      </c>
      <c r="G5" s="17">
        <v>1</v>
      </c>
      <c r="H5" s="25">
        <v>31041</v>
      </c>
      <c r="I5" s="4">
        <v>14192187</v>
      </c>
      <c r="K5" s="32">
        <f>H5/I5</f>
        <v>2.18718933170765E-3</v>
      </c>
      <c r="L5" s="32">
        <f>1-(1-K5)^(365.25/$C$13)</f>
        <v>1.7615136458526415E-2</v>
      </c>
      <c r="M5" s="33">
        <f t="shared" si="0"/>
        <v>56.267877687734085</v>
      </c>
    </row>
    <row r="6" spans="1:13" x14ac:dyDescent="0.25">
      <c r="B6" s="24" t="s">
        <v>4</v>
      </c>
      <c r="C6" s="15"/>
      <c r="D6" s="18">
        <v>194</v>
      </c>
      <c r="E6" s="18">
        <v>347</v>
      </c>
      <c r="F6" s="4">
        <v>10321781</v>
      </c>
      <c r="G6" s="17">
        <v>36</v>
      </c>
      <c r="H6" s="25">
        <v>37199</v>
      </c>
      <c r="I6" s="4">
        <v>10359557</v>
      </c>
      <c r="K6" s="32">
        <f>H6/I6</f>
        <v>3.5907906100618009E-3</v>
      </c>
      <c r="L6" s="32">
        <f>1-(1-K6)^(365.25/$C$13)</f>
        <v>2.8775568790601946E-2</v>
      </c>
      <c r="M6" s="33">
        <f t="shared" si="0"/>
        <v>34.249269188313654</v>
      </c>
    </row>
    <row r="7" spans="1:13" x14ac:dyDescent="0.25">
      <c r="B7" s="24" t="s">
        <v>5</v>
      </c>
      <c r="C7" s="19">
        <v>1</v>
      </c>
      <c r="D7" s="20">
        <v>20</v>
      </c>
      <c r="E7" s="20">
        <v>139</v>
      </c>
      <c r="F7" s="20">
        <v>515</v>
      </c>
      <c r="G7" s="21">
        <v>10005005</v>
      </c>
      <c r="H7" s="25">
        <v>54184</v>
      </c>
      <c r="I7" s="4">
        <v>10059864</v>
      </c>
      <c r="K7" s="32">
        <f>H7/I7</f>
        <v>5.3861563138428116E-3</v>
      </c>
      <c r="L7" s="32">
        <f>1-(1-K7)^(365.25/$C$13)</f>
        <v>4.2888892902389397E-2</v>
      </c>
      <c r="M7" s="33">
        <f t="shared" si="0"/>
        <v>22.812407128349555</v>
      </c>
    </row>
    <row r="8" spans="1:13" x14ac:dyDescent="0.25">
      <c r="B8" s="24" t="s">
        <v>8</v>
      </c>
      <c r="C8" s="28">
        <v>23222</v>
      </c>
      <c r="D8" s="29">
        <v>63873</v>
      </c>
      <c r="E8" s="29">
        <v>112204</v>
      </c>
      <c r="F8" s="29">
        <v>12178</v>
      </c>
      <c r="G8" s="34">
        <v>12532</v>
      </c>
      <c r="H8" s="21"/>
      <c r="I8" s="39">
        <v>224009</v>
      </c>
      <c r="K8" s="31"/>
    </row>
    <row r="9" spans="1:13" x14ac:dyDescent="0.25">
      <c r="C9" s="8">
        <v>605715</v>
      </c>
      <c r="D9" s="8">
        <v>1887461</v>
      </c>
      <c r="E9" s="8">
        <v>14273344</v>
      </c>
      <c r="F9" s="8">
        <v>10334516</v>
      </c>
      <c r="G9" s="8">
        <v>10017575</v>
      </c>
      <c r="H9" s="26">
        <v>128854</v>
      </c>
      <c r="I9" s="8">
        <v>37247465</v>
      </c>
    </row>
    <row r="11" spans="1:13" x14ac:dyDescent="0.25">
      <c r="B11" s="7" t="s">
        <v>17</v>
      </c>
      <c r="C11" s="23">
        <v>45669</v>
      </c>
      <c r="E11" s="7" t="s">
        <v>26</v>
      </c>
      <c r="F11" s="4">
        <f>SUM(I3:I7)</f>
        <v>37023456</v>
      </c>
    </row>
    <row r="12" spans="1:13" x14ac:dyDescent="0.25">
      <c r="B12" s="7" t="s">
        <v>18</v>
      </c>
      <c r="C12" s="23">
        <v>45714</v>
      </c>
      <c r="E12" s="7" t="s">
        <v>27</v>
      </c>
      <c r="F12" s="4">
        <f>SUM(C9:G9)</f>
        <v>37118611</v>
      </c>
    </row>
    <row r="13" spans="1:13" x14ac:dyDescent="0.25">
      <c r="B13" s="35" t="s">
        <v>28</v>
      </c>
      <c r="C13">
        <f>C12-C11</f>
        <v>45</v>
      </c>
      <c r="E13" s="35" t="s">
        <v>21</v>
      </c>
      <c r="F13" s="4">
        <f>F12-F11</f>
        <v>95155</v>
      </c>
    </row>
    <row r="15" spans="1:13" x14ac:dyDescent="0.25">
      <c r="B15" s="7" t="s">
        <v>22</v>
      </c>
      <c r="C15" s="36">
        <f>SUM(C9:D9)/SUM(C9:G9)</f>
        <v>6.7167815088770427E-2</v>
      </c>
      <c r="E15" s="37" t="s">
        <v>24</v>
      </c>
      <c r="F15" s="4">
        <f>SUM(C4:C7,D5:D7,E6:E7,F7)</f>
        <v>1722</v>
      </c>
    </row>
    <row r="16" spans="1:13" x14ac:dyDescent="0.25">
      <c r="B16" s="7" t="s">
        <v>23</v>
      </c>
      <c r="C16" s="36">
        <f>SUM(C8:D8)/I8</f>
        <v>0.38880134280319095</v>
      </c>
      <c r="E16" s="38" t="s">
        <v>25</v>
      </c>
      <c r="F16" s="4">
        <f>SUM(D3:G3,E3:G4,F5:G5,G6)</f>
        <v>106</v>
      </c>
    </row>
  </sheetData>
  <pageMargins left="0.7" right="0.7" top="0.75" bottom="0.75" header="0.3" footer="0.3"/>
  <ignoredErrors>
    <ignoredError sqref="F11:F12 F15:F16 C1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489F-8A6C-4EE6-86B7-9D957FBF1BB3}">
  <dimension ref="A2:I11"/>
  <sheetViews>
    <sheetView workbookViewId="0"/>
  </sheetViews>
  <sheetFormatPr baseColWidth="10" defaultRowHeight="15" x14ac:dyDescent="0.25"/>
  <cols>
    <col min="1" max="1" width="26.28515625" customWidth="1"/>
    <col min="2" max="2" width="17.85546875" bestFit="1" customWidth="1"/>
    <col min="3" max="9" width="13.85546875" customWidth="1"/>
  </cols>
  <sheetData>
    <row r="2" spans="1:9" x14ac:dyDescent="0.25">
      <c r="B2" s="22" t="s">
        <v>14</v>
      </c>
    </row>
    <row r="3" spans="1:9" x14ac:dyDescent="0.25">
      <c r="B3" s="3" t="s">
        <v>9</v>
      </c>
      <c r="C3" s="3" t="s">
        <v>12</v>
      </c>
      <c r="D3" s="3"/>
      <c r="E3" s="3"/>
      <c r="F3" s="3"/>
      <c r="G3" s="3"/>
      <c r="H3" s="3"/>
      <c r="I3" s="3"/>
    </row>
    <row r="4" spans="1:9" x14ac:dyDescent="0.25">
      <c r="A4" s="22" t="s">
        <v>15</v>
      </c>
      <c r="B4" s="1" t="s">
        <v>10</v>
      </c>
      <c r="C4" s="3" t="s">
        <v>7</v>
      </c>
      <c r="D4" s="3" t="s">
        <v>6</v>
      </c>
      <c r="E4" s="3" t="s">
        <v>3</v>
      </c>
      <c r="F4" s="3" t="s">
        <v>4</v>
      </c>
      <c r="G4" s="3" t="s">
        <v>5</v>
      </c>
      <c r="H4" s="1" t="s">
        <v>13</v>
      </c>
      <c r="I4" s="1" t="s">
        <v>11</v>
      </c>
    </row>
    <row r="5" spans="1:9" x14ac:dyDescent="0.25">
      <c r="B5" s="2" t="s">
        <v>7</v>
      </c>
      <c r="C5" s="12">
        <v>582435</v>
      </c>
      <c r="D5" s="13">
        <v>2</v>
      </c>
      <c r="E5" s="13">
        <v>1</v>
      </c>
      <c r="F5" s="13">
        <v>1</v>
      </c>
      <c r="G5" s="14"/>
      <c r="H5" s="4">
        <v>1651</v>
      </c>
      <c r="I5" s="4">
        <v>584090</v>
      </c>
    </row>
    <row r="6" spans="1:9" x14ac:dyDescent="0.25">
      <c r="B6" s="2" t="s">
        <v>6</v>
      </c>
      <c r="C6" s="15">
        <v>34</v>
      </c>
      <c r="D6" s="4">
        <v>1822923</v>
      </c>
      <c r="E6" s="16">
        <v>21</v>
      </c>
      <c r="F6" s="16"/>
      <c r="G6" s="17">
        <v>1</v>
      </c>
      <c r="H6" s="4">
        <v>4779</v>
      </c>
      <c r="I6" s="4">
        <v>1827758</v>
      </c>
    </row>
    <row r="7" spans="1:9" x14ac:dyDescent="0.25">
      <c r="B7" s="2" t="s">
        <v>3</v>
      </c>
      <c r="C7" s="15">
        <v>23</v>
      </c>
      <c r="D7" s="18">
        <v>449</v>
      </c>
      <c r="E7" s="4">
        <v>14160632</v>
      </c>
      <c r="F7" s="16">
        <v>41</v>
      </c>
      <c r="G7" s="17">
        <v>1</v>
      </c>
      <c r="H7" s="4">
        <v>31041</v>
      </c>
      <c r="I7" s="4">
        <v>14192187</v>
      </c>
    </row>
    <row r="8" spans="1:9" x14ac:dyDescent="0.25">
      <c r="B8" s="2" t="s">
        <v>4</v>
      </c>
      <c r="C8" s="15"/>
      <c r="D8" s="18">
        <v>194</v>
      </c>
      <c r="E8" s="18">
        <v>347</v>
      </c>
      <c r="F8" s="4">
        <v>10321781</v>
      </c>
      <c r="G8" s="17">
        <v>36</v>
      </c>
      <c r="H8" s="4">
        <v>37199</v>
      </c>
      <c r="I8" s="4">
        <v>10359557</v>
      </c>
    </row>
    <row r="9" spans="1:9" x14ac:dyDescent="0.25">
      <c r="B9" s="2" t="s">
        <v>5</v>
      </c>
      <c r="C9" s="19">
        <v>1</v>
      </c>
      <c r="D9" s="20">
        <v>20</v>
      </c>
      <c r="E9" s="20">
        <v>139</v>
      </c>
      <c r="F9" s="20">
        <v>515</v>
      </c>
      <c r="G9" s="21">
        <v>10005005</v>
      </c>
      <c r="H9" s="4">
        <v>54184</v>
      </c>
      <c r="I9" s="4">
        <v>10059864</v>
      </c>
    </row>
    <row r="10" spans="1:9" x14ac:dyDescent="0.25">
      <c r="B10" s="2" t="s">
        <v>8</v>
      </c>
      <c r="C10" s="4">
        <v>23222</v>
      </c>
      <c r="D10" s="4">
        <v>63873</v>
      </c>
      <c r="E10" s="4">
        <v>112204</v>
      </c>
      <c r="F10" s="4">
        <v>12178</v>
      </c>
      <c r="G10" s="5">
        <v>12532</v>
      </c>
      <c r="H10" s="4"/>
      <c r="I10" s="6">
        <v>224009</v>
      </c>
    </row>
    <row r="11" spans="1:9" x14ac:dyDescent="0.25">
      <c r="B11" s="9" t="s">
        <v>11</v>
      </c>
      <c r="C11" s="10">
        <v>605715</v>
      </c>
      <c r="D11" s="10">
        <v>1887461</v>
      </c>
      <c r="E11" s="10">
        <v>14273344</v>
      </c>
      <c r="F11" s="10">
        <v>10334516</v>
      </c>
      <c r="G11" s="10">
        <v>10017575</v>
      </c>
      <c r="H11" s="11">
        <v>128854</v>
      </c>
      <c r="I11" s="10">
        <v>37247465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684C-5238-4C09-B0D9-7AAB355A921A}">
  <dimension ref="A1:C33"/>
  <sheetViews>
    <sheetView workbookViewId="0"/>
  </sheetViews>
  <sheetFormatPr baseColWidth="10" defaultRowHeight="15" x14ac:dyDescent="0.25"/>
  <cols>
    <col min="1" max="1" width="17.5703125" customWidth="1"/>
    <col min="2" max="2" width="16.85546875" customWidth="1"/>
    <col min="3" max="3" width="12.42578125" style="4" customWidth="1"/>
  </cols>
  <sheetData>
    <row r="1" spans="1:3" s="7" customFormat="1" x14ac:dyDescent="0.25">
      <c r="A1" s="7" t="s">
        <v>0</v>
      </c>
      <c r="B1" s="7" t="s">
        <v>1</v>
      </c>
      <c r="C1" s="8" t="s">
        <v>2</v>
      </c>
    </row>
    <row r="2" spans="1:3" x14ac:dyDescent="0.25">
      <c r="A2" t="s">
        <v>3</v>
      </c>
      <c r="B2" t="s">
        <v>3</v>
      </c>
      <c r="C2" s="4">
        <v>14160632</v>
      </c>
    </row>
    <row r="3" spans="1:3" x14ac:dyDescent="0.25">
      <c r="A3" t="s">
        <v>4</v>
      </c>
      <c r="B3" t="s">
        <v>4</v>
      </c>
      <c r="C3" s="4">
        <v>10321781</v>
      </c>
    </row>
    <row r="4" spans="1:3" x14ac:dyDescent="0.25">
      <c r="A4" t="s">
        <v>5</v>
      </c>
      <c r="B4" t="s">
        <v>5</v>
      </c>
      <c r="C4" s="4">
        <v>10005005</v>
      </c>
    </row>
    <row r="5" spans="1:3" x14ac:dyDescent="0.25">
      <c r="A5" t="s">
        <v>6</v>
      </c>
      <c r="B5" t="s">
        <v>6</v>
      </c>
      <c r="C5" s="4">
        <v>1822923</v>
      </c>
    </row>
    <row r="6" spans="1:3" x14ac:dyDescent="0.25">
      <c r="A6" t="s">
        <v>7</v>
      </c>
      <c r="B6" t="s">
        <v>7</v>
      </c>
      <c r="C6" s="4">
        <v>582435</v>
      </c>
    </row>
    <row r="7" spans="1:3" x14ac:dyDescent="0.25">
      <c r="A7" t="s">
        <v>8</v>
      </c>
      <c r="B7" t="s">
        <v>3</v>
      </c>
      <c r="C7" s="4">
        <v>112204</v>
      </c>
    </row>
    <row r="8" spans="1:3" x14ac:dyDescent="0.25">
      <c r="A8" t="s">
        <v>8</v>
      </c>
      <c r="B8" t="s">
        <v>6</v>
      </c>
      <c r="C8" s="4">
        <v>63873</v>
      </c>
    </row>
    <row r="9" spans="1:3" x14ac:dyDescent="0.25">
      <c r="A9" t="s">
        <v>5</v>
      </c>
      <c r="B9" t="s">
        <v>13</v>
      </c>
      <c r="C9" s="4">
        <v>54184</v>
      </c>
    </row>
    <row r="10" spans="1:3" x14ac:dyDescent="0.25">
      <c r="A10" t="s">
        <v>4</v>
      </c>
      <c r="B10" t="s">
        <v>13</v>
      </c>
      <c r="C10" s="4">
        <v>37199</v>
      </c>
    </row>
    <row r="11" spans="1:3" x14ac:dyDescent="0.25">
      <c r="A11" t="s">
        <v>3</v>
      </c>
      <c r="B11" t="s">
        <v>13</v>
      </c>
      <c r="C11" s="4">
        <v>31041</v>
      </c>
    </row>
    <row r="12" spans="1:3" x14ac:dyDescent="0.25">
      <c r="A12" t="s">
        <v>8</v>
      </c>
      <c r="B12" t="s">
        <v>7</v>
      </c>
      <c r="C12" s="4">
        <v>23222</v>
      </c>
    </row>
    <row r="13" spans="1:3" x14ac:dyDescent="0.25">
      <c r="A13" t="s">
        <v>8</v>
      </c>
      <c r="B13" t="s">
        <v>5</v>
      </c>
      <c r="C13" s="4">
        <v>12532</v>
      </c>
    </row>
    <row r="14" spans="1:3" x14ac:dyDescent="0.25">
      <c r="A14" t="s">
        <v>8</v>
      </c>
      <c r="B14" t="s">
        <v>4</v>
      </c>
      <c r="C14" s="4">
        <v>12178</v>
      </c>
    </row>
    <row r="15" spans="1:3" x14ac:dyDescent="0.25">
      <c r="A15" t="s">
        <v>6</v>
      </c>
      <c r="B15" t="s">
        <v>13</v>
      </c>
      <c r="C15" s="4">
        <v>4779</v>
      </c>
    </row>
    <row r="16" spans="1:3" x14ac:dyDescent="0.25">
      <c r="A16" t="s">
        <v>7</v>
      </c>
      <c r="B16" t="s">
        <v>13</v>
      </c>
      <c r="C16" s="4">
        <v>1651</v>
      </c>
    </row>
    <row r="17" spans="1:3" x14ac:dyDescent="0.25">
      <c r="A17" t="s">
        <v>5</v>
      </c>
      <c r="B17" t="s">
        <v>4</v>
      </c>
      <c r="C17" s="4">
        <v>515</v>
      </c>
    </row>
    <row r="18" spans="1:3" x14ac:dyDescent="0.25">
      <c r="A18" t="s">
        <v>3</v>
      </c>
      <c r="B18" t="s">
        <v>6</v>
      </c>
      <c r="C18" s="4">
        <v>449</v>
      </c>
    </row>
    <row r="19" spans="1:3" x14ac:dyDescent="0.25">
      <c r="A19" t="s">
        <v>4</v>
      </c>
      <c r="B19" t="s">
        <v>3</v>
      </c>
      <c r="C19" s="4">
        <v>347</v>
      </c>
    </row>
    <row r="20" spans="1:3" x14ac:dyDescent="0.25">
      <c r="A20" t="s">
        <v>4</v>
      </c>
      <c r="B20" t="s">
        <v>6</v>
      </c>
      <c r="C20" s="4">
        <v>194</v>
      </c>
    </row>
    <row r="21" spans="1:3" x14ac:dyDescent="0.25">
      <c r="A21" t="s">
        <v>5</v>
      </c>
      <c r="B21" t="s">
        <v>3</v>
      </c>
      <c r="C21" s="4">
        <v>139</v>
      </c>
    </row>
    <row r="22" spans="1:3" x14ac:dyDescent="0.25">
      <c r="A22" t="s">
        <v>3</v>
      </c>
      <c r="B22" t="s">
        <v>4</v>
      </c>
      <c r="C22" s="4">
        <v>41</v>
      </c>
    </row>
    <row r="23" spans="1:3" x14ac:dyDescent="0.25">
      <c r="A23" t="s">
        <v>4</v>
      </c>
      <c r="B23" t="s">
        <v>5</v>
      </c>
      <c r="C23" s="4">
        <v>36</v>
      </c>
    </row>
    <row r="24" spans="1:3" x14ac:dyDescent="0.25">
      <c r="A24" t="s">
        <v>6</v>
      </c>
      <c r="B24" t="s">
        <v>7</v>
      </c>
      <c r="C24" s="4">
        <v>34</v>
      </c>
    </row>
    <row r="25" spans="1:3" x14ac:dyDescent="0.25">
      <c r="A25" t="s">
        <v>3</v>
      </c>
      <c r="B25" t="s">
        <v>7</v>
      </c>
      <c r="C25" s="4">
        <v>23</v>
      </c>
    </row>
    <row r="26" spans="1:3" x14ac:dyDescent="0.25">
      <c r="A26" t="s">
        <v>6</v>
      </c>
      <c r="B26" t="s">
        <v>3</v>
      </c>
      <c r="C26" s="4">
        <v>21</v>
      </c>
    </row>
    <row r="27" spans="1:3" x14ac:dyDescent="0.25">
      <c r="A27" t="s">
        <v>5</v>
      </c>
      <c r="B27" t="s">
        <v>6</v>
      </c>
      <c r="C27" s="4">
        <v>20</v>
      </c>
    </row>
    <row r="28" spans="1:3" x14ac:dyDescent="0.25">
      <c r="A28" t="s">
        <v>7</v>
      </c>
      <c r="B28" t="s">
        <v>6</v>
      </c>
      <c r="C28" s="4">
        <v>2</v>
      </c>
    </row>
    <row r="29" spans="1:3" x14ac:dyDescent="0.25">
      <c r="A29" t="s">
        <v>6</v>
      </c>
      <c r="B29" t="s">
        <v>5</v>
      </c>
      <c r="C29" s="4">
        <v>1</v>
      </c>
    </row>
    <row r="30" spans="1:3" x14ac:dyDescent="0.25">
      <c r="A30" t="s">
        <v>7</v>
      </c>
      <c r="B30" t="s">
        <v>3</v>
      </c>
      <c r="C30" s="4">
        <v>1</v>
      </c>
    </row>
    <row r="31" spans="1:3" x14ac:dyDescent="0.25">
      <c r="A31" t="s">
        <v>7</v>
      </c>
      <c r="B31" t="s">
        <v>4</v>
      </c>
      <c r="C31" s="4">
        <v>1</v>
      </c>
    </row>
    <row r="32" spans="1:3" x14ac:dyDescent="0.25">
      <c r="A32" t="s">
        <v>3</v>
      </c>
      <c r="B32" t="s">
        <v>5</v>
      </c>
      <c r="C32" s="4">
        <v>1</v>
      </c>
    </row>
    <row r="33" spans="1:3" x14ac:dyDescent="0.25">
      <c r="A33" t="s">
        <v>5</v>
      </c>
      <c r="B33" t="s">
        <v>7</v>
      </c>
      <c r="C33" s="4">
        <v>1</v>
      </c>
    </row>
  </sheetData>
  <autoFilter ref="A1:C33" xr:uid="{22AB684C-5238-4C09-B0D9-7AAB355A921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TD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Luijk</dc:creator>
  <cp:lastModifiedBy>Guillermo Luijk</cp:lastModifiedBy>
  <dcterms:created xsi:type="dcterms:W3CDTF">2025-02-26T23:50:50Z</dcterms:created>
  <dcterms:modified xsi:type="dcterms:W3CDTF">2025-02-27T00:43:02Z</dcterms:modified>
</cp:coreProperties>
</file>