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\01_MIDI\"/>
    </mc:Choice>
  </mc:AlternateContent>
  <xr:revisionPtr revIDLastSave="0" documentId="13_ncr:1_{0C7DB9F9-3581-4772-88F6-4914C5E093D0}" xr6:coauthVersionLast="45" xr6:coauthVersionMax="45" xr10:uidLastSave="{00000000-0000-0000-0000-000000000000}"/>
  <bookViews>
    <workbookView xWindow="-120" yWindow="-120" windowWidth="29040" windowHeight="17640" tabRatio="487" xr2:uid="{00000000-000D-0000-FFFF-FFFF00000000}"/>
  </bookViews>
  <sheets>
    <sheet name="Notacio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2" i="1" l="1"/>
  <c r="H194" i="1" l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19" i="1"/>
  <c r="H118" i="1"/>
  <c r="H117" i="1"/>
  <c r="H116" i="1"/>
  <c r="H115" i="1"/>
  <c r="H122" i="1"/>
  <c r="H121" i="1"/>
  <c r="H114" i="1"/>
  <c r="H112" i="1"/>
  <c r="H111" i="1"/>
  <c r="H113" i="1"/>
  <c r="H120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G88" i="1"/>
  <c r="G76" i="1" s="1"/>
  <c r="G64" i="1" s="1"/>
  <c r="G89" i="1"/>
  <c r="G77" i="1" s="1"/>
  <c r="G65" i="1" s="1"/>
  <c r="G90" i="1"/>
  <c r="G78" i="1" s="1"/>
  <c r="G66" i="1" s="1"/>
  <c r="G91" i="1"/>
  <c r="G79" i="1" s="1"/>
  <c r="G67" i="1" s="1"/>
  <c r="G92" i="1"/>
  <c r="G80" i="1" s="1"/>
  <c r="G68" i="1" s="1"/>
  <c r="G93" i="1"/>
  <c r="G81" i="1" s="1"/>
  <c r="G69" i="1" s="1"/>
  <c r="G94" i="1"/>
  <c r="G82" i="1" s="1"/>
  <c r="G70" i="1" s="1"/>
  <c r="G95" i="1"/>
  <c r="G83" i="1" s="1"/>
  <c r="G71" i="1" s="1"/>
  <c r="G96" i="1"/>
  <c r="G84" i="1" s="1"/>
  <c r="G72" i="1" s="1"/>
  <c r="G97" i="1"/>
  <c r="G85" i="1" s="1"/>
  <c r="G73" i="1" s="1"/>
  <c r="G98" i="1"/>
  <c r="G86" i="1" s="1"/>
  <c r="G74" i="1" s="1"/>
  <c r="G87" i="1"/>
  <c r="G75" i="1" s="1"/>
  <c r="G63" i="1" s="1"/>
  <c r="G124" i="1"/>
  <c r="G136" i="1" s="1"/>
  <c r="G148" i="1" s="1"/>
  <c r="G160" i="1" s="1"/>
  <c r="G172" i="1" s="1"/>
  <c r="G184" i="1" s="1"/>
  <c r="G125" i="1"/>
  <c r="G137" i="1" s="1"/>
  <c r="G149" i="1" s="1"/>
  <c r="G161" i="1" s="1"/>
  <c r="G173" i="1" s="1"/>
  <c r="G185" i="1" s="1"/>
  <c r="G126" i="1"/>
  <c r="G138" i="1" s="1"/>
  <c r="G150" i="1" s="1"/>
  <c r="G162" i="1" s="1"/>
  <c r="G174" i="1" s="1"/>
  <c r="G186" i="1" s="1"/>
  <c r="G127" i="1"/>
  <c r="G139" i="1" s="1"/>
  <c r="G151" i="1" s="1"/>
  <c r="G163" i="1" s="1"/>
  <c r="G175" i="1" s="1"/>
  <c r="G187" i="1" s="1"/>
  <c r="G128" i="1"/>
  <c r="G140" i="1" s="1"/>
  <c r="G152" i="1" s="1"/>
  <c r="G164" i="1" s="1"/>
  <c r="G176" i="1" s="1"/>
  <c r="G188" i="1" s="1"/>
  <c r="G129" i="1"/>
  <c r="G141" i="1" s="1"/>
  <c r="G153" i="1" s="1"/>
  <c r="G165" i="1" s="1"/>
  <c r="G177" i="1" s="1"/>
  <c r="G189" i="1" s="1"/>
  <c r="G130" i="1"/>
  <c r="G142" i="1" s="1"/>
  <c r="G154" i="1" s="1"/>
  <c r="G166" i="1" s="1"/>
  <c r="G178" i="1" s="1"/>
  <c r="G190" i="1" s="1"/>
  <c r="G131" i="1"/>
  <c r="G143" i="1" s="1"/>
  <c r="G155" i="1" s="1"/>
  <c r="G167" i="1" s="1"/>
  <c r="G179" i="1" s="1"/>
  <c r="G191" i="1" s="1"/>
  <c r="G132" i="1"/>
  <c r="G144" i="1" s="1"/>
  <c r="G156" i="1" s="1"/>
  <c r="G168" i="1" s="1"/>
  <c r="G180" i="1" s="1"/>
  <c r="G192" i="1" s="1"/>
  <c r="G133" i="1"/>
  <c r="G145" i="1" s="1"/>
  <c r="G157" i="1" s="1"/>
  <c r="G169" i="1" s="1"/>
  <c r="G181" i="1" s="1"/>
  <c r="G193" i="1" s="1"/>
  <c r="G134" i="1"/>
  <c r="G146" i="1" s="1"/>
  <c r="G158" i="1" s="1"/>
  <c r="G170" i="1" s="1"/>
  <c r="G182" i="1" s="1"/>
  <c r="G194" i="1" s="1"/>
  <c r="G123" i="1"/>
  <c r="G135" i="1" s="1"/>
  <c r="G147" i="1" s="1"/>
  <c r="G159" i="1" s="1"/>
  <c r="G171" i="1" s="1"/>
  <c r="G183" i="1" s="1"/>
  <c r="U46" i="1"/>
  <c r="V46" i="1"/>
  <c r="W46" i="1"/>
  <c r="X46" i="1"/>
  <c r="Y46" i="1"/>
  <c r="Z46" i="1"/>
  <c r="AA46" i="1"/>
  <c r="AB46" i="1"/>
  <c r="AC46" i="1"/>
  <c r="AD46" i="1"/>
  <c r="U47" i="1"/>
  <c r="V47" i="1"/>
  <c r="W47" i="1"/>
  <c r="X47" i="1"/>
  <c r="Y47" i="1"/>
  <c r="Z47" i="1"/>
  <c r="AA47" i="1"/>
  <c r="AB47" i="1"/>
  <c r="AC47" i="1"/>
  <c r="AD47" i="1"/>
  <c r="U48" i="1"/>
  <c r="V48" i="1"/>
  <c r="W48" i="1"/>
  <c r="X48" i="1"/>
  <c r="Y48" i="1"/>
  <c r="Z48" i="1"/>
  <c r="AA48" i="1"/>
  <c r="AB48" i="1"/>
  <c r="AC48" i="1"/>
  <c r="AD48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U51" i="1"/>
  <c r="V51" i="1"/>
  <c r="W51" i="1"/>
  <c r="X51" i="1"/>
  <c r="Y51" i="1"/>
  <c r="Z51" i="1"/>
  <c r="AA51" i="1"/>
  <c r="AB51" i="1"/>
  <c r="AC51" i="1"/>
  <c r="AD51" i="1"/>
  <c r="U52" i="1"/>
  <c r="V52" i="1"/>
  <c r="W52" i="1"/>
  <c r="X52" i="1"/>
  <c r="Y52" i="1"/>
  <c r="Z52" i="1"/>
  <c r="AA52" i="1"/>
  <c r="AB52" i="1"/>
  <c r="AC52" i="1"/>
  <c r="AD52" i="1"/>
  <c r="U53" i="1"/>
  <c r="V53" i="1"/>
  <c r="W53" i="1"/>
  <c r="X53" i="1"/>
  <c r="Y53" i="1"/>
  <c r="Z53" i="1"/>
  <c r="AA53" i="1"/>
  <c r="AB53" i="1"/>
  <c r="AC53" i="1"/>
  <c r="AD53" i="1"/>
  <c r="U54" i="1"/>
  <c r="V54" i="1"/>
  <c r="W54" i="1"/>
  <c r="X54" i="1"/>
  <c r="Y54" i="1"/>
  <c r="Z54" i="1"/>
  <c r="AA54" i="1"/>
  <c r="AB54" i="1"/>
  <c r="AC54" i="1"/>
  <c r="AD54" i="1"/>
  <c r="U55" i="1"/>
  <c r="V55" i="1"/>
  <c r="W55" i="1"/>
  <c r="X55" i="1"/>
  <c r="Y55" i="1"/>
  <c r="Z55" i="1"/>
  <c r="AA55" i="1"/>
  <c r="AB55" i="1"/>
  <c r="AC55" i="1"/>
  <c r="AD55" i="1"/>
  <c r="U56" i="1"/>
  <c r="V56" i="1"/>
  <c r="W56" i="1"/>
  <c r="X56" i="1"/>
  <c r="Y56" i="1"/>
  <c r="Z56" i="1"/>
  <c r="AA56" i="1"/>
  <c r="AB56" i="1"/>
  <c r="AC56" i="1"/>
  <c r="AD56" i="1"/>
  <c r="U57" i="1"/>
  <c r="V57" i="1"/>
  <c r="W57" i="1"/>
  <c r="X57" i="1"/>
  <c r="Y57" i="1"/>
  <c r="Z57" i="1"/>
  <c r="AA57" i="1"/>
  <c r="AB57" i="1"/>
  <c r="AC57" i="1"/>
  <c r="AD57" i="1"/>
  <c r="T47" i="1"/>
  <c r="T48" i="1"/>
  <c r="T49" i="1"/>
  <c r="T50" i="1"/>
  <c r="T51" i="1"/>
  <c r="T52" i="1"/>
  <c r="T53" i="1"/>
  <c r="T54" i="1"/>
  <c r="T55" i="1"/>
  <c r="T56" i="1"/>
  <c r="T57" i="1"/>
  <c r="T46" i="1"/>
  <c r="F63" i="1" s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E30" i="1"/>
  <c r="E47" i="1"/>
  <c r="E31" i="1" s="1"/>
  <c r="F64" i="1" l="1"/>
  <c r="E48" i="1"/>
  <c r="E32" i="1" s="1"/>
  <c r="E49" i="1" l="1"/>
  <c r="E33" i="1" s="1"/>
  <c r="F65" i="1"/>
  <c r="E50" i="1" l="1"/>
  <c r="E34" i="1" s="1"/>
  <c r="F66" i="1"/>
  <c r="E51" i="1" l="1"/>
  <c r="F68" i="1" s="1"/>
  <c r="F67" i="1"/>
  <c r="E52" i="1" l="1"/>
  <c r="E36" i="1" s="1"/>
  <c r="E35" i="1"/>
  <c r="E53" i="1" l="1"/>
  <c r="F70" i="1" s="1"/>
  <c r="F69" i="1"/>
  <c r="E54" i="1" l="1"/>
  <c r="F71" i="1" s="1"/>
  <c r="E37" i="1"/>
  <c r="E55" i="1" l="1"/>
  <c r="F72" i="1" s="1"/>
  <c r="E38" i="1"/>
  <c r="E56" i="1" l="1"/>
  <c r="E40" i="1" s="1"/>
  <c r="E39" i="1"/>
  <c r="E57" i="1" l="1"/>
  <c r="E41" i="1" s="1"/>
  <c r="F73" i="1"/>
  <c r="F46" i="1" l="1"/>
  <c r="F47" i="1" s="1"/>
  <c r="F31" i="1" s="1"/>
  <c r="F75" i="1" l="1"/>
  <c r="F30" i="1"/>
  <c r="F76" i="1"/>
  <c r="F48" i="1"/>
  <c r="F32" i="1" s="1"/>
  <c r="F77" i="1" l="1"/>
  <c r="F49" i="1"/>
  <c r="F33" i="1" l="1"/>
  <c r="F78" i="1"/>
  <c r="F50" i="1"/>
  <c r="F34" i="1" s="1"/>
  <c r="F79" i="1" l="1"/>
  <c r="F51" i="1"/>
  <c r="F35" i="1" l="1"/>
  <c r="F52" i="1"/>
  <c r="F36" i="1" s="1"/>
  <c r="F81" i="1" l="1"/>
  <c r="F53" i="1"/>
  <c r="F37" i="1" s="1"/>
  <c r="F54" i="1" l="1"/>
  <c r="F38" i="1" s="1"/>
  <c r="F55" i="1" l="1"/>
  <c r="F39" i="1" s="1"/>
  <c r="F56" i="1" l="1"/>
  <c r="F40" i="1" s="1"/>
  <c r="F57" i="1" l="1"/>
  <c r="F41" i="1" s="1"/>
  <c r="G46" i="1" l="1"/>
  <c r="F87" i="1" l="1"/>
  <c r="G47" i="1"/>
  <c r="G30" i="1"/>
  <c r="F88" i="1" l="1"/>
  <c r="G31" i="1"/>
  <c r="G48" i="1"/>
  <c r="F89" i="1" l="1"/>
  <c r="G32" i="1"/>
  <c r="G49" i="1"/>
  <c r="F90" i="1" l="1"/>
  <c r="G33" i="1"/>
  <c r="G50" i="1"/>
  <c r="F91" i="1" l="1"/>
  <c r="G34" i="1"/>
  <c r="G51" i="1"/>
  <c r="F92" i="1" l="1"/>
  <c r="G35" i="1"/>
  <c r="G52" i="1"/>
  <c r="F93" i="1" s="1"/>
  <c r="G36" i="1" l="1"/>
  <c r="G53" i="1"/>
  <c r="G37" i="1" l="1"/>
  <c r="G54" i="1"/>
  <c r="G38" i="1" l="1"/>
  <c r="G55" i="1"/>
  <c r="G39" i="1" l="1"/>
  <c r="G56" i="1"/>
  <c r="G40" i="1" l="1"/>
  <c r="G57" i="1"/>
  <c r="G41" i="1" l="1"/>
  <c r="H46" i="1"/>
  <c r="F99" i="1" l="1"/>
  <c r="H47" i="1"/>
  <c r="H30" i="1"/>
  <c r="F100" i="1" l="1"/>
  <c r="H31" i="1"/>
  <c r="H48" i="1"/>
  <c r="F101" i="1" l="1"/>
  <c r="H32" i="1"/>
  <c r="H49" i="1"/>
  <c r="F102" i="1" s="1"/>
  <c r="H33" i="1" l="1"/>
  <c r="H50" i="1"/>
  <c r="F103" i="1" s="1"/>
  <c r="H34" i="1" l="1"/>
  <c r="H51" i="1"/>
  <c r="F104" i="1" s="1"/>
  <c r="H35" i="1" l="1"/>
  <c r="H52" i="1"/>
  <c r="F105" i="1" s="1"/>
  <c r="H36" i="1" l="1"/>
  <c r="H53" i="1"/>
  <c r="H37" i="1" l="1"/>
  <c r="H54" i="1"/>
  <c r="H38" i="1" l="1"/>
  <c r="H55" i="1"/>
  <c r="H39" i="1" l="1"/>
  <c r="H56" i="1"/>
  <c r="H40" i="1" l="1"/>
  <c r="H57" i="1"/>
  <c r="H41" i="1" l="1"/>
  <c r="I46" i="1"/>
  <c r="F111" i="1" l="1"/>
  <c r="I47" i="1"/>
  <c r="I30" i="1"/>
  <c r="F112" i="1" l="1"/>
  <c r="U22" i="1"/>
  <c r="I31" i="1"/>
  <c r="I48" i="1"/>
  <c r="F113" i="1" l="1"/>
  <c r="W11" i="1"/>
  <c r="I32" i="1"/>
  <c r="I49" i="1"/>
  <c r="F114" i="1" l="1"/>
  <c r="X22" i="1"/>
  <c r="I33" i="1"/>
  <c r="I50" i="1"/>
  <c r="F115" i="1" l="1"/>
  <c r="Z11" i="1"/>
  <c r="I34" i="1"/>
  <c r="I51" i="1"/>
  <c r="F116" i="1" s="1"/>
  <c r="AA22" i="1" l="1"/>
  <c r="I35" i="1"/>
  <c r="I52" i="1"/>
  <c r="AD22" i="1" l="1"/>
  <c r="I36" i="1"/>
  <c r="I53" i="1"/>
  <c r="AF11" i="1" l="1"/>
  <c r="I37" i="1"/>
  <c r="I54" i="1"/>
  <c r="AG22" i="1" l="1"/>
  <c r="I38" i="1"/>
  <c r="I55" i="1"/>
  <c r="AI11" i="1" l="1"/>
  <c r="I39" i="1"/>
  <c r="I56" i="1"/>
  <c r="AJ22" i="1" l="1"/>
  <c r="I40" i="1"/>
  <c r="I57" i="1"/>
  <c r="AL11" i="1" l="1"/>
  <c r="I41" i="1"/>
  <c r="J46" i="1"/>
  <c r="F123" i="1" l="1"/>
  <c r="AM22" i="1"/>
  <c r="J47" i="1"/>
  <c r="J30" i="1"/>
  <c r="F124" i="1" l="1"/>
  <c r="J31" i="1"/>
  <c r="J48" i="1"/>
  <c r="F125" i="1" s="1"/>
  <c r="J32" i="1" l="1"/>
  <c r="J49" i="1"/>
  <c r="F126" i="1" s="1"/>
  <c r="J33" i="1" l="1"/>
  <c r="J50" i="1"/>
  <c r="J34" i="1" l="1"/>
  <c r="J51" i="1"/>
  <c r="F128" i="1" l="1"/>
  <c r="J35" i="1"/>
  <c r="J52" i="1"/>
  <c r="J36" i="1" l="1"/>
  <c r="J53" i="1"/>
  <c r="J37" i="1" l="1"/>
  <c r="J54" i="1"/>
  <c r="J38" i="1" l="1"/>
  <c r="J55" i="1"/>
  <c r="J39" i="1" l="1"/>
  <c r="J56" i="1"/>
  <c r="J40" i="1" l="1"/>
  <c r="J57" i="1"/>
  <c r="J41" i="1" l="1"/>
  <c r="K46" i="1"/>
  <c r="F135" i="1" l="1"/>
  <c r="K47" i="1"/>
  <c r="K30" i="1"/>
  <c r="F136" i="1" l="1"/>
  <c r="K31" i="1"/>
  <c r="K48" i="1"/>
  <c r="F137" i="1" l="1"/>
  <c r="K32" i="1"/>
  <c r="K49" i="1"/>
  <c r="F138" i="1" s="1"/>
  <c r="K33" i="1" l="1"/>
  <c r="K50" i="1"/>
  <c r="K34" i="1" l="1"/>
  <c r="K51" i="1"/>
  <c r="F140" i="1" s="1"/>
  <c r="K35" i="1" l="1"/>
  <c r="K52" i="1"/>
  <c r="K36" i="1" l="1"/>
  <c r="K53" i="1"/>
  <c r="K37" i="1" l="1"/>
  <c r="K54" i="1"/>
  <c r="K38" i="1" l="1"/>
  <c r="K55" i="1"/>
  <c r="K39" i="1" l="1"/>
  <c r="K56" i="1"/>
  <c r="K40" i="1" l="1"/>
  <c r="K57" i="1"/>
  <c r="K41" i="1" l="1"/>
  <c r="L46" i="1"/>
  <c r="F147" i="1" l="1"/>
  <c r="L47" i="1"/>
  <c r="F148" i="1" s="1"/>
  <c r="L30" i="1"/>
  <c r="L31" i="1" l="1"/>
  <c r="L48" i="1"/>
  <c r="F149" i="1" s="1"/>
  <c r="L32" i="1" l="1"/>
  <c r="L49" i="1"/>
  <c r="F150" i="1" s="1"/>
  <c r="L33" i="1" l="1"/>
  <c r="L50" i="1"/>
  <c r="F151" i="1" l="1"/>
  <c r="L34" i="1"/>
  <c r="L51" i="1"/>
  <c r="F152" i="1" s="1"/>
  <c r="L35" i="1" l="1"/>
  <c r="L52" i="1"/>
  <c r="F153" i="1" l="1"/>
  <c r="L36" i="1"/>
  <c r="L53" i="1"/>
  <c r="L37" i="1" l="1"/>
  <c r="L54" i="1"/>
  <c r="L38" i="1" l="1"/>
  <c r="L55" i="1"/>
  <c r="L39" i="1" l="1"/>
  <c r="L56" i="1"/>
  <c r="L40" i="1" l="1"/>
  <c r="L57" i="1"/>
  <c r="L41" i="1" l="1"/>
  <c r="M46" i="1"/>
  <c r="F159" i="1" l="1"/>
  <c r="M47" i="1"/>
  <c r="M30" i="1"/>
  <c r="F160" i="1" l="1"/>
  <c r="M31" i="1"/>
  <c r="M48" i="1"/>
  <c r="F161" i="1" l="1"/>
  <c r="M32" i="1"/>
  <c r="M49" i="1"/>
  <c r="F162" i="1" l="1"/>
  <c r="M33" i="1"/>
  <c r="M50" i="1"/>
  <c r="M34" i="1" l="1"/>
  <c r="M51" i="1"/>
  <c r="F164" i="1" s="1"/>
  <c r="M35" i="1" l="1"/>
  <c r="M52" i="1"/>
  <c r="F165" i="1" s="1"/>
  <c r="M36" i="1" l="1"/>
  <c r="M53" i="1"/>
  <c r="M37" i="1" l="1"/>
  <c r="M54" i="1"/>
  <c r="M38" i="1" l="1"/>
  <c r="M55" i="1"/>
  <c r="M39" i="1" l="1"/>
  <c r="M56" i="1"/>
  <c r="M40" i="1" l="1"/>
  <c r="M57" i="1"/>
  <c r="M41" i="1" l="1"/>
  <c r="N46" i="1"/>
  <c r="F171" i="1" l="1"/>
  <c r="N47" i="1"/>
  <c r="N30" i="1"/>
  <c r="F172" i="1" l="1"/>
  <c r="N31" i="1"/>
  <c r="N48" i="1"/>
  <c r="F173" i="1" s="1"/>
  <c r="N32" i="1" l="1"/>
  <c r="N49" i="1"/>
  <c r="F174" i="1" s="1"/>
  <c r="N33" i="1" l="1"/>
  <c r="N50" i="1"/>
  <c r="F175" i="1" l="1"/>
  <c r="N34" i="1"/>
  <c r="N51" i="1"/>
  <c r="F176" i="1" l="1"/>
  <c r="N35" i="1"/>
  <c r="N52" i="1"/>
  <c r="N36" i="1" l="1"/>
  <c r="N53" i="1"/>
  <c r="F178" i="1" s="1"/>
  <c r="N37" i="1" l="1"/>
  <c r="N54" i="1"/>
  <c r="N38" i="1" l="1"/>
  <c r="N55" i="1"/>
  <c r="N39" i="1" l="1"/>
  <c r="N56" i="1"/>
  <c r="N40" i="1" l="1"/>
  <c r="N57" i="1"/>
  <c r="N41" i="1" l="1"/>
  <c r="O46" i="1"/>
  <c r="F183" i="1" l="1"/>
  <c r="O47" i="1"/>
  <c r="O30" i="1"/>
  <c r="F184" i="1" l="1"/>
  <c r="O31" i="1"/>
  <c r="O48" i="1"/>
  <c r="F185" i="1" s="1"/>
  <c r="O32" i="1" l="1"/>
  <c r="O49" i="1"/>
  <c r="F186" i="1" l="1"/>
  <c r="O33" i="1"/>
  <c r="O50" i="1"/>
  <c r="F187" i="1" s="1"/>
  <c r="O34" i="1" l="1"/>
  <c r="O51" i="1"/>
  <c r="F188" i="1" l="1"/>
  <c r="O35" i="1"/>
  <c r="O52" i="1"/>
  <c r="F189" i="1" s="1"/>
  <c r="O36" i="1" l="1"/>
  <c r="O53" i="1"/>
  <c r="F190" i="1" s="1"/>
  <c r="O37" i="1" l="1"/>
  <c r="O54" i="1"/>
  <c r="O38" i="1" l="1"/>
  <c r="O55" i="1"/>
  <c r="O39" i="1" l="1"/>
  <c r="O56" i="1"/>
  <c r="O40" i="1" l="1"/>
  <c r="O57" i="1"/>
  <c r="O41" i="1" l="1"/>
  <c r="F74" i="1"/>
  <c r="F84" i="1"/>
  <c r="F80" i="1"/>
  <c r="F86" i="1"/>
  <c r="F85" i="1"/>
  <c r="F82" i="1"/>
  <c r="F83" i="1"/>
  <c r="F95" i="1"/>
  <c r="F98" i="1"/>
  <c r="F96" i="1"/>
  <c r="F94" i="1"/>
  <c r="F97" i="1"/>
  <c r="F107" i="1"/>
  <c r="F106" i="1"/>
  <c r="F110" i="1"/>
  <c r="F108" i="1"/>
  <c r="F109" i="1"/>
  <c r="F119" i="1"/>
  <c r="F118" i="1"/>
  <c r="F120" i="1"/>
  <c r="F122" i="1"/>
  <c r="F117" i="1"/>
  <c r="F121" i="1"/>
  <c r="F127" i="1"/>
  <c r="F129" i="1"/>
  <c r="F131" i="1"/>
  <c r="F130" i="1"/>
  <c r="F133" i="1"/>
  <c r="F134" i="1"/>
  <c r="F132" i="1"/>
  <c r="F139" i="1"/>
  <c r="F141" i="1"/>
  <c r="F142" i="1"/>
  <c r="F146" i="1"/>
  <c r="F145" i="1"/>
  <c r="F144" i="1"/>
  <c r="F143" i="1"/>
  <c r="F154" i="1"/>
  <c r="F155" i="1"/>
  <c r="F156" i="1"/>
  <c r="F157" i="1"/>
  <c r="F158" i="1"/>
  <c r="F163" i="1"/>
  <c r="F167" i="1"/>
  <c r="F169" i="1"/>
  <c r="F170" i="1"/>
  <c r="F166" i="1"/>
  <c r="F168" i="1"/>
  <c r="F177" i="1"/>
  <c r="F179" i="1"/>
  <c r="F182" i="1"/>
  <c r="F181" i="1"/>
  <c r="F180" i="1"/>
  <c r="F191" i="1"/>
  <c r="F193" i="1"/>
  <c r="F194" i="1"/>
  <c r="F192" i="1"/>
</calcChain>
</file>

<file path=xl/sharedStrings.xml><?xml version="1.0" encoding="utf-8"?>
<sst xmlns="http://schemas.openxmlformats.org/spreadsheetml/2006/main" count="209" uniqueCount="123">
  <si>
    <t>A4</t>
  </si>
  <si>
    <r>
      <t>G</t>
    </r>
    <r>
      <rPr>
        <vertAlign val="subscript"/>
        <sz val="20"/>
        <color theme="1"/>
        <rFont val="Calibri"/>
        <family val="2"/>
        <scheme val="minor"/>
      </rPr>
      <t>4</t>
    </r>
  </si>
  <si>
    <r>
      <t>F</t>
    </r>
    <r>
      <rPr>
        <vertAlign val="subscript"/>
        <sz val="20"/>
        <color theme="1"/>
        <rFont val="Calibri"/>
        <family val="2"/>
        <scheme val="minor"/>
      </rPr>
      <t>4</t>
    </r>
  </si>
  <si>
    <r>
      <t>E</t>
    </r>
    <r>
      <rPr>
        <vertAlign val="subscript"/>
        <sz val="20"/>
        <color theme="1"/>
        <rFont val="Calibri"/>
        <family val="2"/>
        <scheme val="minor"/>
      </rPr>
      <t>4</t>
    </r>
  </si>
  <si>
    <r>
      <t>D</t>
    </r>
    <r>
      <rPr>
        <vertAlign val="subscript"/>
        <sz val="20"/>
        <color theme="1"/>
        <rFont val="Calibri"/>
        <family val="2"/>
        <scheme val="minor"/>
      </rPr>
      <t>4</t>
    </r>
  </si>
  <si>
    <r>
      <t>C</t>
    </r>
    <r>
      <rPr>
        <vertAlign val="subscript"/>
        <sz val="20"/>
        <color theme="1"/>
        <rFont val="Calibri"/>
        <family val="2"/>
        <scheme val="minor"/>
      </rPr>
      <t>4</t>
    </r>
  </si>
  <si>
    <r>
      <t>A</t>
    </r>
    <r>
      <rPr>
        <vertAlign val="subscript"/>
        <sz val="20"/>
        <color theme="1"/>
        <rFont val="Calibri"/>
        <family val="2"/>
        <scheme val="minor"/>
      </rPr>
      <t>4</t>
    </r>
  </si>
  <si>
    <r>
      <t>B</t>
    </r>
    <r>
      <rPr>
        <vertAlign val="subscript"/>
        <sz val="20"/>
        <color theme="1"/>
        <rFont val="Calibri"/>
        <family val="2"/>
        <scheme val="minor"/>
      </rPr>
      <t>4</t>
    </r>
  </si>
  <si>
    <t>G4</t>
  </si>
  <si>
    <r>
      <rPr>
        <sz val="18"/>
        <color theme="0"/>
        <rFont val="Calibri"/>
        <family val="2"/>
        <scheme val="minor"/>
      </rPr>
      <t>G</t>
    </r>
    <r>
      <rPr>
        <vertAlign val="subscript"/>
        <sz val="20"/>
        <color theme="0"/>
        <rFont val="Calibri"/>
        <family val="2"/>
        <scheme val="minor"/>
      </rPr>
      <t>4</t>
    </r>
    <r>
      <rPr>
        <vertAlign val="superscript"/>
        <sz val="20"/>
        <color theme="0"/>
        <rFont val="Calibri"/>
        <family val="2"/>
        <scheme val="minor"/>
      </rPr>
      <t>#</t>
    </r>
  </si>
  <si>
    <r>
      <rPr>
        <sz val="18"/>
        <color theme="0"/>
        <rFont val="Calibri"/>
        <family val="2"/>
        <scheme val="minor"/>
      </rPr>
      <t>C</t>
    </r>
    <r>
      <rPr>
        <vertAlign val="subscript"/>
        <sz val="20"/>
        <color theme="0"/>
        <rFont val="Calibri"/>
        <family val="2"/>
        <scheme val="minor"/>
      </rPr>
      <t>4</t>
    </r>
    <r>
      <rPr>
        <vertAlign val="superscript"/>
        <sz val="20"/>
        <color theme="0"/>
        <rFont val="Calibri"/>
        <family val="2"/>
        <scheme val="minor"/>
      </rPr>
      <t>#</t>
    </r>
  </si>
  <si>
    <r>
      <rPr>
        <sz val="18"/>
        <color theme="0"/>
        <rFont val="Calibri"/>
        <family val="2"/>
        <scheme val="minor"/>
      </rPr>
      <t>D</t>
    </r>
    <r>
      <rPr>
        <vertAlign val="subscript"/>
        <sz val="20"/>
        <color theme="0"/>
        <rFont val="Calibri"/>
        <family val="2"/>
        <scheme val="minor"/>
      </rPr>
      <t>4</t>
    </r>
    <r>
      <rPr>
        <vertAlign val="superscript"/>
        <sz val="20"/>
        <color theme="0"/>
        <rFont val="Calibri"/>
        <family val="2"/>
        <scheme val="minor"/>
      </rPr>
      <t>#</t>
    </r>
  </si>
  <si>
    <r>
      <rPr>
        <sz val="18"/>
        <color theme="0"/>
        <rFont val="Calibri"/>
        <family val="2"/>
        <scheme val="minor"/>
      </rPr>
      <t>F</t>
    </r>
    <r>
      <rPr>
        <vertAlign val="subscript"/>
        <sz val="20"/>
        <color theme="0"/>
        <rFont val="Calibri"/>
        <family val="2"/>
        <scheme val="minor"/>
      </rPr>
      <t>4</t>
    </r>
    <r>
      <rPr>
        <vertAlign val="superscript"/>
        <sz val="20"/>
        <color theme="0"/>
        <rFont val="Calibri"/>
        <family val="2"/>
        <scheme val="minor"/>
      </rPr>
      <t>#</t>
    </r>
  </si>
  <si>
    <r>
      <rPr>
        <sz val="18"/>
        <color theme="0"/>
        <rFont val="Calibri"/>
        <family val="2"/>
        <scheme val="minor"/>
      </rPr>
      <t>A</t>
    </r>
    <r>
      <rPr>
        <vertAlign val="subscript"/>
        <sz val="20"/>
        <color theme="0"/>
        <rFont val="Calibri"/>
        <family val="2"/>
        <scheme val="minor"/>
      </rPr>
      <t>4</t>
    </r>
    <r>
      <rPr>
        <vertAlign val="superscript"/>
        <sz val="20"/>
        <color theme="0"/>
        <rFont val="Calibri"/>
        <family val="2"/>
        <scheme val="minor"/>
      </rPr>
      <t>#</t>
    </r>
  </si>
  <si>
    <r>
      <rPr>
        <sz val="18"/>
        <color theme="0"/>
        <rFont val="Calibri"/>
        <family val="2"/>
        <scheme val="minor"/>
      </rPr>
      <t>C</t>
    </r>
    <r>
      <rPr>
        <vertAlign val="subscript"/>
        <sz val="20"/>
        <color theme="0"/>
        <rFont val="Calibri"/>
        <family val="2"/>
        <scheme val="minor"/>
      </rPr>
      <t>5</t>
    </r>
    <r>
      <rPr>
        <vertAlign val="superscript"/>
        <sz val="20"/>
        <color theme="0"/>
        <rFont val="Calibri"/>
        <family val="2"/>
        <scheme val="minor"/>
      </rPr>
      <t>#</t>
    </r>
  </si>
  <si>
    <r>
      <rPr>
        <sz val="18"/>
        <color theme="0"/>
        <rFont val="Calibri"/>
        <family val="2"/>
        <scheme val="minor"/>
      </rPr>
      <t>D</t>
    </r>
    <r>
      <rPr>
        <vertAlign val="subscript"/>
        <sz val="20"/>
        <color theme="0"/>
        <rFont val="Calibri"/>
        <family val="2"/>
        <scheme val="minor"/>
      </rPr>
      <t>5</t>
    </r>
    <r>
      <rPr>
        <vertAlign val="superscript"/>
        <sz val="20"/>
        <color theme="0"/>
        <rFont val="Calibri"/>
        <family val="2"/>
        <scheme val="minor"/>
      </rPr>
      <t>#</t>
    </r>
  </si>
  <si>
    <r>
      <rPr>
        <sz val="18"/>
        <color theme="0"/>
        <rFont val="Calibri"/>
        <family val="2"/>
        <scheme val="minor"/>
      </rPr>
      <t>F</t>
    </r>
    <r>
      <rPr>
        <vertAlign val="subscript"/>
        <sz val="20"/>
        <color theme="0"/>
        <rFont val="Calibri"/>
        <family val="2"/>
        <scheme val="minor"/>
      </rPr>
      <t>5</t>
    </r>
    <r>
      <rPr>
        <vertAlign val="superscript"/>
        <sz val="20"/>
        <color theme="0"/>
        <rFont val="Calibri"/>
        <family val="2"/>
        <scheme val="minor"/>
      </rPr>
      <t>#</t>
    </r>
  </si>
  <si>
    <r>
      <rPr>
        <sz val="18"/>
        <color theme="0"/>
        <rFont val="Calibri"/>
        <family val="2"/>
        <scheme val="minor"/>
      </rPr>
      <t>G</t>
    </r>
    <r>
      <rPr>
        <vertAlign val="subscript"/>
        <sz val="20"/>
        <color theme="0"/>
        <rFont val="Calibri"/>
        <family val="2"/>
        <scheme val="minor"/>
      </rPr>
      <t>5</t>
    </r>
    <r>
      <rPr>
        <vertAlign val="superscript"/>
        <sz val="20"/>
        <color theme="0"/>
        <rFont val="Calibri"/>
        <family val="2"/>
        <scheme val="minor"/>
      </rPr>
      <t>#</t>
    </r>
  </si>
  <si>
    <r>
      <rPr>
        <sz val="18"/>
        <color theme="0"/>
        <rFont val="Calibri"/>
        <family val="2"/>
        <scheme val="minor"/>
      </rPr>
      <t>A</t>
    </r>
    <r>
      <rPr>
        <vertAlign val="subscript"/>
        <sz val="20"/>
        <color theme="0"/>
        <rFont val="Calibri"/>
        <family val="2"/>
        <scheme val="minor"/>
      </rPr>
      <t>5</t>
    </r>
    <r>
      <rPr>
        <vertAlign val="superscript"/>
        <sz val="20"/>
        <color theme="0"/>
        <rFont val="Calibri"/>
        <family val="2"/>
        <scheme val="minor"/>
      </rPr>
      <t>#</t>
    </r>
  </si>
  <si>
    <r>
      <t>C</t>
    </r>
    <r>
      <rPr>
        <vertAlign val="subscript"/>
        <sz val="20"/>
        <color theme="1"/>
        <rFont val="Calibri"/>
        <family val="2"/>
        <scheme val="minor"/>
      </rPr>
      <t>5</t>
    </r>
  </si>
  <si>
    <r>
      <t>D</t>
    </r>
    <r>
      <rPr>
        <vertAlign val="subscript"/>
        <sz val="20"/>
        <color theme="1"/>
        <rFont val="Calibri"/>
        <family val="2"/>
        <scheme val="minor"/>
      </rPr>
      <t>5</t>
    </r>
  </si>
  <si>
    <r>
      <t>E</t>
    </r>
    <r>
      <rPr>
        <vertAlign val="subscript"/>
        <sz val="20"/>
        <color theme="1"/>
        <rFont val="Calibri"/>
        <family val="2"/>
        <scheme val="minor"/>
      </rPr>
      <t>5</t>
    </r>
  </si>
  <si>
    <r>
      <t>F</t>
    </r>
    <r>
      <rPr>
        <vertAlign val="subscript"/>
        <sz val="20"/>
        <color theme="1"/>
        <rFont val="Calibri"/>
        <family val="2"/>
        <scheme val="minor"/>
      </rPr>
      <t>5</t>
    </r>
  </si>
  <si>
    <r>
      <t>G</t>
    </r>
    <r>
      <rPr>
        <vertAlign val="subscript"/>
        <sz val="20"/>
        <color theme="1"/>
        <rFont val="Calibri"/>
        <family val="2"/>
        <scheme val="minor"/>
      </rPr>
      <t>5</t>
    </r>
  </si>
  <si>
    <r>
      <t>A</t>
    </r>
    <r>
      <rPr>
        <vertAlign val="subscript"/>
        <sz val="20"/>
        <color theme="1"/>
        <rFont val="Calibri"/>
        <family val="2"/>
        <scheme val="minor"/>
      </rPr>
      <t>5</t>
    </r>
  </si>
  <si>
    <r>
      <t>B</t>
    </r>
    <r>
      <rPr>
        <vertAlign val="subscript"/>
        <sz val="20"/>
        <color theme="1"/>
        <rFont val="Calibri"/>
        <family val="2"/>
        <scheme val="minor"/>
      </rPr>
      <t>5</t>
    </r>
  </si>
  <si>
    <t>C</t>
  </si>
  <si>
    <t>D</t>
  </si>
  <si>
    <t>E</t>
  </si>
  <si>
    <t>F</t>
  </si>
  <si>
    <t>G</t>
  </si>
  <si>
    <t>A</t>
  </si>
  <si>
    <t>B</t>
  </si>
  <si>
    <t>Hz</t>
  </si>
  <si>
    <t>n</t>
  </si>
  <si>
    <t>Nota</t>
  </si>
  <si>
    <t>MIDI Note</t>
  </si>
  <si>
    <t>c'</t>
  </si>
  <si>
    <t>d#'</t>
  </si>
  <si>
    <t>g'</t>
  </si>
  <si>
    <t>c#'</t>
  </si>
  <si>
    <t>d'</t>
  </si>
  <si>
    <t>e'</t>
  </si>
  <si>
    <t>f'</t>
  </si>
  <si>
    <t>f#'</t>
  </si>
  <si>
    <t>g#'</t>
  </si>
  <si>
    <t>a'</t>
  </si>
  <si>
    <t>a#'</t>
  </si>
  <si>
    <t>b'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</si>
  <si>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</si>
  <si>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</si>
  <si>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</si>
  <si>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</si>
  <si>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</si>
  <si>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</si>
  <si>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</si>
  <si>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</si>
  <si>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</si>
  <si>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</si>
  <si>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</si>
  <si>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</si>
  <si>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DO CENTRAL</t>
  </si>
  <si>
    <t>LA 440Hz</t>
  </si>
  <si>
    <t>Notación:</t>
  </si>
  <si>
    <t>Anglosajona</t>
  </si>
  <si>
    <t>Latina</t>
  </si>
  <si>
    <t>Fórmula: MIDI Note -&gt; frecuencia (Hz)</t>
  </si>
  <si>
    <t>do4</t>
  </si>
  <si>
    <t>re4</t>
  </si>
  <si>
    <t>mi4</t>
  </si>
  <si>
    <t>fa4</t>
  </si>
  <si>
    <t>sol4</t>
  </si>
  <si>
    <t>la4</t>
  </si>
  <si>
    <t>si4</t>
  </si>
  <si>
    <r>
      <rPr>
        <sz val="20"/>
        <color theme="1"/>
        <rFont val="Calibri"/>
        <family val="2"/>
        <scheme val="minor"/>
      </rPr>
      <t>do</t>
    </r>
    <r>
      <rPr>
        <vertAlign val="subscript"/>
        <sz val="20"/>
        <color theme="1"/>
        <rFont val="Calibri"/>
        <family val="2"/>
        <scheme val="minor"/>
      </rPr>
      <t>4</t>
    </r>
  </si>
  <si>
    <r>
      <t>re</t>
    </r>
    <r>
      <rPr>
        <vertAlign val="subscript"/>
        <sz val="20"/>
        <color theme="1"/>
        <rFont val="Calibri"/>
        <family val="2"/>
        <scheme val="minor"/>
      </rPr>
      <t>4</t>
    </r>
  </si>
  <si>
    <r>
      <t>mi</t>
    </r>
    <r>
      <rPr>
        <vertAlign val="subscript"/>
        <sz val="20"/>
        <color theme="1"/>
        <rFont val="Calibri"/>
        <family val="2"/>
        <scheme val="minor"/>
      </rPr>
      <t>4</t>
    </r>
  </si>
  <si>
    <r>
      <t>fa</t>
    </r>
    <r>
      <rPr>
        <vertAlign val="subscript"/>
        <sz val="20"/>
        <color theme="1"/>
        <rFont val="Calibri"/>
        <family val="2"/>
        <scheme val="minor"/>
      </rPr>
      <t>4</t>
    </r>
  </si>
  <si>
    <r>
      <t>sol</t>
    </r>
    <r>
      <rPr>
        <vertAlign val="subscript"/>
        <sz val="20"/>
        <color theme="1"/>
        <rFont val="Calibri"/>
        <family val="2"/>
        <scheme val="minor"/>
      </rPr>
      <t>4</t>
    </r>
  </si>
  <si>
    <r>
      <t>la</t>
    </r>
    <r>
      <rPr>
        <vertAlign val="subscript"/>
        <sz val="20"/>
        <color theme="1"/>
        <rFont val="Calibri"/>
        <family val="2"/>
        <scheme val="minor"/>
      </rPr>
      <t>4</t>
    </r>
  </si>
  <si>
    <r>
      <t>si</t>
    </r>
    <r>
      <rPr>
        <vertAlign val="subscript"/>
        <sz val="20"/>
        <color theme="1"/>
        <rFont val="Calibri"/>
        <family val="2"/>
        <scheme val="minor"/>
      </rPr>
      <t>4</t>
    </r>
  </si>
  <si>
    <r>
      <t>C</t>
    </r>
    <r>
      <rPr>
        <b/>
        <vertAlign val="superscript"/>
        <sz val="14"/>
        <color theme="0"/>
        <rFont val="Calibri"/>
        <family val="2"/>
        <scheme val="minor"/>
      </rPr>
      <t>#</t>
    </r>
  </si>
  <si>
    <r>
      <t>D</t>
    </r>
    <r>
      <rPr>
        <b/>
        <vertAlign val="superscript"/>
        <sz val="14"/>
        <color theme="0"/>
        <rFont val="Calibri"/>
        <family val="2"/>
        <scheme val="minor"/>
      </rPr>
      <t>#</t>
    </r>
  </si>
  <si>
    <r>
      <t>F</t>
    </r>
    <r>
      <rPr>
        <b/>
        <vertAlign val="superscript"/>
        <sz val="14"/>
        <color theme="0"/>
        <rFont val="Calibri"/>
        <family val="2"/>
        <scheme val="minor"/>
      </rPr>
      <t>#</t>
    </r>
  </si>
  <si>
    <r>
      <t>G</t>
    </r>
    <r>
      <rPr>
        <b/>
        <vertAlign val="superscript"/>
        <sz val="14"/>
        <color theme="0"/>
        <rFont val="Calibri"/>
        <family val="2"/>
        <scheme val="minor"/>
      </rPr>
      <t>#</t>
    </r>
  </si>
  <si>
    <r>
      <t>A</t>
    </r>
    <r>
      <rPr>
        <b/>
        <vertAlign val="superscript"/>
        <sz val="14"/>
        <color theme="0"/>
        <rFont val="Calibri"/>
        <family val="2"/>
        <scheme val="minor"/>
      </rPr>
      <t>#</t>
    </r>
  </si>
  <si>
    <t>"Middle C"</t>
  </si>
  <si>
    <t>"A440"</t>
  </si>
  <si>
    <t>f (Hz)</t>
  </si>
  <si>
    <t>C4</t>
  </si>
  <si>
    <t>C#4</t>
  </si>
  <si>
    <t>D4</t>
  </si>
  <si>
    <t>D#4</t>
  </si>
  <si>
    <t>E4</t>
  </si>
  <si>
    <t>F4</t>
  </si>
  <si>
    <t>F#4</t>
  </si>
  <si>
    <t>G#4</t>
  </si>
  <si>
    <t>A#4</t>
  </si>
  <si>
    <t>B4</t>
  </si>
  <si>
    <t>do#4</t>
  </si>
  <si>
    <t>re#4</t>
  </si>
  <si>
    <t>fa#4</t>
  </si>
  <si>
    <t>sol#4</t>
  </si>
  <si>
    <t>la#4</t>
  </si>
  <si>
    <t>Alemana (Helmholtz)</t>
  </si>
  <si>
    <t>Alemana
(Helmholtz)</t>
  </si>
  <si>
    <t>Francobelga</t>
  </si>
  <si>
    <t>Índice acústico:</t>
  </si>
  <si>
    <t>Científico o internacional</t>
  </si>
  <si>
    <t>Piano moderno: 88 teclas, 36 negras y 52 blancas (7 octavas y una tercera menor), desde la0 hasta do8</t>
  </si>
  <si>
    <t>Acorde mayor: do-(4)-mi-(3)-sol</t>
  </si>
  <si>
    <t>Acorde menor: do-(3)-re#-(4)-sol</t>
  </si>
  <si>
    <t>do</t>
  </si>
  <si>
    <t>do#</t>
  </si>
  <si>
    <t>re</t>
  </si>
  <si>
    <t>re#</t>
  </si>
  <si>
    <t>mi</t>
  </si>
  <si>
    <t>fa</t>
  </si>
  <si>
    <t>fa#</t>
  </si>
  <si>
    <t>sol</t>
  </si>
  <si>
    <t>do5</t>
  </si>
  <si>
    <r>
      <t xml:space="preserve">Usando el </t>
    </r>
    <r>
      <rPr>
        <b/>
        <sz val="11"/>
        <color theme="1"/>
        <rFont val="Calibri"/>
        <family val="2"/>
        <scheme val="minor"/>
      </rPr>
      <t>índice acústico</t>
    </r>
    <r>
      <rPr>
        <sz val="11"/>
        <color theme="1"/>
        <rFont val="Calibri"/>
        <family val="2"/>
        <scheme val="minor"/>
      </rPr>
      <t xml:space="preserve"> científico o internacional (solo determina la numeración de las octavas)</t>
    </r>
  </si>
  <si>
    <t>Octava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</si>
</sst>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bscript"/>
      <sz val="20"/>
      <color theme="0"/>
      <name val="Calibri"/>
      <family val="2"/>
      <scheme val="minor"/>
    </font>
    <font>
      <vertAlign val="superscript"/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F08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2" borderId="5" xfId="0" applyFill="1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2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0" xfId="0" applyFont="1"/>
    <xf numFmtId="0" fontId="2" fillId="0" borderId="0" xfId="0" applyFont="1"/>
    <xf numFmtId="0" fontId="0" fillId="0" borderId="26" xfId="0" applyBorder="1"/>
    <xf numFmtId="0" fontId="0" fillId="0" borderId="27" xfId="0" applyBorder="1"/>
    <xf numFmtId="164" fontId="0" fillId="0" borderId="0" xfId="0" applyNumberFormat="1" applyBorder="1" applyAlignment="1">
      <alignment horizontal="center"/>
    </xf>
    <xf numFmtId="4" fontId="0" fillId="0" borderId="0" xfId="0" applyNumberFormat="1"/>
    <xf numFmtId="0" fontId="0" fillId="3" borderId="25" xfId="0" applyFill="1" applyBorder="1"/>
    <xf numFmtId="0" fontId="0" fillId="3" borderId="26" xfId="0" applyFill="1" applyBorder="1"/>
    <xf numFmtId="0" fontId="1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12" fillId="0" borderId="0" xfId="0" applyFont="1" applyAlignment="1"/>
    <xf numFmtId="0" fontId="16" fillId="0" borderId="0" xfId="0" applyFont="1"/>
    <xf numFmtId="0" fontId="0" fillId="0" borderId="25" xfId="0" applyBorder="1"/>
    <xf numFmtId="0" fontId="15" fillId="0" borderId="0" xfId="0" applyFont="1"/>
    <xf numFmtId="0" fontId="2" fillId="0" borderId="1" xfId="0" applyFont="1" applyBorder="1"/>
    <xf numFmtId="0" fontId="1" fillId="2" borderId="1" xfId="0" applyFont="1" applyFill="1" applyBorder="1"/>
    <xf numFmtId="0" fontId="9" fillId="0" borderId="0" xfId="0" applyFont="1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4" borderId="0" xfId="0" applyFill="1"/>
    <xf numFmtId="0" fontId="2" fillId="4" borderId="0" xfId="0" applyFont="1" applyFill="1"/>
    <xf numFmtId="0" fontId="0" fillId="5" borderId="0" xfId="0" applyFill="1" applyBorder="1"/>
    <xf numFmtId="0" fontId="16" fillId="0" borderId="0" xfId="0" applyFont="1" applyAlignment="1">
      <alignment vertical="center" wrapText="1"/>
    </xf>
    <xf numFmtId="2" fontId="0" fillId="0" borderId="0" xfId="0" applyNumberFormat="1"/>
    <xf numFmtId="0" fontId="16" fillId="0" borderId="0" xfId="0" applyFont="1" applyAlignment="1">
      <alignment horizontal="left" vertical="center" wrapText="1"/>
    </xf>
    <xf numFmtId="4" fontId="15" fillId="4" borderId="0" xfId="0" applyNumberFormat="1" applyFont="1" applyFill="1"/>
    <xf numFmtId="4" fontId="11" fillId="5" borderId="0" xfId="0" applyNumberFormat="1" applyFont="1" applyFill="1"/>
    <xf numFmtId="0" fontId="2" fillId="0" borderId="0" xfId="0" applyFont="1" applyBorder="1"/>
    <xf numFmtId="164" fontId="11" fillId="0" borderId="0" xfId="0" applyNumberFormat="1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6" borderId="0" xfId="0" applyFont="1" applyFill="1"/>
    <xf numFmtId="0" fontId="4" fillId="0" borderId="1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4" fontId="10" fillId="4" borderId="28" xfId="0" applyNumberFormat="1" applyFont="1" applyFill="1" applyBorder="1" applyAlignment="1">
      <alignment horizontal="center"/>
    </xf>
    <xf numFmtId="4" fontId="10" fillId="4" borderId="30" xfId="0" applyNumberFormat="1" applyFont="1" applyFill="1" applyBorder="1" applyAlignment="1">
      <alignment horizontal="center"/>
    </xf>
    <xf numFmtId="4" fontId="10" fillId="4" borderId="29" xfId="0" applyNumberFormat="1" applyFont="1" applyFill="1" applyBorder="1" applyAlignment="1">
      <alignment horizontal="center"/>
    </xf>
    <xf numFmtId="4" fontId="10" fillId="0" borderId="28" xfId="0" applyNumberFormat="1" applyFont="1" applyBorder="1" applyAlignment="1">
      <alignment horizontal="center"/>
    </xf>
    <xf numFmtId="4" fontId="10" fillId="0" borderId="29" xfId="0" applyNumberFormat="1" applyFont="1" applyBorder="1" applyAlignment="1">
      <alignment horizontal="center"/>
    </xf>
    <xf numFmtId="4" fontId="10" fillId="0" borderId="28" xfId="0" applyNumberFormat="1" applyFont="1" applyFill="1" applyBorder="1" applyAlignment="1">
      <alignment horizontal="center"/>
    </xf>
    <xf numFmtId="4" fontId="10" fillId="0" borderId="30" xfId="0" applyNumberFormat="1" applyFont="1" applyFill="1" applyBorder="1" applyAlignment="1">
      <alignment horizontal="center"/>
    </xf>
    <xf numFmtId="4" fontId="10" fillId="0" borderId="29" xfId="0" applyNumberFormat="1" applyFont="1" applyFill="1" applyBorder="1" applyAlignment="1">
      <alignment horizontal="center"/>
    </xf>
    <xf numFmtId="4" fontId="13" fillId="4" borderId="28" xfId="0" applyNumberFormat="1" applyFont="1" applyFill="1" applyBorder="1" applyAlignment="1">
      <alignment horizontal="center"/>
    </xf>
    <xf numFmtId="4" fontId="13" fillId="4" borderId="30" xfId="0" applyNumberFormat="1" applyFont="1" applyFill="1" applyBorder="1" applyAlignment="1">
      <alignment horizontal="center"/>
    </xf>
    <xf numFmtId="4" fontId="13" fillId="4" borderId="29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5" fillId="0" borderId="0" xfId="0" applyFont="1" applyAlignment="1">
      <alignment wrapText="1"/>
    </xf>
    <xf numFmtId="4" fontId="19" fillId="0" borderId="1" xfId="0" applyNumberFormat="1" applyFont="1" applyFill="1" applyBorder="1" applyAlignment="1">
      <alignment horizontal="center"/>
    </xf>
    <xf numFmtId="4" fontId="19" fillId="0" borderId="22" xfId="0" applyNumberFormat="1" applyFont="1" applyFill="1" applyBorder="1" applyAlignment="1">
      <alignment horizontal="center"/>
    </xf>
    <xf numFmtId="4" fontId="19" fillId="0" borderId="24" xfId="0" applyNumberFormat="1" applyFont="1" applyFill="1" applyBorder="1" applyAlignment="1">
      <alignment horizontal="center"/>
    </xf>
    <xf numFmtId="4" fontId="19" fillId="0" borderId="32" xfId="0" applyNumberFormat="1" applyFont="1" applyBorder="1" applyAlignment="1">
      <alignment horizontal="center"/>
    </xf>
    <xf numFmtId="4" fontId="20" fillId="3" borderId="32" xfId="0" applyNumberFormat="1" applyFont="1" applyFill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19" fillId="0" borderId="22" xfId="0" applyNumberFormat="1" applyFont="1" applyBorder="1" applyAlignment="1">
      <alignment horizontal="center"/>
    </xf>
    <xf numFmtId="4" fontId="19" fillId="0" borderId="24" xfId="0" applyNumberFormat="1" applyFont="1" applyBorder="1" applyAlignment="1">
      <alignment horizontal="center"/>
    </xf>
    <xf numFmtId="4" fontId="19" fillId="0" borderId="33" xfId="0" applyNumberFormat="1" applyFont="1" applyBorder="1" applyAlignment="1">
      <alignment horizontal="center"/>
    </xf>
    <xf numFmtId="4" fontId="11" fillId="0" borderId="0" xfId="0" applyNumberFormat="1" applyFont="1"/>
    <xf numFmtId="4" fontId="20" fillId="3" borderId="3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F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/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Notacion!$AK$45</c:f>
              <c:strCache>
                <c:ptCount val="1"/>
                <c:pt idx="0">
                  <c:v>f (Hz)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squar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074-432F-873D-478561F77CCF}"/>
              </c:ext>
            </c:extLst>
          </c:dPt>
          <c:dPt>
            <c:idx val="3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074-432F-873D-478561F77CCF}"/>
              </c:ext>
            </c:extLst>
          </c:dPt>
          <c:dPt>
            <c:idx val="6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074-432F-873D-478561F77CCF}"/>
              </c:ext>
            </c:extLst>
          </c:dPt>
          <c:dPt>
            <c:idx val="8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074-432F-873D-478561F77CCF}"/>
              </c:ext>
            </c:extLst>
          </c:dPt>
          <c:dPt>
            <c:idx val="10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074-432F-873D-478561F77CCF}"/>
              </c:ext>
            </c:extLst>
          </c:dPt>
          <c:dLbls>
            <c:dLbl>
              <c:idx val="0"/>
              <c:spPr>
                <a:solidFill>
                  <a:srgbClr val="E8F084"/>
                </a:solidFill>
              </c:spPr>
              <c:txPr>
                <a:bodyPr/>
                <a:lstStyle/>
                <a:p>
                  <a:pPr>
                    <a:defRPr sz="600" b="1"/>
                  </a:pPr>
                  <a:endParaRPr lang="es-E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074-432F-873D-478561F77CCF}"/>
                </c:ext>
              </c:extLst>
            </c:dLbl>
            <c:dLbl>
              <c:idx val="9"/>
              <c:spPr>
                <a:solidFill>
                  <a:srgbClr val="E8F084"/>
                </a:solidFill>
              </c:spPr>
              <c:txPr>
                <a:bodyPr/>
                <a:lstStyle/>
                <a:p>
                  <a:pPr>
                    <a:defRPr sz="600" b="1"/>
                  </a:pPr>
                  <a:endParaRPr lang="es-E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074-432F-873D-478561F77C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/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Notacion!$AH$46:$AJ$57</c:f>
              <c:multiLvlStrCache>
                <c:ptCount val="12"/>
                <c:lvl>
                  <c:pt idx="0">
                    <c:v>C4</c:v>
                  </c:pt>
                  <c:pt idx="1">
                    <c:v>C#4</c:v>
                  </c:pt>
                  <c:pt idx="2">
                    <c:v>D4</c:v>
                  </c:pt>
                  <c:pt idx="3">
                    <c:v>D#4</c:v>
                  </c:pt>
                  <c:pt idx="4">
                    <c:v>E4</c:v>
                  </c:pt>
                  <c:pt idx="5">
                    <c:v>F4</c:v>
                  </c:pt>
                  <c:pt idx="6">
                    <c:v>F#4</c:v>
                  </c:pt>
                  <c:pt idx="7">
                    <c:v>G4</c:v>
                  </c:pt>
                  <c:pt idx="8">
                    <c:v>G#4</c:v>
                  </c:pt>
                  <c:pt idx="9">
                    <c:v>A4</c:v>
                  </c:pt>
                  <c:pt idx="10">
                    <c:v>A#4</c:v>
                  </c:pt>
                  <c:pt idx="11">
                    <c:v>B4</c:v>
                  </c:pt>
                </c:lvl>
                <c:lvl>
                  <c:pt idx="0">
                    <c:v>c'</c:v>
                  </c:pt>
                  <c:pt idx="1">
                    <c:v>c#'</c:v>
                  </c:pt>
                  <c:pt idx="2">
                    <c:v>d'</c:v>
                  </c:pt>
                  <c:pt idx="3">
                    <c:v>d#'</c:v>
                  </c:pt>
                  <c:pt idx="4">
                    <c:v>e'</c:v>
                  </c:pt>
                  <c:pt idx="5">
                    <c:v>f'</c:v>
                  </c:pt>
                  <c:pt idx="6">
                    <c:v>f#'</c:v>
                  </c:pt>
                  <c:pt idx="7">
                    <c:v>g'</c:v>
                  </c:pt>
                  <c:pt idx="8">
                    <c:v>g#'</c:v>
                  </c:pt>
                  <c:pt idx="9">
                    <c:v>a'</c:v>
                  </c:pt>
                  <c:pt idx="10">
                    <c:v>a#'</c:v>
                  </c:pt>
                  <c:pt idx="11">
                    <c:v>b'</c:v>
                  </c:pt>
                </c:lvl>
                <c:lvl>
                  <c:pt idx="0">
                    <c:v>do4</c:v>
                  </c:pt>
                  <c:pt idx="1">
                    <c:v>do#4</c:v>
                  </c:pt>
                  <c:pt idx="2">
                    <c:v>re4</c:v>
                  </c:pt>
                  <c:pt idx="3">
                    <c:v>re#4</c:v>
                  </c:pt>
                  <c:pt idx="4">
                    <c:v>mi4</c:v>
                  </c:pt>
                  <c:pt idx="5">
                    <c:v>fa4</c:v>
                  </c:pt>
                  <c:pt idx="6">
                    <c:v>fa#4</c:v>
                  </c:pt>
                  <c:pt idx="7">
                    <c:v>sol4</c:v>
                  </c:pt>
                  <c:pt idx="8">
                    <c:v>sol#4</c:v>
                  </c:pt>
                  <c:pt idx="9">
                    <c:v>la4</c:v>
                  </c:pt>
                  <c:pt idx="10">
                    <c:v>la#4</c:v>
                  </c:pt>
                  <c:pt idx="11">
                    <c:v>si4</c:v>
                  </c:pt>
                </c:lvl>
              </c:multiLvlStrCache>
            </c:multiLvlStrRef>
          </c:cat>
          <c:val>
            <c:numRef>
              <c:f>Notacion!$AK$46:$AK$57</c:f>
              <c:numCache>
                <c:formatCode>0.00</c:formatCode>
                <c:ptCount val="12"/>
                <c:pt idx="0">
                  <c:v>261.62556530059862</c:v>
                </c:pt>
                <c:pt idx="1">
                  <c:v>277.18263097687208</c:v>
                </c:pt>
                <c:pt idx="2">
                  <c:v>293.66476791740757</c:v>
                </c:pt>
                <c:pt idx="3">
                  <c:v>311.12698372208087</c:v>
                </c:pt>
                <c:pt idx="4">
                  <c:v>329.62755691286992</c:v>
                </c:pt>
                <c:pt idx="5">
                  <c:v>349.22823143300388</c:v>
                </c:pt>
                <c:pt idx="6">
                  <c:v>369.99442271163446</c:v>
                </c:pt>
                <c:pt idx="7">
                  <c:v>391.99543598174927</c:v>
                </c:pt>
                <c:pt idx="8">
                  <c:v>415.30469757994513</c:v>
                </c:pt>
                <c:pt idx="9">
                  <c:v>440</c:v>
                </c:pt>
                <c:pt idx="10">
                  <c:v>466.16376151808993</c:v>
                </c:pt>
                <c:pt idx="11">
                  <c:v>493.88330125612413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74-432F-873D-478561F7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4944"/>
        <c:axId val="59796480"/>
      </c:lineChart>
      <c:catAx>
        <c:axId val="5979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ES"/>
          </a:p>
        </c:txPr>
        <c:crossAx val="59796480"/>
        <c:crossesAt val="200"/>
        <c:auto val="1"/>
        <c:lblAlgn val="ctr"/>
        <c:lblOffset val="100"/>
        <c:noMultiLvlLbl val="0"/>
      </c:catAx>
      <c:valAx>
        <c:axId val="59796480"/>
        <c:scaling>
          <c:logBase val="2"/>
          <c:orientation val="minMax"/>
          <c:max val="512"/>
          <c:min val="220"/>
        </c:scaling>
        <c:delete val="0"/>
        <c:axPos val="l"/>
        <c:numFmt formatCode="0" sourceLinked="0"/>
        <c:majorTickMark val="out"/>
        <c:minorTickMark val="none"/>
        <c:tickLblPos val="nextTo"/>
        <c:crossAx val="5979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/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Notacion!$V$110</c:f>
              <c:strCache>
                <c:ptCount val="1"/>
                <c:pt idx="0">
                  <c:v>f (Hz)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square"/>
            <c:size val="1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5F3D-42FE-ABE4-ED7FD86EE097}"/>
              </c:ext>
            </c:extLst>
          </c:dPt>
          <c:dPt>
            <c:idx val="3"/>
            <c:bubble3D val="0"/>
            <c:spPr>
              <a:ln w="19050">
                <a:solidFill>
                  <a:srgbClr val="C0000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1-5F3D-42FE-ABE4-ED7FD86EE09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2-5F3D-42FE-ABE4-ED7FD86EE097}"/>
              </c:ext>
            </c:extLst>
          </c:dPt>
          <c:dPt>
            <c:idx val="7"/>
            <c:bubble3D val="0"/>
            <c:spPr>
              <a:ln w="19050">
                <a:solidFill>
                  <a:srgbClr val="C0000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5-EBBA-4697-AD9F-5CADBE5F2536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3-5F3D-42FE-ABE4-ED7FD86EE09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4-5F3D-42FE-ABE4-ED7FD86EE097}"/>
              </c:ext>
            </c:extLst>
          </c:dPt>
          <c:dLbls>
            <c:dLbl>
              <c:idx val="0"/>
              <c:spPr>
                <a:solidFill>
                  <a:srgbClr val="E8F084"/>
                </a:solidFill>
              </c:spPr>
              <c:txPr>
                <a:bodyPr/>
                <a:lstStyle/>
                <a:p>
                  <a:pPr>
                    <a:defRPr sz="600" b="1"/>
                  </a:pPr>
                  <a:endParaRPr lang="es-E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F3D-42FE-ABE4-ED7FD86EE097}"/>
                </c:ext>
              </c:extLst>
            </c:dLbl>
            <c:dLbl>
              <c:idx val="5"/>
              <c:spPr>
                <a:solidFill>
                  <a:srgbClr val="E8F084"/>
                </a:solidFill>
              </c:spPr>
              <c:txPr>
                <a:bodyPr/>
                <a:lstStyle/>
                <a:p>
                  <a:pPr>
                    <a:defRPr sz="600" b="1"/>
                  </a:pPr>
                  <a:endParaRPr lang="es-E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F3D-42FE-ABE4-ED7FD86EE097}"/>
                </c:ext>
              </c:extLst>
            </c:dLbl>
            <c:dLbl>
              <c:idx val="9"/>
              <c:spPr>
                <a:solidFill>
                  <a:srgbClr val="E8F084"/>
                </a:solidFill>
              </c:spPr>
              <c:txPr>
                <a:bodyPr/>
                <a:lstStyle/>
                <a:p>
                  <a:pPr>
                    <a:defRPr sz="600" b="1"/>
                  </a:pPr>
                  <a:endParaRPr lang="es-E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F3D-42FE-ABE4-ED7FD86EE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/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Notacion!$U$111:$U$118</c:f>
              <c:strCache>
                <c:ptCount val="8"/>
                <c:pt idx="0">
                  <c:v>do4</c:v>
                </c:pt>
                <c:pt idx="1">
                  <c:v>re4</c:v>
                </c:pt>
                <c:pt idx="2">
                  <c:v>mi4</c:v>
                </c:pt>
                <c:pt idx="3">
                  <c:v>fa4</c:v>
                </c:pt>
                <c:pt idx="4">
                  <c:v>sol4</c:v>
                </c:pt>
                <c:pt idx="5">
                  <c:v>la4</c:v>
                </c:pt>
                <c:pt idx="6">
                  <c:v>si4</c:v>
                </c:pt>
                <c:pt idx="7">
                  <c:v>do5</c:v>
                </c:pt>
              </c:strCache>
            </c:strRef>
          </c:cat>
          <c:val>
            <c:numRef>
              <c:f>Notacion!$V$111:$V$118</c:f>
              <c:numCache>
                <c:formatCode>#,##0.00</c:formatCode>
                <c:ptCount val="8"/>
                <c:pt idx="0">
                  <c:v>261.62556530059862</c:v>
                </c:pt>
                <c:pt idx="1">
                  <c:v>293.66476791740757</c:v>
                </c:pt>
                <c:pt idx="2">
                  <c:v>329.62755691286992</c:v>
                </c:pt>
                <c:pt idx="3">
                  <c:v>349.22823143300388</c:v>
                </c:pt>
                <c:pt idx="4">
                  <c:v>391.99543598174927</c:v>
                </c:pt>
                <c:pt idx="5">
                  <c:v>440</c:v>
                </c:pt>
                <c:pt idx="6">
                  <c:v>493.88330125612413</c:v>
                </c:pt>
                <c:pt idx="7">
                  <c:v>523.25113060119725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3D-42FE-ABE4-ED7FD86E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8720"/>
        <c:axId val="68880256"/>
      </c:lineChart>
      <c:catAx>
        <c:axId val="6887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ES"/>
          </a:p>
        </c:txPr>
        <c:crossAx val="68880256"/>
        <c:crosses val="autoZero"/>
        <c:auto val="1"/>
        <c:lblAlgn val="ctr"/>
        <c:lblOffset val="100"/>
        <c:noMultiLvlLbl val="0"/>
      </c:catAx>
      <c:valAx>
        <c:axId val="68880256"/>
        <c:scaling>
          <c:logBase val="2"/>
          <c:orientation val="minMax"/>
          <c:max val="540"/>
          <c:min val="220"/>
        </c:scaling>
        <c:delete val="0"/>
        <c:axPos val="l"/>
        <c:numFmt formatCode="0" sourceLinked="0"/>
        <c:majorTickMark val="out"/>
        <c:minorTickMark val="none"/>
        <c:tickLblPos val="nextTo"/>
        <c:crossAx val="6887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28</xdr:row>
      <xdr:rowOff>0</xdr:rowOff>
    </xdr:from>
    <xdr:to>
      <xdr:col>40</xdr:col>
      <xdr:colOff>182217</xdr:colOff>
      <xdr:row>40</xdr:row>
      <xdr:rowOff>197826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97</xdr:row>
      <xdr:rowOff>0</xdr:rowOff>
    </xdr:from>
    <xdr:to>
      <xdr:col>49</xdr:col>
      <xdr:colOff>0</xdr:colOff>
      <xdr:row>112</xdr:row>
      <xdr:rowOff>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13132</xdr:colOff>
      <xdr:row>113</xdr:row>
      <xdr:rowOff>55285</xdr:rowOff>
    </xdr:from>
    <xdr:to>
      <xdr:col>50</xdr:col>
      <xdr:colOff>116310</xdr:colOff>
      <xdr:row>119</xdr:row>
      <xdr:rowOff>124810</xdr:rowOff>
    </xdr:to>
    <xdr:pic>
      <xdr:nvPicPr>
        <xdr:cNvPr id="8" name="Imagen 7" descr="https://eltamiz.com/elcedazo/wp-content/uploads/2012/05/Escala-de-do-mayor.jpg">
          <a:extLst>
            <a:ext uri="{FF2B5EF4-FFF2-40B4-BE49-F238E27FC236}">
              <a16:creationId xmlns:a16="http://schemas.microsoft.com/office/drawing/2014/main" id="{6713A0E0-32E3-41EA-9EFB-033B406FB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0098" y="23066371"/>
          <a:ext cx="4333591" cy="1361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11424</xdr:colOff>
      <xdr:row>115</xdr:row>
      <xdr:rowOff>49696</xdr:rowOff>
    </xdr:from>
    <xdr:to>
      <xdr:col>51</xdr:col>
      <xdr:colOff>173934</xdr:colOff>
      <xdr:row>118</xdr:row>
      <xdr:rowOff>163370</xdr:rowOff>
    </xdr:to>
    <xdr:cxnSp macro="">
      <xdr:nvCxnSpPr>
        <xdr:cNvPr id="10" name="10 Conector recto">
          <a:extLst>
            <a:ext uri="{FF2B5EF4-FFF2-40B4-BE49-F238E27FC236}">
              <a16:creationId xmlns:a16="http://schemas.microsoft.com/office/drawing/2014/main" id="{C4DA10F0-AAEF-4F42-AFE2-DA5D55E8582D}"/>
            </a:ext>
          </a:extLst>
        </xdr:cNvPr>
        <xdr:cNvCxnSpPr/>
      </xdr:nvCxnSpPr>
      <xdr:spPr>
        <a:xfrm flipV="1">
          <a:off x="9958837" y="24723587"/>
          <a:ext cx="4171293" cy="759718"/>
        </a:xfrm>
        <a:prstGeom prst="line">
          <a:avLst/>
        </a:prstGeom>
        <a:ln w="19050">
          <a:solidFill>
            <a:srgbClr val="C00000">
              <a:alpha val="77000"/>
            </a:srgb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0.30913</cdr:x>
      <cdr:y>0.40465</cdr:y>
    </cdr:from>
    <cdr:to>
      <cdr:x>0.54672</cdr:x>
      <cdr:y>0.62743</cdr:y>
    </cdr:to>
    <cdr:sp macro="" textlink="">
      <cdr:nvSpPr>
        <cdr:cNvPr id="2" name="1 Elipse"/>
        <cdr:cNvSpPr/>
      </cdr:nvSpPr>
      <cdr:spPr>
        <a:xfrm xmlns:a="http://schemas.openxmlformats.org/drawingml/2006/main" rot="20648357">
          <a:off x="1182889" y="1156297"/>
          <a:ext cx="909189" cy="63658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6350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0.74203</cdr:x>
      <cdr:y>0.07285</cdr:y>
    </cdr:from>
    <cdr:to>
      <cdr:x>0.97963</cdr:x>
      <cdr:y>0.29563</cdr:y>
    </cdr:to>
    <cdr:sp macro="" textlink="">
      <cdr:nvSpPr>
        <cdr:cNvPr id="4" name="1 Elipse">
          <a:extLst xmlns:a="http://schemas.openxmlformats.org/drawingml/2006/main">
            <a:ext uri="{FF2B5EF4-FFF2-40B4-BE49-F238E27FC236}">
              <a16:creationId xmlns:a16="http://schemas.microsoft.com/office/drawing/2014/main" id="{C7573BF4-B55F-489B-B901-371E8E7756A9}"/>
            </a:ext>
          </a:extLst>
        </cdr:cNvPr>
        <cdr:cNvSpPr/>
      </cdr:nvSpPr>
      <cdr:spPr>
        <a:xfrm xmlns:a="http://schemas.openxmlformats.org/drawingml/2006/main" rot="20648357">
          <a:off x="2839412" y="208170"/>
          <a:ext cx="909189" cy="63658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6350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0.57329</cdr:x>
      <cdr:y>0.42308</cdr:y>
    </cdr:from>
    <cdr:to>
      <cdr:x>0.91048</cdr:x>
      <cdr:y>0.74699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175031A-02FF-4120-BB7B-726B117DB14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193734" y="1366630"/>
          <a:ext cx="1290279" cy="104632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BJ194"/>
  <sheetViews>
    <sheetView showGridLines="0" tabSelected="1" zoomScale="115" zoomScaleNormal="115" workbookViewId="0">
      <selection activeCell="AT59" sqref="AT59"/>
    </sheetView>
  </sheetViews>
  <sheetFormatPr baseColWidth="10" defaultColWidth="2.7109375" defaultRowHeight="15" x14ac:dyDescent="0.25"/>
  <cols>
    <col min="3" max="3" width="5.5703125" customWidth="1"/>
    <col min="4" max="4" width="5" customWidth="1"/>
    <col min="5" max="5" width="9.85546875" customWidth="1"/>
    <col min="6" max="8" width="9.42578125" customWidth="1"/>
    <col min="9" max="9" width="7.7109375" customWidth="1"/>
    <col min="10" max="10" width="7.42578125" customWidth="1"/>
    <col min="11" max="15" width="6.140625" customWidth="1"/>
    <col min="17" max="17" width="7.140625" customWidth="1"/>
    <col min="19" max="19" width="10.7109375" customWidth="1"/>
    <col min="20" max="20" width="1.42578125" customWidth="1"/>
    <col min="21" max="62" width="2.7109375" customWidth="1"/>
  </cols>
  <sheetData>
    <row r="1" spans="19:62" ht="15.75" thickBot="1" x14ac:dyDescent="0.3"/>
    <row r="2" spans="19:62" x14ac:dyDescent="0.25">
      <c r="U2" s="13"/>
      <c r="V2" s="14"/>
      <c r="W2" s="15"/>
      <c r="X2" s="16"/>
      <c r="Y2" s="14"/>
      <c r="Z2" s="15"/>
      <c r="AA2" s="16"/>
      <c r="AB2" s="14"/>
      <c r="AC2" s="17"/>
      <c r="AD2" s="18"/>
      <c r="AE2" s="14"/>
      <c r="AF2" s="15"/>
      <c r="AG2" s="16"/>
      <c r="AH2" s="14"/>
      <c r="AI2" s="15"/>
      <c r="AJ2" s="16"/>
      <c r="AK2" s="14"/>
      <c r="AL2" s="15"/>
      <c r="AM2" s="16"/>
      <c r="AN2" s="14"/>
      <c r="AO2" s="19"/>
      <c r="AP2" s="13"/>
      <c r="AQ2" s="14"/>
      <c r="AR2" s="15"/>
      <c r="AS2" s="16"/>
      <c r="AT2" s="14"/>
      <c r="AU2" s="15"/>
      <c r="AV2" s="16"/>
      <c r="AW2" s="14"/>
      <c r="AX2" s="17"/>
      <c r="AY2" s="18"/>
      <c r="AZ2" s="14"/>
      <c r="BA2" s="15"/>
      <c r="BB2" s="16"/>
      <c r="BC2" s="14"/>
      <c r="BD2" s="15"/>
      <c r="BE2" s="16"/>
      <c r="BF2" s="14"/>
      <c r="BG2" s="15"/>
      <c r="BH2" s="16"/>
      <c r="BI2" s="14"/>
      <c r="BJ2" s="19"/>
    </row>
    <row r="3" spans="19:62" x14ac:dyDescent="0.25">
      <c r="U3" s="20"/>
      <c r="V3" s="5"/>
      <c r="W3" s="10"/>
      <c r="X3" s="11"/>
      <c r="Y3" s="5"/>
      <c r="Z3" s="10"/>
      <c r="AA3" s="11"/>
      <c r="AB3" s="5"/>
      <c r="AC3" s="6"/>
      <c r="AD3" s="4"/>
      <c r="AE3" s="5"/>
      <c r="AF3" s="10"/>
      <c r="AG3" s="11"/>
      <c r="AH3" s="5"/>
      <c r="AI3" s="10"/>
      <c r="AJ3" s="11"/>
      <c r="AK3" s="5"/>
      <c r="AL3" s="10"/>
      <c r="AM3" s="11"/>
      <c r="AN3" s="5"/>
      <c r="AO3" s="21"/>
      <c r="AP3" s="20"/>
      <c r="AQ3" s="5"/>
      <c r="AR3" s="10"/>
      <c r="AS3" s="11"/>
      <c r="AT3" s="5"/>
      <c r="AU3" s="10"/>
      <c r="AV3" s="11"/>
      <c r="AW3" s="5"/>
      <c r="AX3" s="6"/>
      <c r="AY3" s="4"/>
      <c r="AZ3" s="5"/>
      <c r="BA3" s="10"/>
      <c r="BB3" s="11"/>
      <c r="BC3" s="5"/>
      <c r="BD3" s="10"/>
      <c r="BE3" s="11"/>
      <c r="BF3" s="5"/>
      <c r="BG3" s="10"/>
      <c r="BH3" s="11"/>
      <c r="BI3" s="5"/>
      <c r="BJ3" s="21"/>
    </row>
    <row r="4" spans="19:62" x14ac:dyDescent="0.25">
      <c r="U4" s="20"/>
      <c r="V4" s="5"/>
      <c r="W4" s="10"/>
      <c r="X4" s="11"/>
      <c r="Y4" s="5"/>
      <c r="Z4" s="10"/>
      <c r="AA4" s="11"/>
      <c r="AB4" s="5"/>
      <c r="AC4" s="6"/>
      <c r="AD4" s="4"/>
      <c r="AE4" s="5"/>
      <c r="AF4" s="10"/>
      <c r="AG4" s="11"/>
      <c r="AH4" s="5"/>
      <c r="AI4" s="10"/>
      <c r="AJ4" s="11"/>
      <c r="AK4" s="5"/>
      <c r="AL4" s="10"/>
      <c r="AM4" s="11"/>
      <c r="AN4" s="5"/>
      <c r="AO4" s="21"/>
      <c r="AP4" s="20"/>
      <c r="AQ4" s="5"/>
      <c r="AR4" s="10"/>
      <c r="AS4" s="11"/>
      <c r="AT4" s="5"/>
      <c r="AU4" s="10"/>
      <c r="AV4" s="11"/>
      <c r="AW4" s="5"/>
      <c r="AX4" s="6"/>
      <c r="AY4" s="4"/>
      <c r="AZ4" s="5"/>
      <c r="BA4" s="10"/>
      <c r="BB4" s="11"/>
      <c r="BC4" s="5"/>
      <c r="BD4" s="10"/>
      <c r="BE4" s="11"/>
      <c r="BF4" s="5"/>
      <c r="BG4" s="10"/>
      <c r="BH4" s="11"/>
      <c r="BI4" s="5"/>
      <c r="BJ4" s="21"/>
    </row>
    <row r="5" spans="19:62" x14ac:dyDescent="0.25">
      <c r="U5" s="20"/>
      <c r="V5" s="5"/>
      <c r="W5" s="90" t="s">
        <v>10</v>
      </c>
      <c r="X5" s="90"/>
      <c r="Y5" s="5"/>
      <c r="Z5" s="90" t="s">
        <v>11</v>
      </c>
      <c r="AA5" s="90"/>
      <c r="AB5" s="5"/>
      <c r="AC5" s="6"/>
      <c r="AD5" s="4"/>
      <c r="AE5" s="5"/>
      <c r="AF5" s="90" t="s">
        <v>12</v>
      </c>
      <c r="AG5" s="90"/>
      <c r="AH5" s="5"/>
      <c r="AI5" s="90" t="s">
        <v>9</v>
      </c>
      <c r="AJ5" s="90"/>
      <c r="AK5" s="5"/>
      <c r="AL5" s="90" t="s">
        <v>13</v>
      </c>
      <c r="AM5" s="90"/>
      <c r="AN5" s="5"/>
      <c r="AO5" s="21"/>
      <c r="AP5" s="20"/>
      <c r="AQ5" s="5"/>
      <c r="AR5" s="90" t="s">
        <v>14</v>
      </c>
      <c r="AS5" s="90"/>
      <c r="AT5" s="5"/>
      <c r="AU5" s="90" t="s">
        <v>15</v>
      </c>
      <c r="AV5" s="90"/>
      <c r="AW5" s="5"/>
      <c r="AX5" s="6"/>
      <c r="AY5" s="4"/>
      <c r="AZ5" s="5"/>
      <c r="BA5" s="90" t="s">
        <v>16</v>
      </c>
      <c r="BB5" s="90"/>
      <c r="BC5" s="5"/>
      <c r="BD5" s="90" t="s">
        <v>17</v>
      </c>
      <c r="BE5" s="90"/>
      <c r="BF5" s="5"/>
      <c r="BG5" s="90" t="s">
        <v>18</v>
      </c>
      <c r="BH5" s="90"/>
      <c r="BI5" s="5"/>
      <c r="BJ5" s="21"/>
    </row>
    <row r="6" spans="19:62" x14ac:dyDescent="0.25">
      <c r="U6" s="20"/>
      <c r="V6" s="5"/>
      <c r="W6" s="90"/>
      <c r="X6" s="90"/>
      <c r="Y6" s="5"/>
      <c r="Z6" s="90"/>
      <c r="AA6" s="90"/>
      <c r="AB6" s="5"/>
      <c r="AC6" s="6"/>
      <c r="AD6" s="4"/>
      <c r="AE6" s="5"/>
      <c r="AF6" s="90"/>
      <c r="AG6" s="90"/>
      <c r="AH6" s="5"/>
      <c r="AI6" s="90"/>
      <c r="AJ6" s="90"/>
      <c r="AK6" s="5"/>
      <c r="AL6" s="90"/>
      <c r="AM6" s="90"/>
      <c r="AN6" s="5"/>
      <c r="AO6" s="21"/>
      <c r="AP6" s="20"/>
      <c r="AQ6" s="5"/>
      <c r="AR6" s="90"/>
      <c r="AS6" s="90"/>
      <c r="AT6" s="5"/>
      <c r="AU6" s="90"/>
      <c r="AV6" s="90"/>
      <c r="AW6" s="5"/>
      <c r="AX6" s="6"/>
      <c r="AY6" s="4"/>
      <c r="AZ6" s="5"/>
      <c r="BA6" s="90"/>
      <c r="BB6" s="90"/>
      <c r="BC6" s="5"/>
      <c r="BD6" s="90"/>
      <c r="BE6" s="90"/>
      <c r="BF6" s="5"/>
      <c r="BG6" s="90"/>
      <c r="BH6" s="90"/>
      <c r="BI6" s="5"/>
      <c r="BJ6" s="21"/>
    </row>
    <row r="7" spans="19:62" x14ac:dyDescent="0.25">
      <c r="U7" s="20"/>
      <c r="V7" s="5"/>
      <c r="W7" s="6"/>
      <c r="X7" s="4"/>
      <c r="Y7" s="5"/>
      <c r="Z7" s="6"/>
      <c r="AA7" s="4"/>
      <c r="AB7" s="5"/>
      <c r="AC7" s="6"/>
      <c r="AD7" s="4"/>
      <c r="AE7" s="5"/>
      <c r="AF7" s="6"/>
      <c r="AG7" s="4"/>
      <c r="AH7" s="5"/>
      <c r="AI7" s="6"/>
      <c r="AJ7" s="4"/>
      <c r="AK7" s="5"/>
      <c r="AL7" s="6"/>
      <c r="AM7" s="4"/>
      <c r="AN7" s="5"/>
      <c r="AO7" s="21"/>
      <c r="AP7" s="20"/>
      <c r="AQ7" s="5"/>
      <c r="AR7" s="6"/>
      <c r="AS7" s="4"/>
      <c r="AT7" s="5"/>
      <c r="AU7" s="6"/>
      <c r="AV7" s="4"/>
      <c r="AW7" s="5"/>
      <c r="AX7" s="6"/>
      <c r="AY7" s="4"/>
      <c r="AZ7" s="5"/>
      <c r="BA7" s="6"/>
      <c r="BB7" s="4"/>
      <c r="BC7" s="5"/>
      <c r="BD7" s="6"/>
      <c r="BE7" s="4"/>
      <c r="BF7" s="5"/>
      <c r="BG7" s="6"/>
      <c r="BH7" s="4"/>
      <c r="BI7" s="5"/>
      <c r="BJ7" s="21"/>
    </row>
    <row r="8" spans="19:62" ht="15" customHeight="1" x14ac:dyDescent="0.25">
      <c r="U8" s="86" t="s">
        <v>5</v>
      </c>
      <c r="V8" s="70"/>
      <c r="W8" s="87"/>
      <c r="X8" s="69" t="s">
        <v>4</v>
      </c>
      <c r="Y8" s="70"/>
      <c r="Z8" s="87"/>
      <c r="AA8" s="69" t="s">
        <v>3</v>
      </c>
      <c r="AB8" s="70"/>
      <c r="AC8" s="87"/>
      <c r="AD8" s="69" t="s">
        <v>2</v>
      </c>
      <c r="AE8" s="70"/>
      <c r="AF8" s="87"/>
      <c r="AG8" s="69" t="s">
        <v>1</v>
      </c>
      <c r="AH8" s="70"/>
      <c r="AI8" s="87"/>
      <c r="AJ8" s="69" t="s">
        <v>6</v>
      </c>
      <c r="AK8" s="70"/>
      <c r="AL8" s="87"/>
      <c r="AM8" s="69" t="s">
        <v>7</v>
      </c>
      <c r="AN8" s="70"/>
      <c r="AO8" s="71"/>
      <c r="AP8" s="86" t="s">
        <v>19</v>
      </c>
      <c r="AQ8" s="70"/>
      <c r="AR8" s="87"/>
      <c r="AS8" s="69" t="s">
        <v>20</v>
      </c>
      <c r="AT8" s="70"/>
      <c r="AU8" s="87"/>
      <c r="AV8" s="69" t="s">
        <v>21</v>
      </c>
      <c r="AW8" s="70"/>
      <c r="AX8" s="87"/>
      <c r="AY8" s="69" t="s">
        <v>22</v>
      </c>
      <c r="AZ8" s="70"/>
      <c r="BA8" s="87"/>
      <c r="BB8" s="69" t="s">
        <v>23</v>
      </c>
      <c r="BC8" s="70"/>
      <c r="BD8" s="87"/>
      <c r="BE8" s="69" t="s">
        <v>24</v>
      </c>
      <c r="BF8" s="70"/>
      <c r="BG8" s="87"/>
      <c r="BH8" s="69" t="s">
        <v>25</v>
      </c>
      <c r="BI8" s="70"/>
      <c r="BJ8" s="71"/>
    </row>
    <row r="9" spans="19:62" ht="15" customHeight="1" thickBot="1" x14ac:dyDescent="0.3">
      <c r="U9" s="88"/>
      <c r="V9" s="73"/>
      <c r="W9" s="89"/>
      <c r="X9" s="72"/>
      <c r="Y9" s="73"/>
      <c r="Z9" s="89"/>
      <c r="AA9" s="72"/>
      <c r="AB9" s="73"/>
      <c r="AC9" s="89"/>
      <c r="AD9" s="72"/>
      <c r="AE9" s="73"/>
      <c r="AF9" s="89"/>
      <c r="AG9" s="72"/>
      <c r="AH9" s="73"/>
      <c r="AI9" s="89"/>
      <c r="AJ9" s="72"/>
      <c r="AK9" s="73"/>
      <c r="AL9" s="89"/>
      <c r="AM9" s="72"/>
      <c r="AN9" s="73"/>
      <c r="AO9" s="74"/>
      <c r="AP9" s="88"/>
      <c r="AQ9" s="73"/>
      <c r="AR9" s="89"/>
      <c r="AS9" s="72"/>
      <c r="AT9" s="73"/>
      <c r="AU9" s="89"/>
      <c r="AV9" s="72"/>
      <c r="AW9" s="73"/>
      <c r="AX9" s="89"/>
      <c r="AY9" s="72"/>
      <c r="AZ9" s="73"/>
      <c r="BA9" s="89"/>
      <c r="BB9" s="72"/>
      <c r="BC9" s="73"/>
      <c r="BD9" s="89"/>
      <c r="BE9" s="72"/>
      <c r="BF9" s="73"/>
      <c r="BG9" s="89"/>
      <c r="BH9" s="72"/>
      <c r="BI9" s="73"/>
      <c r="BJ9" s="74"/>
    </row>
    <row r="11" spans="19:62" x14ac:dyDescent="0.25">
      <c r="S11" s="46" t="s">
        <v>88</v>
      </c>
      <c r="T11" s="40"/>
      <c r="W11" s="78">
        <f>I31</f>
        <v>277.18263097687208</v>
      </c>
      <c r="X11" s="79"/>
      <c r="Y11" s="27"/>
      <c r="Z11" s="78">
        <f>I33</f>
        <v>311.12698372208087</v>
      </c>
      <c r="AA11" s="79"/>
      <c r="AB11" s="27"/>
      <c r="AC11" s="27"/>
      <c r="AD11" s="27"/>
      <c r="AE11" s="27"/>
      <c r="AF11" s="78">
        <f>I36</f>
        <v>369.99442271163446</v>
      </c>
      <c r="AG11" s="79"/>
      <c r="AH11" s="27"/>
      <c r="AI11" s="78">
        <f>I38</f>
        <v>415.30469757994513</v>
      </c>
      <c r="AJ11" s="79"/>
      <c r="AK11" s="27"/>
      <c r="AL11" s="78">
        <f>I40</f>
        <v>466.16376151808993</v>
      </c>
      <c r="AM11" s="79"/>
      <c r="AP11" s="42"/>
    </row>
    <row r="12" spans="19:62" ht="6" customHeight="1" thickBot="1" x14ac:dyDescent="0.3">
      <c r="W12" s="26"/>
      <c r="X12" s="12"/>
    </row>
    <row r="13" spans="19:62" x14ac:dyDescent="0.25">
      <c r="U13" s="13"/>
      <c r="V13" s="14"/>
      <c r="W13" s="15"/>
      <c r="X13" s="16"/>
      <c r="Y13" s="14"/>
      <c r="Z13" s="15"/>
      <c r="AA13" s="16"/>
      <c r="AB13" s="14"/>
      <c r="AC13" s="17"/>
      <c r="AD13" s="18"/>
      <c r="AE13" s="14"/>
      <c r="AF13" s="15"/>
      <c r="AG13" s="16"/>
      <c r="AH13" s="14"/>
      <c r="AI13" s="15"/>
      <c r="AJ13" s="16"/>
      <c r="AK13" s="14"/>
      <c r="AL13" s="15"/>
      <c r="AM13" s="16"/>
      <c r="AN13" s="14"/>
      <c r="AO13" s="19"/>
    </row>
    <row r="14" spans="19:62" ht="34.5" customHeight="1" x14ac:dyDescent="0.25">
      <c r="U14" s="20"/>
      <c r="V14" s="5"/>
      <c r="W14" s="10"/>
      <c r="X14" s="11"/>
      <c r="Y14" s="5"/>
      <c r="Z14" s="10"/>
      <c r="AA14" s="11"/>
      <c r="AB14" s="5"/>
      <c r="AC14" s="6"/>
      <c r="AD14" s="4"/>
      <c r="AE14" s="5"/>
      <c r="AF14" s="10"/>
      <c r="AG14" s="11"/>
      <c r="AH14" s="5"/>
      <c r="AI14" s="10"/>
      <c r="AJ14" s="11"/>
      <c r="AK14" s="5"/>
      <c r="AL14" s="10"/>
      <c r="AM14" s="11"/>
      <c r="AN14" s="5"/>
      <c r="AO14" s="21"/>
    </row>
    <row r="15" spans="19:62" x14ac:dyDescent="0.25">
      <c r="U15" s="20"/>
      <c r="V15" s="5"/>
      <c r="W15" s="10"/>
      <c r="X15" s="11"/>
      <c r="Y15" s="5"/>
      <c r="Z15" s="10"/>
      <c r="AA15" s="11"/>
      <c r="AB15" s="5"/>
      <c r="AC15" s="6"/>
      <c r="AD15" s="4"/>
      <c r="AE15" s="5"/>
      <c r="AF15" s="10"/>
      <c r="AG15" s="11"/>
      <c r="AH15" s="5"/>
      <c r="AI15" s="10"/>
      <c r="AJ15" s="11"/>
      <c r="AK15" s="5"/>
      <c r="AL15" s="10"/>
      <c r="AM15" s="11"/>
      <c r="AN15" s="5"/>
      <c r="AO15" s="21"/>
    </row>
    <row r="16" spans="19:62" ht="15" customHeight="1" x14ac:dyDescent="0.25">
      <c r="U16" s="20"/>
      <c r="V16" s="5"/>
      <c r="W16" s="90" t="s">
        <v>10</v>
      </c>
      <c r="X16" s="90"/>
      <c r="Y16" s="5"/>
      <c r="Z16" s="90" t="s">
        <v>11</v>
      </c>
      <c r="AA16" s="90"/>
      <c r="AB16" s="5"/>
      <c r="AC16" s="6"/>
      <c r="AD16" s="4"/>
      <c r="AE16" s="5"/>
      <c r="AF16" s="90" t="s">
        <v>12</v>
      </c>
      <c r="AG16" s="90"/>
      <c r="AH16" s="5"/>
      <c r="AI16" s="90" t="s">
        <v>9</v>
      </c>
      <c r="AJ16" s="90"/>
      <c r="AK16" s="5"/>
      <c r="AL16" s="90" t="s">
        <v>13</v>
      </c>
      <c r="AM16" s="90"/>
      <c r="AN16" s="5"/>
      <c r="AO16" s="21"/>
    </row>
    <row r="17" spans="2:53" x14ac:dyDescent="0.25">
      <c r="U17" s="20"/>
      <c r="V17" s="5"/>
      <c r="W17" s="90"/>
      <c r="X17" s="90"/>
      <c r="Y17" s="5"/>
      <c r="Z17" s="90"/>
      <c r="AA17" s="90"/>
      <c r="AB17" s="5"/>
      <c r="AC17" s="6"/>
      <c r="AD17" s="4"/>
      <c r="AE17" s="5"/>
      <c r="AF17" s="90"/>
      <c r="AG17" s="90"/>
      <c r="AH17" s="5"/>
      <c r="AI17" s="90"/>
      <c r="AJ17" s="90"/>
      <c r="AK17" s="5"/>
      <c r="AL17" s="90"/>
      <c r="AM17" s="90"/>
      <c r="AN17" s="5"/>
      <c r="AO17" s="21"/>
    </row>
    <row r="18" spans="2:53" ht="32.25" customHeight="1" x14ac:dyDescent="0.25">
      <c r="U18" s="20"/>
      <c r="V18" s="5"/>
      <c r="W18" s="6"/>
      <c r="X18" s="4"/>
      <c r="Y18" s="5"/>
      <c r="Z18" s="6"/>
      <c r="AA18" s="4"/>
      <c r="AB18" s="5"/>
      <c r="AC18" s="6"/>
      <c r="AD18" s="4"/>
      <c r="AE18" s="5"/>
      <c r="AF18" s="6"/>
      <c r="AG18" s="4"/>
      <c r="AH18" s="5"/>
      <c r="AI18" s="6"/>
      <c r="AJ18" s="4"/>
      <c r="AK18" s="5"/>
      <c r="AL18" s="6"/>
      <c r="AM18" s="4"/>
      <c r="AN18" s="5"/>
      <c r="AO18" s="21"/>
    </row>
    <row r="19" spans="2:53" ht="15" customHeight="1" x14ac:dyDescent="0.25">
      <c r="U19" s="86" t="s">
        <v>5</v>
      </c>
      <c r="V19" s="70"/>
      <c r="W19" s="87"/>
      <c r="X19" s="69" t="s">
        <v>4</v>
      </c>
      <c r="Y19" s="70"/>
      <c r="Z19" s="87"/>
      <c r="AA19" s="69" t="s">
        <v>3</v>
      </c>
      <c r="AB19" s="70"/>
      <c r="AC19" s="87"/>
      <c r="AD19" s="69" t="s">
        <v>2</v>
      </c>
      <c r="AE19" s="70"/>
      <c r="AF19" s="87"/>
      <c r="AG19" s="69" t="s">
        <v>1</v>
      </c>
      <c r="AH19" s="70"/>
      <c r="AI19" s="87"/>
      <c r="AJ19" s="69" t="s">
        <v>6</v>
      </c>
      <c r="AK19" s="70"/>
      <c r="AL19" s="87"/>
      <c r="AM19" s="69" t="s">
        <v>7</v>
      </c>
      <c r="AN19" s="70"/>
      <c r="AO19" s="71"/>
    </row>
    <row r="20" spans="2:53" ht="15.75" customHeight="1" thickBot="1" x14ac:dyDescent="0.3">
      <c r="U20" s="88"/>
      <c r="V20" s="73"/>
      <c r="W20" s="89"/>
      <c r="X20" s="72"/>
      <c r="Y20" s="73"/>
      <c r="Z20" s="89"/>
      <c r="AA20" s="72"/>
      <c r="AB20" s="73"/>
      <c r="AC20" s="89"/>
      <c r="AD20" s="72"/>
      <c r="AE20" s="73"/>
      <c r="AF20" s="89"/>
      <c r="AG20" s="72"/>
      <c r="AH20" s="73"/>
      <c r="AI20" s="89"/>
      <c r="AJ20" s="72"/>
      <c r="AK20" s="73"/>
      <c r="AL20" s="89"/>
      <c r="AM20" s="72"/>
      <c r="AN20" s="73"/>
      <c r="AO20" s="74"/>
    </row>
    <row r="21" spans="2:53" ht="6" customHeight="1" x14ac:dyDescent="0.25"/>
    <row r="22" spans="2:53" x14ac:dyDescent="0.25">
      <c r="S22" s="46" t="s">
        <v>88</v>
      </c>
      <c r="U22" s="75">
        <f>I30</f>
        <v>261.62556530059862</v>
      </c>
      <c r="V22" s="76"/>
      <c r="W22" s="77"/>
      <c r="X22" s="80">
        <f>I32</f>
        <v>293.66476791740757</v>
      </c>
      <c r="Y22" s="81"/>
      <c r="Z22" s="82"/>
      <c r="AA22" s="80">
        <f>I34</f>
        <v>329.62755691286992</v>
      </c>
      <c r="AB22" s="81"/>
      <c r="AC22" s="82"/>
      <c r="AD22" s="80">
        <f>I35</f>
        <v>349.22823143300388</v>
      </c>
      <c r="AE22" s="81"/>
      <c r="AF22" s="82"/>
      <c r="AG22" s="80">
        <f>I37</f>
        <v>391.99543598174927</v>
      </c>
      <c r="AH22" s="81"/>
      <c r="AI22" s="82"/>
      <c r="AJ22" s="83">
        <f>I39</f>
        <v>440</v>
      </c>
      <c r="AK22" s="84"/>
      <c r="AL22" s="85"/>
      <c r="AM22" s="80">
        <f>I41</f>
        <v>493.88330125612413</v>
      </c>
      <c r="AN22" s="81"/>
      <c r="AO22" s="82"/>
      <c r="AP22" s="41"/>
    </row>
    <row r="23" spans="2:53" x14ac:dyDescent="0.25"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2:53" x14ac:dyDescent="0.25">
      <c r="S24" s="23" t="s">
        <v>63</v>
      </c>
      <c r="U24" s="64" t="s">
        <v>86</v>
      </c>
      <c r="V24" s="64"/>
      <c r="W24" s="64"/>
      <c r="AJ24" s="64" t="s">
        <v>87</v>
      </c>
      <c r="AK24" s="64"/>
      <c r="AL24" s="64"/>
    </row>
    <row r="25" spans="2:53" ht="28.5" customHeight="1" x14ac:dyDescent="0.55000000000000004">
      <c r="S25" s="48" t="s">
        <v>64</v>
      </c>
      <c r="U25" s="68" t="s">
        <v>5</v>
      </c>
      <c r="V25" s="68"/>
      <c r="W25" s="68"/>
      <c r="X25" s="56" t="s">
        <v>4</v>
      </c>
      <c r="Y25" s="56"/>
      <c r="Z25" s="56"/>
      <c r="AA25" s="56" t="s">
        <v>3</v>
      </c>
      <c r="AB25" s="56"/>
      <c r="AC25" s="56"/>
      <c r="AD25" s="56" t="s">
        <v>2</v>
      </c>
      <c r="AE25" s="56"/>
      <c r="AF25" s="56"/>
      <c r="AG25" s="56" t="s">
        <v>1</v>
      </c>
      <c r="AH25" s="56"/>
      <c r="AI25" s="56"/>
      <c r="AJ25" s="68" t="s">
        <v>6</v>
      </c>
      <c r="AK25" s="68"/>
      <c r="AL25" s="68"/>
      <c r="AM25" s="56" t="s">
        <v>7</v>
      </c>
      <c r="AN25" s="56"/>
      <c r="AO25" s="56"/>
      <c r="AS25" s="53" t="s">
        <v>112</v>
      </c>
      <c r="AT25" s="54" t="s">
        <v>113</v>
      </c>
      <c r="AU25" s="54" t="s">
        <v>114</v>
      </c>
      <c r="AV25" s="54" t="s">
        <v>115</v>
      </c>
      <c r="AW25" s="53" t="s">
        <v>116</v>
      </c>
      <c r="AX25" s="54" t="s">
        <v>117</v>
      </c>
      <c r="AY25" s="54" t="s">
        <v>118</v>
      </c>
      <c r="AZ25" s="53" t="s">
        <v>119</v>
      </c>
      <c r="BA25" t="s">
        <v>110</v>
      </c>
    </row>
    <row r="26" spans="2:53" ht="28.5" customHeight="1" x14ac:dyDescent="0.4">
      <c r="S26" s="48" t="s">
        <v>105</v>
      </c>
      <c r="U26" s="65" t="s">
        <v>37</v>
      </c>
      <c r="V26" s="66"/>
      <c r="W26" s="67"/>
      <c r="X26" s="57" t="s">
        <v>41</v>
      </c>
      <c r="Y26" s="58"/>
      <c r="Z26" s="59"/>
      <c r="AA26" s="57" t="s">
        <v>42</v>
      </c>
      <c r="AB26" s="58"/>
      <c r="AC26" s="59"/>
      <c r="AD26" s="57" t="s">
        <v>43</v>
      </c>
      <c r="AE26" s="58"/>
      <c r="AF26" s="59"/>
      <c r="AG26" s="57" t="s">
        <v>39</v>
      </c>
      <c r="AH26" s="58"/>
      <c r="AI26" s="59"/>
      <c r="AJ26" s="65" t="s">
        <v>46</v>
      </c>
      <c r="AK26" s="66"/>
      <c r="AL26" s="67"/>
      <c r="AM26" s="57" t="s">
        <v>48</v>
      </c>
      <c r="AN26" s="58"/>
      <c r="AO26" s="59"/>
      <c r="AS26" s="53" t="s">
        <v>112</v>
      </c>
      <c r="AT26" s="54" t="s">
        <v>113</v>
      </c>
      <c r="AU26" s="54" t="s">
        <v>114</v>
      </c>
      <c r="AV26" s="53" t="s">
        <v>115</v>
      </c>
      <c r="AW26" s="54" t="s">
        <v>116</v>
      </c>
      <c r="AX26" s="54" t="s">
        <v>117</v>
      </c>
      <c r="AY26" s="54" t="s">
        <v>118</v>
      </c>
      <c r="AZ26" s="53" t="s">
        <v>119</v>
      </c>
      <c r="BA26" t="s">
        <v>111</v>
      </c>
    </row>
    <row r="27" spans="2:53" ht="28.5" customHeight="1" x14ac:dyDescent="0.55000000000000004">
      <c r="B27" s="30"/>
      <c r="S27" s="48" t="s">
        <v>65</v>
      </c>
      <c r="U27" s="60" t="s">
        <v>74</v>
      </c>
      <c r="V27" s="61"/>
      <c r="W27" s="61"/>
      <c r="X27" s="62" t="s">
        <v>75</v>
      </c>
      <c r="Y27" s="63"/>
      <c r="Z27" s="63"/>
      <c r="AA27" s="62" t="s">
        <v>76</v>
      </c>
      <c r="AB27" s="63"/>
      <c r="AC27" s="63"/>
      <c r="AD27" s="62" t="s">
        <v>77</v>
      </c>
      <c r="AE27" s="63"/>
      <c r="AF27" s="63"/>
      <c r="AG27" s="62" t="s">
        <v>78</v>
      </c>
      <c r="AH27" s="63"/>
      <c r="AI27" s="63"/>
      <c r="AJ27" s="60" t="s">
        <v>79</v>
      </c>
      <c r="AK27" s="61"/>
      <c r="AL27" s="61"/>
      <c r="AM27" s="62" t="s">
        <v>80</v>
      </c>
      <c r="AN27" s="63"/>
      <c r="AO27" s="63"/>
    </row>
    <row r="28" spans="2:53" ht="17.25" customHeight="1" x14ac:dyDescent="0.25">
      <c r="E28" s="33" t="s">
        <v>122</v>
      </c>
    </row>
    <row r="29" spans="2:53" ht="17.25" customHeight="1" thickBot="1" x14ac:dyDescent="0.3">
      <c r="D29" s="30" t="s">
        <v>33</v>
      </c>
      <c r="E29" s="31">
        <v>0</v>
      </c>
      <c r="F29" s="31">
        <v>1</v>
      </c>
      <c r="G29" s="31">
        <v>2</v>
      </c>
      <c r="H29" s="31">
        <v>3</v>
      </c>
      <c r="I29" s="31">
        <v>4</v>
      </c>
      <c r="J29" s="31">
        <v>5</v>
      </c>
      <c r="K29" s="31">
        <v>6</v>
      </c>
      <c r="L29" s="31">
        <v>7</v>
      </c>
      <c r="M29" s="31">
        <v>8</v>
      </c>
      <c r="N29" s="31">
        <v>9</v>
      </c>
      <c r="O29" s="31">
        <v>10</v>
      </c>
    </row>
    <row r="30" spans="2:53" ht="17.25" customHeight="1" x14ac:dyDescent="0.25">
      <c r="C30" s="33" t="s">
        <v>35</v>
      </c>
      <c r="D30" s="37" t="s">
        <v>26</v>
      </c>
      <c r="E30" s="92">
        <f t="shared" ref="E30:O30" si="0">440*2^((E46-9)/12)</f>
        <v>16.351597831287414</v>
      </c>
      <c r="F30" s="92">
        <f t="shared" si="0"/>
        <v>32.703195662574828</v>
      </c>
      <c r="G30" s="92">
        <f t="shared" si="0"/>
        <v>65.406391325149656</v>
      </c>
      <c r="H30" s="93">
        <f t="shared" si="0"/>
        <v>130.81278265029931</v>
      </c>
      <c r="I30" s="102">
        <f t="shared" si="0"/>
        <v>261.62556530059862</v>
      </c>
      <c r="J30" s="94">
        <f t="shared" si="0"/>
        <v>523.25113060119725</v>
      </c>
      <c r="K30" s="92">
        <f t="shared" si="0"/>
        <v>1046.5022612023945</v>
      </c>
      <c r="L30" s="92">
        <f t="shared" si="0"/>
        <v>2093.004522404789</v>
      </c>
      <c r="M30" s="92">
        <f t="shared" si="0"/>
        <v>4186.0090448095771</v>
      </c>
      <c r="N30" s="92">
        <f t="shared" si="0"/>
        <v>8372.0180896191559</v>
      </c>
      <c r="O30" s="92">
        <f t="shared" si="0"/>
        <v>16744.036179238312</v>
      </c>
    </row>
    <row r="31" spans="2:53" ht="17.25" customHeight="1" x14ac:dyDescent="0.3">
      <c r="D31" s="38" t="s">
        <v>81</v>
      </c>
      <c r="E31" s="92">
        <f t="shared" ref="E31:O31" si="1">440*2^((E47-9)/12)</f>
        <v>17.323914436054505</v>
      </c>
      <c r="F31" s="92">
        <f t="shared" si="1"/>
        <v>34.647828872109017</v>
      </c>
      <c r="G31" s="92">
        <f t="shared" si="1"/>
        <v>69.295657744218019</v>
      </c>
      <c r="H31" s="93">
        <f t="shared" si="1"/>
        <v>138.59131548843604</v>
      </c>
      <c r="I31" s="95">
        <f t="shared" si="1"/>
        <v>277.18263097687208</v>
      </c>
      <c r="J31" s="94">
        <f t="shared" si="1"/>
        <v>554.36526195374415</v>
      </c>
      <c r="K31" s="92">
        <f t="shared" si="1"/>
        <v>1108.7305239074883</v>
      </c>
      <c r="L31" s="92">
        <f t="shared" si="1"/>
        <v>2217.4610478149771</v>
      </c>
      <c r="M31" s="92">
        <f t="shared" si="1"/>
        <v>4434.9220956299532</v>
      </c>
      <c r="N31" s="92">
        <f t="shared" si="1"/>
        <v>8869.8441912599046</v>
      </c>
      <c r="O31" s="92">
        <f t="shared" si="1"/>
        <v>17739.688382519809</v>
      </c>
    </row>
    <row r="32" spans="2:53" ht="17.25" customHeight="1" x14ac:dyDescent="0.25">
      <c r="D32" s="37" t="s">
        <v>27</v>
      </c>
      <c r="E32" s="92">
        <f t="shared" ref="E32:O32" si="2">440*2^((E48-9)/12)</f>
        <v>18.354047994837977</v>
      </c>
      <c r="F32" s="92">
        <f t="shared" si="2"/>
        <v>36.708095989675947</v>
      </c>
      <c r="G32" s="92">
        <f t="shared" si="2"/>
        <v>73.416191979351879</v>
      </c>
      <c r="H32" s="93">
        <f t="shared" si="2"/>
        <v>146.83238395870382</v>
      </c>
      <c r="I32" s="95">
        <f t="shared" si="2"/>
        <v>293.66476791740757</v>
      </c>
      <c r="J32" s="94">
        <f t="shared" si="2"/>
        <v>587.32953583481515</v>
      </c>
      <c r="K32" s="92">
        <f t="shared" si="2"/>
        <v>1174.6590716696303</v>
      </c>
      <c r="L32" s="92">
        <f t="shared" si="2"/>
        <v>2349.3181433392601</v>
      </c>
      <c r="M32" s="92">
        <f t="shared" si="2"/>
        <v>4698.6362866785194</v>
      </c>
      <c r="N32" s="92">
        <f t="shared" si="2"/>
        <v>9397.2725733570442</v>
      </c>
      <c r="O32" s="92">
        <f t="shared" si="2"/>
        <v>18794.545146714081</v>
      </c>
    </row>
    <row r="33" spans="4:37" ht="17.25" customHeight="1" x14ac:dyDescent="0.3">
      <c r="D33" s="38" t="s">
        <v>82</v>
      </c>
      <c r="E33" s="92">
        <f t="shared" ref="E33:O33" si="3">440*2^((E49-9)/12)</f>
        <v>19.445436482630058</v>
      </c>
      <c r="F33" s="92">
        <f t="shared" si="3"/>
        <v>38.890872965260115</v>
      </c>
      <c r="G33" s="92">
        <f t="shared" si="3"/>
        <v>77.781745930520216</v>
      </c>
      <c r="H33" s="93">
        <f t="shared" si="3"/>
        <v>155.56349186104046</v>
      </c>
      <c r="I33" s="95">
        <f t="shared" si="3"/>
        <v>311.12698372208087</v>
      </c>
      <c r="J33" s="94">
        <f t="shared" si="3"/>
        <v>622.25396744416184</v>
      </c>
      <c r="K33" s="92">
        <f t="shared" si="3"/>
        <v>1244.5079348883235</v>
      </c>
      <c r="L33" s="92">
        <f t="shared" si="3"/>
        <v>2489.0158697766474</v>
      </c>
      <c r="M33" s="92">
        <f t="shared" si="3"/>
        <v>4978.0317395532938</v>
      </c>
      <c r="N33" s="92">
        <f t="shared" si="3"/>
        <v>9956.0634791065877</v>
      </c>
      <c r="O33" s="92">
        <f t="shared" si="3"/>
        <v>19912.126958213179</v>
      </c>
    </row>
    <row r="34" spans="4:37" ht="17.25" customHeight="1" x14ac:dyDescent="0.25">
      <c r="D34" s="37" t="s">
        <v>28</v>
      </c>
      <c r="E34" s="92">
        <f t="shared" ref="E34:O34" si="4">440*2^((E50-9)/12)</f>
        <v>20.601722307054366</v>
      </c>
      <c r="F34" s="92">
        <f t="shared" si="4"/>
        <v>41.203444614108754</v>
      </c>
      <c r="G34" s="92">
        <f t="shared" si="4"/>
        <v>82.406889228217494</v>
      </c>
      <c r="H34" s="93">
        <f t="shared" si="4"/>
        <v>164.81377845643496</v>
      </c>
      <c r="I34" s="95">
        <f t="shared" si="4"/>
        <v>329.62755691286992</v>
      </c>
      <c r="J34" s="94">
        <f t="shared" si="4"/>
        <v>659.25511382573984</v>
      </c>
      <c r="K34" s="92">
        <f t="shared" si="4"/>
        <v>1318.5102276514795</v>
      </c>
      <c r="L34" s="92">
        <f t="shared" si="4"/>
        <v>2637.0204553029598</v>
      </c>
      <c r="M34" s="92">
        <f t="shared" si="4"/>
        <v>5274.0409106059187</v>
      </c>
      <c r="N34" s="92">
        <f t="shared" si="4"/>
        <v>10548.081821211836</v>
      </c>
      <c r="O34" s="92">
        <f t="shared" si="4"/>
        <v>21096.163642423671</v>
      </c>
    </row>
    <row r="35" spans="4:37" ht="17.25" customHeight="1" x14ac:dyDescent="0.25">
      <c r="D35" s="37" t="s">
        <v>29</v>
      </c>
      <c r="E35" s="92">
        <f t="shared" ref="E35:O35" si="5">440*2^((E51-9)/12)</f>
        <v>21.82676446456275</v>
      </c>
      <c r="F35" s="92">
        <f t="shared" si="5"/>
        <v>43.653528929125486</v>
      </c>
      <c r="G35" s="92">
        <f t="shared" si="5"/>
        <v>87.307057858250957</v>
      </c>
      <c r="H35" s="93">
        <f t="shared" si="5"/>
        <v>174.61411571650197</v>
      </c>
      <c r="I35" s="95">
        <f t="shared" si="5"/>
        <v>349.22823143300388</v>
      </c>
      <c r="J35" s="94">
        <f t="shared" si="5"/>
        <v>698.45646286600777</v>
      </c>
      <c r="K35" s="92">
        <f t="shared" si="5"/>
        <v>1396.9129257320155</v>
      </c>
      <c r="L35" s="92">
        <f t="shared" si="5"/>
        <v>2793.8258514640311</v>
      </c>
      <c r="M35" s="92">
        <f t="shared" si="5"/>
        <v>5587.6517029280612</v>
      </c>
      <c r="N35" s="92">
        <f t="shared" si="5"/>
        <v>11175.303405856126</v>
      </c>
      <c r="O35" s="92">
        <f t="shared" si="5"/>
        <v>22350.606811712249</v>
      </c>
    </row>
    <row r="36" spans="4:37" ht="17.25" customHeight="1" x14ac:dyDescent="0.3">
      <c r="D36" s="38" t="s">
        <v>83</v>
      </c>
      <c r="E36" s="92">
        <f t="shared" ref="E36:O36" si="6">440*2^((E52-9)/12)</f>
        <v>23.124651419477154</v>
      </c>
      <c r="F36" s="92">
        <f t="shared" si="6"/>
        <v>46.249302838954307</v>
      </c>
      <c r="G36" s="92">
        <f t="shared" si="6"/>
        <v>92.498605677908614</v>
      </c>
      <c r="H36" s="93">
        <f t="shared" si="6"/>
        <v>184.99721135581723</v>
      </c>
      <c r="I36" s="95">
        <f t="shared" si="6"/>
        <v>369.99442271163446</v>
      </c>
      <c r="J36" s="94">
        <f t="shared" si="6"/>
        <v>739.9888454232688</v>
      </c>
      <c r="K36" s="92">
        <f t="shared" si="6"/>
        <v>1479.9776908465376</v>
      </c>
      <c r="L36" s="92">
        <f t="shared" si="6"/>
        <v>2959.9553816930757</v>
      </c>
      <c r="M36" s="92">
        <f t="shared" si="6"/>
        <v>5919.9107633861504</v>
      </c>
      <c r="N36" s="92">
        <f t="shared" si="6"/>
        <v>11839.821526772301</v>
      </c>
      <c r="O36" s="92">
        <f t="shared" si="6"/>
        <v>23679.643053544605</v>
      </c>
    </row>
    <row r="37" spans="4:37" x14ac:dyDescent="0.25">
      <c r="D37" s="37" t="s">
        <v>30</v>
      </c>
      <c r="E37" s="92">
        <f t="shared" ref="E37:O37" si="7">440*2^((E53-9)/12)</f>
        <v>24.499714748859326</v>
      </c>
      <c r="F37" s="92">
        <f t="shared" si="7"/>
        <v>48.99942949771868</v>
      </c>
      <c r="G37" s="92">
        <f t="shared" si="7"/>
        <v>97.998858995437345</v>
      </c>
      <c r="H37" s="93">
        <f t="shared" si="7"/>
        <v>195.99771799087463</v>
      </c>
      <c r="I37" s="95">
        <f t="shared" si="7"/>
        <v>391.99543598174927</v>
      </c>
      <c r="J37" s="94">
        <f t="shared" si="7"/>
        <v>783.99087196349853</v>
      </c>
      <c r="K37" s="92">
        <f t="shared" si="7"/>
        <v>1567.9817439269968</v>
      </c>
      <c r="L37" s="92">
        <f t="shared" si="7"/>
        <v>3135.9634878539941</v>
      </c>
      <c r="M37" s="92">
        <f t="shared" si="7"/>
        <v>6271.9269757079892</v>
      </c>
      <c r="N37" s="92">
        <f t="shared" si="7"/>
        <v>12543.853951415975</v>
      </c>
      <c r="O37" s="92">
        <f t="shared" si="7"/>
        <v>25087.707902831939</v>
      </c>
    </row>
    <row r="38" spans="4:37" ht="21" x14ac:dyDescent="0.3">
      <c r="D38" s="38" t="s">
        <v>84</v>
      </c>
      <c r="E38" s="92">
        <f t="shared" ref="E38:O38" si="8">440*2^((E54-9)/12)</f>
        <v>25.956543598746581</v>
      </c>
      <c r="F38" s="92">
        <f t="shared" si="8"/>
        <v>51.913087197493141</v>
      </c>
      <c r="G38" s="92">
        <f t="shared" si="8"/>
        <v>103.82617439498628</v>
      </c>
      <c r="H38" s="93">
        <f t="shared" si="8"/>
        <v>207.65234878997259</v>
      </c>
      <c r="I38" s="95">
        <f t="shared" si="8"/>
        <v>415.30469757994513</v>
      </c>
      <c r="J38" s="94">
        <f t="shared" si="8"/>
        <v>830.60939515989025</v>
      </c>
      <c r="K38" s="92">
        <f t="shared" si="8"/>
        <v>1661.2187903197805</v>
      </c>
      <c r="L38" s="92">
        <f t="shared" si="8"/>
        <v>3322.4375806395601</v>
      </c>
      <c r="M38" s="92">
        <f t="shared" si="8"/>
        <v>6644.8751612791211</v>
      </c>
      <c r="N38" s="92">
        <f t="shared" si="8"/>
        <v>13289.750322558248</v>
      </c>
      <c r="O38" s="92">
        <f t="shared" si="8"/>
        <v>26579.500645116499</v>
      </c>
    </row>
    <row r="39" spans="4:37" x14ac:dyDescent="0.25">
      <c r="D39" s="37" t="s">
        <v>31</v>
      </c>
      <c r="E39" s="92">
        <f t="shared" ref="E39:O39" si="9">440*2^((E55-9)/12)</f>
        <v>27.5</v>
      </c>
      <c r="F39" s="92">
        <f t="shared" si="9"/>
        <v>55</v>
      </c>
      <c r="G39" s="92">
        <f t="shared" si="9"/>
        <v>110</v>
      </c>
      <c r="H39" s="93">
        <f t="shared" si="9"/>
        <v>220</v>
      </c>
      <c r="I39" s="96">
        <f t="shared" si="9"/>
        <v>440</v>
      </c>
      <c r="J39" s="94">
        <f t="shared" si="9"/>
        <v>880</v>
      </c>
      <c r="K39" s="92">
        <f t="shared" si="9"/>
        <v>1760</v>
      </c>
      <c r="L39" s="92">
        <f t="shared" si="9"/>
        <v>3520</v>
      </c>
      <c r="M39" s="92">
        <f t="shared" si="9"/>
        <v>7040</v>
      </c>
      <c r="N39" s="92">
        <f t="shared" si="9"/>
        <v>14080</v>
      </c>
      <c r="O39" s="92">
        <f t="shared" si="9"/>
        <v>28160</v>
      </c>
    </row>
    <row r="40" spans="4:37" ht="21" x14ac:dyDescent="0.3">
      <c r="D40" s="38" t="s">
        <v>85</v>
      </c>
      <c r="E40" s="97">
        <f t="shared" ref="E40:O40" si="10">440*2^((E56-9)/12)</f>
        <v>29.135235094880628</v>
      </c>
      <c r="F40" s="97">
        <f t="shared" si="10"/>
        <v>58.270470189761255</v>
      </c>
      <c r="G40" s="97">
        <f t="shared" si="10"/>
        <v>116.54094037952248</v>
      </c>
      <c r="H40" s="98">
        <f t="shared" si="10"/>
        <v>233.08188075904496</v>
      </c>
      <c r="I40" s="95">
        <f t="shared" si="10"/>
        <v>466.16376151808993</v>
      </c>
      <c r="J40" s="99">
        <f t="shared" si="10"/>
        <v>932.32752303617963</v>
      </c>
      <c r="K40" s="97">
        <f t="shared" si="10"/>
        <v>1864.6550460723597</v>
      </c>
      <c r="L40" s="97">
        <f t="shared" si="10"/>
        <v>3729.3100921447194</v>
      </c>
      <c r="M40" s="97">
        <f t="shared" si="10"/>
        <v>7458.6201842894361</v>
      </c>
      <c r="N40" s="97">
        <f t="shared" si="10"/>
        <v>14917.240368578872</v>
      </c>
      <c r="O40" s="97">
        <f t="shared" si="10"/>
        <v>29834.480737157748</v>
      </c>
    </row>
    <row r="41" spans="4:37" ht="15.75" thickBot="1" x14ac:dyDescent="0.3">
      <c r="D41" s="37" t="s">
        <v>32</v>
      </c>
      <c r="E41" s="97">
        <f t="shared" ref="E41:O41" si="11">440*2^((E57-9)/12)</f>
        <v>30.867706328507751</v>
      </c>
      <c r="F41" s="97">
        <f t="shared" si="11"/>
        <v>61.735412657015516</v>
      </c>
      <c r="G41" s="97">
        <f t="shared" si="11"/>
        <v>123.47082531403106</v>
      </c>
      <c r="H41" s="98">
        <f t="shared" si="11"/>
        <v>246.94165062806206</v>
      </c>
      <c r="I41" s="100">
        <f t="shared" si="11"/>
        <v>493.88330125612413</v>
      </c>
      <c r="J41" s="99">
        <f t="shared" si="11"/>
        <v>987.76660251224826</v>
      </c>
      <c r="K41" s="97">
        <f t="shared" si="11"/>
        <v>1975.5332050244961</v>
      </c>
      <c r="L41" s="97">
        <f t="shared" si="11"/>
        <v>3951.0664100489917</v>
      </c>
      <c r="M41" s="97">
        <f t="shared" si="11"/>
        <v>7902.1328200979879</v>
      </c>
      <c r="N41" s="97">
        <f t="shared" si="11"/>
        <v>15804.265640195976</v>
      </c>
      <c r="O41" s="97">
        <f t="shared" si="11"/>
        <v>31608.531280391944</v>
      </c>
    </row>
    <row r="42" spans="4:37" x14ac:dyDescent="0.25"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4:37" x14ac:dyDescent="0.25">
      <c r="P43" t="s">
        <v>107</v>
      </c>
    </row>
    <row r="44" spans="4:37" x14ac:dyDescent="0.25">
      <c r="E44" s="23">
        <v>-1</v>
      </c>
      <c r="F44" s="23">
        <v>0</v>
      </c>
      <c r="G44" s="23">
        <v>1</v>
      </c>
      <c r="H44" s="23">
        <v>2</v>
      </c>
      <c r="I44" s="23">
        <v>3</v>
      </c>
      <c r="J44" s="23">
        <v>4</v>
      </c>
      <c r="K44" s="23">
        <v>5</v>
      </c>
      <c r="L44" s="23">
        <v>6</v>
      </c>
      <c r="M44" s="23">
        <v>7</v>
      </c>
      <c r="N44" s="23">
        <v>8</v>
      </c>
      <c r="O44" s="23">
        <v>9</v>
      </c>
      <c r="P44" s="22" t="s">
        <v>106</v>
      </c>
    </row>
    <row r="45" spans="4:37" x14ac:dyDescent="0.25">
      <c r="D45" s="30" t="s">
        <v>34</v>
      </c>
      <c r="E45" s="23">
        <v>0</v>
      </c>
      <c r="F45" s="23">
        <v>1</v>
      </c>
      <c r="G45" s="23">
        <v>2</v>
      </c>
      <c r="H45" s="23">
        <v>3</v>
      </c>
      <c r="I45" s="23">
        <v>4</v>
      </c>
      <c r="J45" s="23">
        <v>5</v>
      </c>
      <c r="K45" s="23">
        <v>6</v>
      </c>
      <c r="L45" s="23">
        <v>7</v>
      </c>
      <c r="M45" s="23">
        <v>8</v>
      </c>
      <c r="N45" s="23">
        <v>9</v>
      </c>
      <c r="O45" s="23">
        <v>10</v>
      </c>
      <c r="P45" s="22" t="s">
        <v>108</v>
      </c>
      <c r="T45" s="23">
        <v>0</v>
      </c>
      <c r="U45" s="23">
        <v>1</v>
      </c>
      <c r="V45" s="23">
        <v>2</v>
      </c>
      <c r="W45" s="23">
        <v>3</v>
      </c>
      <c r="X45" s="23">
        <v>4</v>
      </c>
      <c r="Y45" s="23">
        <v>5</v>
      </c>
      <c r="Z45" s="23">
        <v>6</v>
      </c>
      <c r="AA45" s="23">
        <v>7</v>
      </c>
      <c r="AB45" s="23">
        <v>8</v>
      </c>
      <c r="AC45" s="23">
        <v>9</v>
      </c>
      <c r="AD45" s="34">
        <v>10</v>
      </c>
      <c r="AK45" t="s">
        <v>88</v>
      </c>
    </row>
    <row r="46" spans="4:37" ht="17.25" customHeight="1" x14ac:dyDescent="0.25">
      <c r="D46" s="37" t="s">
        <v>26</v>
      </c>
      <c r="E46" s="1">
        <v>-48</v>
      </c>
      <c r="F46" s="2">
        <f>E57+1</f>
        <v>-36</v>
      </c>
      <c r="G46" s="2">
        <f t="shared" ref="G46:O46" si="12">F57+1</f>
        <v>-24</v>
      </c>
      <c r="H46" s="2">
        <f t="shared" si="12"/>
        <v>-12</v>
      </c>
      <c r="I46" s="28">
        <f t="shared" si="12"/>
        <v>0</v>
      </c>
      <c r="J46" s="2">
        <f t="shared" si="12"/>
        <v>12</v>
      </c>
      <c r="K46" s="2">
        <f t="shared" si="12"/>
        <v>24</v>
      </c>
      <c r="L46" s="2">
        <f t="shared" si="12"/>
        <v>36</v>
      </c>
      <c r="M46" s="2">
        <f t="shared" si="12"/>
        <v>48</v>
      </c>
      <c r="N46" s="2">
        <f t="shared" si="12"/>
        <v>60</v>
      </c>
      <c r="O46" s="3">
        <f t="shared" si="12"/>
        <v>72</v>
      </c>
      <c r="T46" s="22" t="str">
        <f>$D46&amp;E$45</f>
        <v>C0</v>
      </c>
      <c r="U46" s="22" t="str">
        <f t="shared" ref="U46:AD57" si="13">$D46&amp;F$45</f>
        <v>C1</v>
      </c>
      <c r="V46" s="22" t="str">
        <f t="shared" si="13"/>
        <v>C2</v>
      </c>
      <c r="W46" s="22" t="str">
        <f t="shared" si="13"/>
        <v>C3</v>
      </c>
      <c r="X46" s="22" t="str">
        <f t="shared" si="13"/>
        <v>C4</v>
      </c>
      <c r="Y46" s="22" t="str">
        <f t="shared" si="13"/>
        <v>C5</v>
      </c>
      <c r="Z46" s="22" t="str">
        <f t="shared" si="13"/>
        <v>C6</v>
      </c>
      <c r="AA46" s="22" t="str">
        <f t="shared" si="13"/>
        <v>C7</v>
      </c>
      <c r="AB46" s="22" t="str">
        <f t="shared" si="13"/>
        <v>C8</v>
      </c>
      <c r="AC46" s="22" t="str">
        <f t="shared" si="13"/>
        <v>C9</v>
      </c>
      <c r="AD46" s="22" t="str">
        <f t="shared" si="13"/>
        <v>C10</v>
      </c>
      <c r="AH46" t="s">
        <v>67</v>
      </c>
      <c r="AI46" t="s">
        <v>37</v>
      </c>
      <c r="AJ46" t="s">
        <v>89</v>
      </c>
      <c r="AK46" s="47">
        <v>261.62556530059862</v>
      </c>
    </row>
    <row r="47" spans="4:37" ht="17.25" customHeight="1" x14ac:dyDescent="0.3">
      <c r="D47" s="38" t="s">
        <v>81</v>
      </c>
      <c r="E47" s="4">
        <f>E46+1</f>
        <v>-47</v>
      </c>
      <c r="F47" s="5">
        <f>F46+1</f>
        <v>-35</v>
      </c>
      <c r="G47" s="5">
        <f t="shared" ref="G47:O57" si="14">G46+1</f>
        <v>-23</v>
      </c>
      <c r="H47" s="5">
        <f t="shared" si="14"/>
        <v>-11</v>
      </c>
      <c r="I47" s="24">
        <f t="shared" si="14"/>
        <v>1</v>
      </c>
      <c r="J47" s="5">
        <f t="shared" si="14"/>
        <v>13</v>
      </c>
      <c r="K47" s="5">
        <f t="shared" si="14"/>
        <v>25</v>
      </c>
      <c r="L47" s="5">
        <f t="shared" si="14"/>
        <v>37</v>
      </c>
      <c r="M47" s="5">
        <f t="shared" si="14"/>
        <v>49</v>
      </c>
      <c r="N47" s="5">
        <f t="shared" si="14"/>
        <v>61</v>
      </c>
      <c r="O47" s="6">
        <f t="shared" si="14"/>
        <v>73</v>
      </c>
      <c r="T47" s="22" t="str">
        <f t="shared" ref="T47:T57" si="15">$D47&amp;E$45</f>
        <v>C#0</v>
      </c>
      <c r="U47" s="22" t="str">
        <f t="shared" si="13"/>
        <v>C#1</v>
      </c>
      <c r="V47" s="22" t="str">
        <f t="shared" si="13"/>
        <v>C#2</v>
      </c>
      <c r="W47" s="22" t="str">
        <f t="shared" si="13"/>
        <v>C#3</v>
      </c>
      <c r="X47" s="22" t="str">
        <f t="shared" si="13"/>
        <v>C#4</v>
      </c>
      <c r="Y47" s="22" t="str">
        <f t="shared" si="13"/>
        <v>C#5</v>
      </c>
      <c r="Z47" s="22" t="str">
        <f t="shared" si="13"/>
        <v>C#6</v>
      </c>
      <c r="AA47" s="22" t="str">
        <f t="shared" si="13"/>
        <v>C#7</v>
      </c>
      <c r="AB47" s="22" t="str">
        <f t="shared" si="13"/>
        <v>C#8</v>
      </c>
      <c r="AC47" s="22" t="str">
        <f t="shared" si="13"/>
        <v>C#9</v>
      </c>
      <c r="AD47" s="22" t="str">
        <f t="shared" si="13"/>
        <v>C#10</v>
      </c>
      <c r="AH47" t="s">
        <v>99</v>
      </c>
      <c r="AI47" t="s">
        <v>40</v>
      </c>
      <c r="AJ47" t="s">
        <v>90</v>
      </c>
      <c r="AK47" s="47">
        <v>277.18263097687208</v>
      </c>
    </row>
    <row r="48" spans="4:37" ht="17.25" customHeight="1" x14ac:dyDescent="0.25">
      <c r="D48" s="37" t="s">
        <v>27</v>
      </c>
      <c r="E48" s="4">
        <f>E47+1</f>
        <v>-46</v>
      </c>
      <c r="F48" s="5">
        <f t="shared" ref="F48:F57" si="16">F47+1</f>
        <v>-34</v>
      </c>
      <c r="G48" s="5">
        <f t="shared" si="14"/>
        <v>-22</v>
      </c>
      <c r="H48" s="5">
        <f t="shared" si="14"/>
        <v>-10</v>
      </c>
      <c r="I48" s="24">
        <f t="shared" si="14"/>
        <v>2</v>
      </c>
      <c r="J48" s="5">
        <f t="shared" si="14"/>
        <v>14</v>
      </c>
      <c r="K48" s="5">
        <f t="shared" si="14"/>
        <v>26</v>
      </c>
      <c r="L48" s="5">
        <f t="shared" si="14"/>
        <v>38</v>
      </c>
      <c r="M48" s="5">
        <f t="shared" si="14"/>
        <v>50</v>
      </c>
      <c r="N48" s="5">
        <f t="shared" si="14"/>
        <v>62</v>
      </c>
      <c r="O48" s="6">
        <f t="shared" si="14"/>
        <v>74</v>
      </c>
      <c r="T48" s="22" t="str">
        <f t="shared" si="15"/>
        <v>D0</v>
      </c>
      <c r="U48" s="22" t="str">
        <f t="shared" si="13"/>
        <v>D1</v>
      </c>
      <c r="V48" s="22" t="str">
        <f t="shared" si="13"/>
        <v>D2</v>
      </c>
      <c r="W48" s="22" t="str">
        <f t="shared" si="13"/>
        <v>D3</v>
      </c>
      <c r="X48" s="22" t="str">
        <f t="shared" si="13"/>
        <v>D4</v>
      </c>
      <c r="Y48" s="22" t="str">
        <f t="shared" si="13"/>
        <v>D5</v>
      </c>
      <c r="Z48" s="22" t="str">
        <f t="shared" si="13"/>
        <v>D6</v>
      </c>
      <c r="AA48" s="22" t="str">
        <f t="shared" si="13"/>
        <v>D7</v>
      </c>
      <c r="AB48" s="22" t="str">
        <f t="shared" si="13"/>
        <v>D8</v>
      </c>
      <c r="AC48" s="22" t="str">
        <f t="shared" si="13"/>
        <v>D9</v>
      </c>
      <c r="AD48" s="22" t="str">
        <f t="shared" si="13"/>
        <v>D10</v>
      </c>
      <c r="AH48" t="s">
        <v>68</v>
      </c>
      <c r="AI48" t="s">
        <v>41</v>
      </c>
      <c r="AJ48" t="s">
        <v>91</v>
      </c>
      <c r="AK48" s="47">
        <v>293.66476791740757</v>
      </c>
    </row>
    <row r="49" spans="3:37" ht="17.25" customHeight="1" x14ac:dyDescent="0.3">
      <c r="D49" s="38" t="s">
        <v>82</v>
      </c>
      <c r="E49" s="4">
        <f t="shared" ref="E49:E57" si="17">E48+1</f>
        <v>-45</v>
      </c>
      <c r="F49" s="5">
        <f t="shared" si="16"/>
        <v>-33</v>
      </c>
      <c r="G49" s="5">
        <f t="shared" si="14"/>
        <v>-21</v>
      </c>
      <c r="H49" s="5">
        <f t="shared" si="14"/>
        <v>-9</v>
      </c>
      <c r="I49" s="24">
        <f t="shared" si="14"/>
        <v>3</v>
      </c>
      <c r="J49" s="5">
        <f t="shared" si="14"/>
        <v>15</v>
      </c>
      <c r="K49" s="5">
        <f t="shared" si="14"/>
        <v>27</v>
      </c>
      <c r="L49" s="5">
        <f t="shared" si="14"/>
        <v>39</v>
      </c>
      <c r="M49" s="5">
        <f t="shared" si="14"/>
        <v>51</v>
      </c>
      <c r="N49" s="5">
        <f t="shared" si="14"/>
        <v>63</v>
      </c>
      <c r="O49" s="6">
        <f t="shared" si="14"/>
        <v>75</v>
      </c>
      <c r="T49" s="22" t="str">
        <f t="shared" si="15"/>
        <v>D#0</v>
      </c>
      <c r="U49" s="22" t="str">
        <f t="shared" si="13"/>
        <v>D#1</v>
      </c>
      <c r="V49" s="22" t="str">
        <f t="shared" si="13"/>
        <v>D#2</v>
      </c>
      <c r="W49" s="22" t="str">
        <f t="shared" si="13"/>
        <v>D#3</v>
      </c>
      <c r="X49" s="22" t="str">
        <f t="shared" si="13"/>
        <v>D#4</v>
      </c>
      <c r="Y49" s="22" t="str">
        <f t="shared" si="13"/>
        <v>D#5</v>
      </c>
      <c r="Z49" s="22" t="str">
        <f t="shared" si="13"/>
        <v>D#6</v>
      </c>
      <c r="AA49" s="22" t="str">
        <f t="shared" si="13"/>
        <v>D#7</v>
      </c>
      <c r="AB49" s="22" t="str">
        <f t="shared" si="13"/>
        <v>D#8</v>
      </c>
      <c r="AC49" s="22" t="str">
        <f t="shared" si="13"/>
        <v>D#9</v>
      </c>
      <c r="AD49" s="22" t="str">
        <f t="shared" si="13"/>
        <v>D#10</v>
      </c>
      <c r="AH49" t="s">
        <v>100</v>
      </c>
      <c r="AI49" t="s">
        <v>38</v>
      </c>
      <c r="AJ49" t="s">
        <v>92</v>
      </c>
      <c r="AK49" s="47">
        <v>311.12698372208087</v>
      </c>
    </row>
    <row r="50" spans="3:37" ht="17.25" customHeight="1" x14ac:dyDescent="0.25">
      <c r="D50" s="37" t="s">
        <v>28</v>
      </c>
      <c r="E50" s="4">
        <f t="shared" si="17"/>
        <v>-44</v>
      </c>
      <c r="F50" s="5">
        <f t="shared" si="16"/>
        <v>-32</v>
      </c>
      <c r="G50" s="5">
        <f t="shared" si="14"/>
        <v>-20</v>
      </c>
      <c r="H50" s="5">
        <f t="shared" si="14"/>
        <v>-8</v>
      </c>
      <c r="I50" s="24">
        <f t="shared" si="14"/>
        <v>4</v>
      </c>
      <c r="J50" s="5">
        <f t="shared" si="14"/>
        <v>16</v>
      </c>
      <c r="K50" s="5">
        <f t="shared" si="14"/>
        <v>28</v>
      </c>
      <c r="L50" s="5">
        <f t="shared" si="14"/>
        <v>40</v>
      </c>
      <c r="M50" s="5">
        <f t="shared" si="14"/>
        <v>52</v>
      </c>
      <c r="N50" s="5">
        <f t="shared" si="14"/>
        <v>64</v>
      </c>
      <c r="O50" s="6">
        <f t="shared" si="14"/>
        <v>76</v>
      </c>
      <c r="T50" s="22" t="str">
        <f t="shared" si="15"/>
        <v>E0</v>
      </c>
      <c r="U50" s="22" t="str">
        <f t="shared" si="13"/>
        <v>E1</v>
      </c>
      <c r="V50" s="22" t="str">
        <f t="shared" si="13"/>
        <v>E2</v>
      </c>
      <c r="W50" s="22" t="str">
        <f t="shared" si="13"/>
        <v>E3</v>
      </c>
      <c r="X50" s="22" t="str">
        <f t="shared" si="13"/>
        <v>E4</v>
      </c>
      <c r="Y50" s="22" t="str">
        <f t="shared" si="13"/>
        <v>E5</v>
      </c>
      <c r="Z50" s="22" t="str">
        <f t="shared" si="13"/>
        <v>E6</v>
      </c>
      <c r="AA50" s="22" t="str">
        <f t="shared" si="13"/>
        <v>E7</v>
      </c>
      <c r="AB50" s="22" t="str">
        <f t="shared" si="13"/>
        <v>E8</v>
      </c>
      <c r="AC50" s="22" t="str">
        <f t="shared" si="13"/>
        <v>E9</v>
      </c>
      <c r="AD50" s="22" t="str">
        <f t="shared" si="13"/>
        <v>E10</v>
      </c>
      <c r="AH50" t="s">
        <v>69</v>
      </c>
      <c r="AI50" t="s">
        <v>42</v>
      </c>
      <c r="AJ50" t="s">
        <v>93</v>
      </c>
      <c r="AK50" s="47">
        <v>329.62755691286992</v>
      </c>
    </row>
    <row r="51" spans="3:37" ht="17.25" customHeight="1" x14ac:dyDescent="0.25">
      <c r="D51" s="37" t="s">
        <v>29</v>
      </c>
      <c r="E51" s="4">
        <f t="shared" si="17"/>
        <v>-43</v>
      </c>
      <c r="F51" s="5">
        <f t="shared" si="16"/>
        <v>-31</v>
      </c>
      <c r="G51" s="5">
        <f t="shared" si="14"/>
        <v>-19</v>
      </c>
      <c r="H51" s="5">
        <f t="shared" si="14"/>
        <v>-7</v>
      </c>
      <c r="I51" s="24">
        <f t="shared" si="14"/>
        <v>5</v>
      </c>
      <c r="J51" s="5">
        <f t="shared" si="14"/>
        <v>17</v>
      </c>
      <c r="K51" s="5">
        <f t="shared" si="14"/>
        <v>29</v>
      </c>
      <c r="L51" s="5">
        <f t="shared" si="14"/>
        <v>41</v>
      </c>
      <c r="M51" s="5">
        <f t="shared" si="14"/>
        <v>53</v>
      </c>
      <c r="N51" s="5">
        <f t="shared" si="14"/>
        <v>65</v>
      </c>
      <c r="O51" s="6">
        <f t="shared" si="14"/>
        <v>77</v>
      </c>
      <c r="T51" s="22" t="str">
        <f t="shared" si="15"/>
        <v>F0</v>
      </c>
      <c r="U51" s="22" t="str">
        <f t="shared" si="13"/>
        <v>F1</v>
      </c>
      <c r="V51" s="22" t="str">
        <f t="shared" si="13"/>
        <v>F2</v>
      </c>
      <c r="W51" s="22" t="str">
        <f t="shared" si="13"/>
        <v>F3</v>
      </c>
      <c r="X51" s="22" t="str">
        <f t="shared" si="13"/>
        <v>F4</v>
      </c>
      <c r="Y51" s="22" t="str">
        <f t="shared" si="13"/>
        <v>F5</v>
      </c>
      <c r="Z51" s="22" t="str">
        <f t="shared" si="13"/>
        <v>F6</v>
      </c>
      <c r="AA51" s="22" t="str">
        <f t="shared" si="13"/>
        <v>F7</v>
      </c>
      <c r="AB51" s="22" t="str">
        <f t="shared" si="13"/>
        <v>F8</v>
      </c>
      <c r="AC51" s="22" t="str">
        <f t="shared" si="13"/>
        <v>F9</v>
      </c>
      <c r="AD51" s="22" t="str">
        <f t="shared" si="13"/>
        <v>F10</v>
      </c>
      <c r="AH51" t="s">
        <v>70</v>
      </c>
      <c r="AI51" t="s">
        <v>43</v>
      </c>
      <c r="AJ51" t="s">
        <v>94</v>
      </c>
      <c r="AK51" s="47">
        <v>349.22823143300388</v>
      </c>
    </row>
    <row r="52" spans="3:37" ht="17.25" customHeight="1" x14ac:dyDescent="0.3">
      <c r="D52" s="38" t="s">
        <v>83</v>
      </c>
      <c r="E52" s="4">
        <f t="shared" si="17"/>
        <v>-42</v>
      </c>
      <c r="F52" s="5">
        <f t="shared" si="16"/>
        <v>-30</v>
      </c>
      <c r="G52" s="5">
        <f t="shared" si="14"/>
        <v>-18</v>
      </c>
      <c r="H52" s="5">
        <f t="shared" si="14"/>
        <v>-6</v>
      </c>
      <c r="I52" s="24">
        <f t="shared" si="14"/>
        <v>6</v>
      </c>
      <c r="J52" s="5">
        <f t="shared" si="14"/>
        <v>18</v>
      </c>
      <c r="K52" s="5">
        <f t="shared" si="14"/>
        <v>30</v>
      </c>
      <c r="L52" s="5">
        <f t="shared" si="14"/>
        <v>42</v>
      </c>
      <c r="M52" s="5">
        <f t="shared" si="14"/>
        <v>54</v>
      </c>
      <c r="N52" s="5">
        <f t="shared" si="14"/>
        <v>66</v>
      </c>
      <c r="O52" s="6">
        <f t="shared" si="14"/>
        <v>78</v>
      </c>
      <c r="T52" s="22" t="str">
        <f t="shared" si="15"/>
        <v>F#0</v>
      </c>
      <c r="U52" s="22" t="str">
        <f t="shared" si="13"/>
        <v>F#1</v>
      </c>
      <c r="V52" s="22" t="str">
        <f t="shared" si="13"/>
        <v>F#2</v>
      </c>
      <c r="W52" s="22" t="str">
        <f t="shared" si="13"/>
        <v>F#3</v>
      </c>
      <c r="X52" s="22" t="str">
        <f t="shared" si="13"/>
        <v>F#4</v>
      </c>
      <c r="Y52" s="22" t="str">
        <f t="shared" si="13"/>
        <v>F#5</v>
      </c>
      <c r="Z52" s="22" t="str">
        <f t="shared" si="13"/>
        <v>F#6</v>
      </c>
      <c r="AA52" s="22" t="str">
        <f t="shared" si="13"/>
        <v>F#7</v>
      </c>
      <c r="AB52" s="22" t="str">
        <f t="shared" si="13"/>
        <v>F#8</v>
      </c>
      <c r="AC52" s="22" t="str">
        <f t="shared" si="13"/>
        <v>F#9</v>
      </c>
      <c r="AD52" s="22" t="str">
        <f t="shared" si="13"/>
        <v>F#10</v>
      </c>
      <c r="AH52" t="s">
        <v>101</v>
      </c>
      <c r="AI52" t="s">
        <v>44</v>
      </c>
      <c r="AJ52" t="s">
        <v>95</v>
      </c>
      <c r="AK52" s="47">
        <v>369.99442271163446</v>
      </c>
    </row>
    <row r="53" spans="3:37" ht="17.25" customHeight="1" x14ac:dyDescent="0.25">
      <c r="D53" s="37" t="s">
        <v>30</v>
      </c>
      <c r="E53" s="4">
        <f t="shared" si="17"/>
        <v>-41</v>
      </c>
      <c r="F53" s="5">
        <f t="shared" si="16"/>
        <v>-29</v>
      </c>
      <c r="G53" s="5">
        <f t="shared" si="14"/>
        <v>-17</v>
      </c>
      <c r="H53" s="5">
        <f t="shared" si="14"/>
        <v>-5</v>
      </c>
      <c r="I53" s="24">
        <f t="shared" si="14"/>
        <v>7</v>
      </c>
      <c r="J53" s="5">
        <f t="shared" si="14"/>
        <v>19</v>
      </c>
      <c r="K53" s="5">
        <f t="shared" si="14"/>
        <v>31</v>
      </c>
      <c r="L53" s="5">
        <f t="shared" si="14"/>
        <v>43</v>
      </c>
      <c r="M53" s="5">
        <f t="shared" si="14"/>
        <v>55</v>
      </c>
      <c r="N53" s="5">
        <f t="shared" si="14"/>
        <v>67</v>
      </c>
      <c r="O53" s="6">
        <f t="shared" si="14"/>
        <v>79</v>
      </c>
      <c r="T53" s="22" t="str">
        <f t="shared" si="15"/>
        <v>G0</v>
      </c>
      <c r="U53" s="22" t="str">
        <f t="shared" si="13"/>
        <v>G1</v>
      </c>
      <c r="V53" s="22" t="str">
        <f t="shared" si="13"/>
        <v>G2</v>
      </c>
      <c r="W53" s="22" t="str">
        <f t="shared" si="13"/>
        <v>G3</v>
      </c>
      <c r="X53" s="22" t="str">
        <f t="shared" si="13"/>
        <v>G4</v>
      </c>
      <c r="Y53" s="22" t="str">
        <f t="shared" si="13"/>
        <v>G5</v>
      </c>
      <c r="Z53" s="22" t="str">
        <f t="shared" si="13"/>
        <v>G6</v>
      </c>
      <c r="AA53" s="22" t="str">
        <f t="shared" si="13"/>
        <v>G7</v>
      </c>
      <c r="AB53" s="22" t="str">
        <f t="shared" si="13"/>
        <v>G8</v>
      </c>
      <c r="AC53" s="22" t="str">
        <f t="shared" si="13"/>
        <v>G9</v>
      </c>
      <c r="AD53" s="22" t="str">
        <f t="shared" si="13"/>
        <v>G10</v>
      </c>
      <c r="AH53" t="s">
        <v>71</v>
      </c>
      <c r="AI53" t="s">
        <v>39</v>
      </c>
      <c r="AJ53" t="s">
        <v>8</v>
      </c>
      <c r="AK53" s="47">
        <v>391.99543598174927</v>
      </c>
    </row>
    <row r="54" spans="3:37" ht="17.25" customHeight="1" x14ac:dyDescent="0.3">
      <c r="D54" s="38" t="s">
        <v>84</v>
      </c>
      <c r="E54" s="4">
        <f t="shared" si="17"/>
        <v>-40</v>
      </c>
      <c r="F54" s="5">
        <f t="shared" si="16"/>
        <v>-28</v>
      </c>
      <c r="G54" s="5">
        <f t="shared" si="14"/>
        <v>-16</v>
      </c>
      <c r="H54" s="5">
        <f t="shared" si="14"/>
        <v>-4</v>
      </c>
      <c r="I54" s="24">
        <f t="shared" si="14"/>
        <v>8</v>
      </c>
      <c r="J54" s="5">
        <f t="shared" si="14"/>
        <v>20</v>
      </c>
      <c r="K54" s="5">
        <f t="shared" si="14"/>
        <v>32</v>
      </c>
      <c r="L54" s="5">
        <f t="shared" si="14"/>
        <v>44</v>
      </c>
      <c r="M54" s="5">
        <f t="shared" si="14"/>
        <v>56</v>
      </c>
      <c r="N54" s="5">
        <f t="shared" si="14"/>
        <v>68</v>
      </c>
      <c r="O54" s="6">
        <f t="shared" si="14"/>
        <v>80</v>
      </c>
      <c r="T54" s="22" t="str">
        <f t="shared" si="15"/>
        <v>G#0</v>
      </c>
      <c r="U54" s="22" t="str">
        <f t="shared" si="13"/>
        <v>G#1</v>
      </c>
      <c r="V54" s="22" t="str">
        <f t="shared" si="13"/>
        <v>G#2</v>
      </c>
      <c r="W54" s="22" t="str">
        <f t="shared" si="13"/>
        <v>G#3</v>
      </c>
      <c r="X54" s="22" t="str">
        <f t="shared" si="13"/>
        <v>G#4</v>
      </c>
      <c r="Y54" s="22" t="str">
        <f t="shared" si="13"/>
        <v>G#5</v>
      </c>
      <c r="Z54" s="22" t="str">
        <f t="shared" si="13"/>
        <v>G#6</v>
      </c>
      <c r="AA54" s="22" t="str">
        <f t="shared" si="13"/>
        <v>G#7</v>
      </c>
      <c r="AB54" s="22" t="str">
        <f t="shared" si="13"/>
        <v>G#8</v>
      </c>
      <c r="AC54" s="22" t="str">
        <f t="shared" si="13"/>
        <v>G#9</v>
      </c>
      <c r="AD54" s="22" t="str">
        <f t="shared" si="13"/>
        <v>G#10</v>
      </c>
      <c r="AH54" t="s">
        <v>102</v>
      </c>
      <c r="AI54" t="s">
        <v>45</v>
      </c>
      <c r="AJ54" t="s">
        <v>96</v>
      </c>
      <c r="AK54" s="47">
        <v>415.30469757994513</v>
      </c>
    </row>
    <row r="55" spans="3:37" ht="17.25" customHeight="1" x14ac:dyDescent="0.25">
      <c r="D55" s="37" t="s">
        <v>31</v>
      </c>
      <c r="E55" s="4">
        <f t="shared" si="17"/>
        <v>-39</v>
      </c>
      <c r="F55" s="5">
        <f t="shared" si="16"/>
        <v>-27</v>
      </c>
      <c r="G55" s="5">
        <f t="shared" si="14"/>
        <v>-15</v>
      </c>
      <c r="H55" s="5">
        <f t="shared" si="14"/>
        <v>-3</v>
      </c>
      <c r="I55" s="29">
        <f t="shared" si="14"/>
        <v>9</v>
      </c>
      <c r="J55" s="5">
        <f t="shared" si="14"/>
        <v>21</v>
      </c>
      <c r="K55" s="5">
        <f t="shared" si="14"/>
        <v>33</v>
      </c>
      <c r="L55" s="5">
        <f t="shared" si="14"/>
        <v>45</v>
      </c>
      <c r="M55" s="5">
        <f t="shared" si="14"/>
        <v>57</v>
      </c>
      <c r="N55" s="5">
        <f t="shared" si="14"/>
        <v>69</v>
      </c>
      <c r="O55" s="6">
        <f t="shared" si="14"/>
        <v>81</v>
      </c>
      <c r="T55" s="22" t="str">
        <f t="shared" si="15"/>
        <v>A0</v>
      </c>
      <c r="U55" s="22" t="str">
        <f t="shared" si="13"/>
        <v>A1</v>
      </c>
      <c r="V55" s="22" t="str">
        <f t="shared" si="13"/>
        <v>A2</v>
      </c>
      <c r="W55" s="22" t="str">
        <f t="shared" si="13"/>
        <v>A3</v>
      </c>
      <c r="X55" s="22" t="str">
        <f t="shared" si="13"/>
        <v>A4</v>
      </c>
      <c r="Y55" s="22" t="str">
        <f t="shared" si="13"/>
        <v>A5</v>
      </c>
      <c r="Z55" s="22" t="str">
        <f t="shared" si="13"/>
        <v>A6</v>
      </c>
      <c r="AA55" s="22" t="str">
        <f t="shared" si="13"/>
        <v>A7</v>
      </c>
      <c r="AB55" s="22" t="str">
        <f t="shared" si="13"/>
        <v>A8</v>
      </c>
      <c r="AC55" s="22" t="str">
        <f t="shared" si="13"/>
        <v>A9</v>
      </c>
      <c r="AD55" s="22" t="str">
        <f t="shared" si="13"/>
        <v>A10</v>
      </c>
      <c r="AH55" t="s">
        <v>72</v>
      </c>
      <c r="AI55" t="s">
        <v>46</v>
      </c>
      <c r="AJ55" t="s">
        <v>0</v>
      </c>
      <c r="AK55" s="47">
        <v>440</v>
      </c>
    </row>
    <row r="56" spans="3:37" ht="17.25" customHeight="1" x14ac:dyDescent="0.3">
      <c r="D56" s="38" t="s">
        <v>85</v>
      </c>
      <c r="E56" s="4">
        <f t="shared" si="17"/>
        <v>-38</v>
      </c>
      <c r="F56" s="5">
        <f t="shared" si="16"/>
        <v>-26</v>
      </c>
      <c r="G56" s="5">
        <f t="shared" si="14"/>
        <v>-14</v>
      </c>
      <c r="H56" s="5">
        <f t="shared" si="14"/>
        <v>-2</v>
      </c>
      <c r="I56" s="24">
        <f t="shared" si="14"/>
        <v>10</v>
      </c>
      <c r="J56" s="5">
        <f t="shared" si="14"/>
        <v>22</v>
      </c>
      <c r="K56" s="5">
        <f t="shared" si="14"/>
        <v>34</v>
      </c>
      <c r="L56" s="5">
        <f t="shared" si="14"/>
        <v>46</v>
      </c>
      <c r="M56" s="5">
        <f t="shared" si="14"/>
        <v>58</v>
      </c>
      <c r="N56" s="5">
        <f t="shared" si="14"/>
        <v>70</v>
      </c>
      <c r="O56" s="6">
        <f t="shared" si="14"/>
        <v>82</v>
      </c>
      <c r="T56" s="22" t="str">
        <f t="shared" si="15"/>
        <v>A#0</v>
      </c>
      <c r="U56" s="22" t="str">
        <f t="shared" si="13"/>
        <v>A#1</v>
      </c>
      <c r="V56" s="22" t="str">
        <f t="shared" si="13"/>
        <v>A#2</v>
      </c>
      <c r="W56" s="22" t="str">
        <f t="shared" si="13"/>
        <v>A#3</v>
      </c>
      <c r="X56" s="22" t="str">
        <f t="shared" si="13"/>
        <v>A#4</v>
      </c>
      <c r="Y56" s="22" t="str">
        <f t="shared" si="13"/>
        <v>A#5</v>
      </c>
      <c r="Z56" s="22" t="str">
        <f t="shared" si="13"/>
        <v>A#6</v>
      </c>
      <c r="AA56" s="22" t="str">
        <f t="shared" si="13"/>
        <v>A#7</v>
      </c>
      <c r="AB56" s="22" t="str">
        <f t="shared" si="13"/>
        <v>A#8</v>
      </c>
      <c r="AC56" s="22" t="str">
        <f t="shared" si="13"/>
        <v>A#9</v>
      </c>
      <c r="AD56" s="22" t="str">
        <f t="shared" si="13"/>
        <v>A#10</v>
      </c>
      <c r="AH56" t="s">
        <v>103</v>
      </c>
      <c r="AI56" t="s">
        <v>47</v>
      </c>
      <c r="AJ56" t="s">
        <v>97</v>
      </c>
      <c r="AK56" s="47">
        <v>466.16376151808993</v>
      </c>
    </row>
    <row r="57" spans="3:37" ht="17.25" customHeight="1" x14ac:dyDescent="0.25">
      <c r="D57" s="37" t="s">
        <v>32</v>
      </c>
      <c r="E57" s="7">
        <f t="shared" si="17"/>
        <v>-37</v>
      </c>
      <c r="F57" s="8">
        <f t="shared" si="16"/>
        <v>-25</v>
      </c>
      <c r="G57" s="8">
        <f t="shared" si="14"/>
        <v>-13</v>
      </c>
      <c r="H57" s="8">
        <f t="shared" si="14"/>
        <v>-1</v>
      </c>
      <c r="I57" s="25">
        <f t="shared" si="14"/>
        <v>11</v>
      </c>
      <c r="J57" s="8">
        <f t="shared" si="14"/>
        <v>23</v>
      </c>
      <c r="K57" s="8">
        <f t="shared" si="14"/>
        <v>35</v>
      </c>
      <c r="L57" s="8">
        <f t="shared" si="14"/>
        <v>47</v>
      </c>
      <c r="M57" s="8">
        <f t="shared" si="14"/>
        <v>59</v>
      </c>
      <c r="N57" s="8">
        <f t="shared" si="14"/>
        <v>71</v>
      </c>
      <c r="O57" s="9">
        <f t="shared" si="14"/>
        <v>83</v>
      </c>
      <c r="T57" s="22" t="str">
        <f t="shared" si="15"/>
        <v>B0</v>
      </c>
      <c r="U57" s="22" t="str">
        <f t="shared" si="13"/>
        <v>B1</v>
      </c>
      <c r="V57" s="22" t="str">
        <f t="shared" si="13"/>
        <v>B2</v>
      </c>
      <c r="W57" s="22" t="str">
        <f t="shared" si="13"/>
        <v>B3</v>
      </c>
      <c r="X57" s="22" t="str">
        <f t="shared" si="13"/>
        <v>B4</v>
      </c>
      <c r="Y57" s="22" t="str">
        <f t="shared" si="13"/>
        <v>B5</v>
      </c>
      <c r="Z57" s="22" t="str">
        <f t="shared" si="13"/>
        <v>B6</v>
      </c>
      <c r="AA57" s="22" t="str">
        <f t="shared" si="13"/>
        <v>B7</v>
      </c>
      <c r="AB57" s="22" t="str">
        <f t="shared" si="13"/>
        <v>B8</v>
      </c>
      <c r="AC57" s="22" t="str">
        <f t="shared" si="13"/>
        <v>B9</v>
      </c>
      <c r="AD57" s="22" t="str">
        <f t="shared" si="13"/>
        <v>B10</v>
      </c>
      <c r="AH57" t="s">
        <v>73</v>
      </c>
      <c r="AI57" t="s">
        <v>48</v>
      </c>
      <c r="AJ57" t="s">
        <v>98</v>
      </c>
      <c r="AK57" s="47">
        <v>493.88330125612413</v>
      </c>
    </row>
    <row r="58" spans="3:37" x14ac:dyDescent="0.25">
      <c r="D58" s="2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3:37" x14ac:dyDescent="0.25">
      <c r="D59" s="23"/>
      <c r="E59" s="45" t="s">
        <v>109</v>
      </c>
      <c r="F59" s="5"/>
      <c r="G59" s="5"/>
      <c r="H59" s="5"/>
      <c r="I59" s="5"/>
      <c r="J59" s="5"/>
      <c r="K59" s="5"/>
      <c r="L59" s="5"/>
      <c r="M59" s="5"/>
      <c r="N59" s="5"/>
      <c r="O59" s="5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 spans="3:37" x14ac:dyDescent="0.25">
      <c r="D60" s="23"/>
      <c r="E60" t="s">
        <v>121</v>
      </c>
      <c r="F60" s="5"/>
      <c r="G60" s="5"/>
      <c r="H60" s="5"/>
      <c r="I60" s="5"/>
      <c r="J60" s="5"/>
      <c r="K60" s="5"/>
      <c r="L60" s="5"/>
      <c r="M60" s="5"/>
      <c r="N60" s="5"/>
      <c r="O60" s="5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spans="3:37" x14ac:dyDescent="0.25">
      <c r="C61" s="23" t="s">
        <v>35</v>
      </c>
      <c r="D61" s="32" t="s">
        <v>34</v>
      </c>
      <c r="F61" t="s">
        <v>63</v>
      </c>
    </row>
    <row r="62" spans="3:37" s="23" customFormat="1" ht="23.25" x14ac:dyDescent="0.25">
      <c r="F62" s="36" t="s">
        <v>64</v>
      </c>
      <c r="G62" s="91" t="s">
        <v>104</v>
      </c>
      <c r="H62" s="36" t="s">
        <v>65</v>
      </c>
      <c r="I62" s="55" t="s">
        <v>36</v>
      </c>
      <c r="J62" s="23" t="s">
        <v>33</v>
      </c>
      <c r="Q62" s="23" t="s">
        <v>66</v>
      </c>
    </row>
    <row r="63" spans="3:37" ht="17.25" customHeight="1" x14ac:dyDescent="0.25">
      <c r="D63" s="35">
        <v>-48</v>
      </c>
      <c r="F63" t="str">
        <f t="shared" ref="F63:F74" si="18">VLOOKUP(D63,$E$46:$T$57,16,0)</f>
        <v>C0</v>
      </c>
      <c r="G63" t="str">
        <f>G75&amp;","</f>
        <v>C,,</v>
      </c>
      <c r="H63" t="str">
        <f t="shared" ref="H63" si="19">"do"&amp;K63</f>
        <v>do0</v>
      </c>
      <c r="I63">
        <v>12</v>
      </c>
      <c r="J63" s="101">
        <f t="shared" ref="J63:J94" si="20">440*2^((D63-9)/12)</f>
        <v>16.351597831287414</v>
      </c>
      <c r="K63">
        <v>0</v>
      </c>
      <c r="Q63" s="101">
        <f t="shared" ref="Q63:Q110" si="21">440*2^((I63-60-9)/12)</f>
        <v>16.351597831287414</v>
      </c>
    </row>
    <row r="64" spans="3:37" ht="17.25" customHeight="1" x14ac:dyDescent="0.25">
      <c r="D64" s="24">
        <v>-47</v>
      </c>
      <c r="F64" t="str">
        <f t="shared" si="18"/>
        <v>C#0</v>
      </c>
      <c r="G64" t="str">
        <f t="shared" ref="G64:G74" si="22">G76&amp;","</f>
        <v>C#,,</v>
      </c>
      <c r="H64" t="str">
        <f t="shared" ref="H64" si="23">"do#"&amp;K64</f>
        <v>do#0</v>
      </c>
      <c r="I64">
        <v>13</v>
      </c>
      <c r="J64" s="101">
        <f t="shared" si="20"/>
        <v>17.323914436054505</v>
      </c>
      <c r="K64">
        <v>0</v>
      </c>
      <c r="Q64" s="101">
        <f t="shared" si="21"/>
        <v>17.323914436054505</v>
      </c>
    </row>
    <row r="65" spans="4:17" ht="17.25" customHeight="1" x14ac:dyDescent="0.25">
      <c r="D65" s="24">
        <v>-46</v>
      </c>
      <c r="F65" t="str">
        <f t="shared" si="18"/>
        <v>D0</v>
      </c>
      <c r="G65" t="str">
        <f t="shared" si="22"/>
        <v>D,,</v>
      </c>
      <c r="H65" t="str">
        <f t="shared" ref="H65" si="24">"re"&amp;K65</f>
        <v>re0</v>
      </c>
      <c r="I65">
        <v>14</v>
      </c>
      <c r="J65" s="101">
        <f t="shared" si="20"/>
        <v>18.354047994837977</v>
      </c>
      <c r="K65">
        <v>0</v>
      </c>
      <c r="Q65" s="101">
        <f t="shared" si="21"/>
        <v>18.354047994837977</v>
      </c>
    </row>
    <row r="66" spans="4:17" ht="17.25" customHeight="1" x14ac:dyDescent="0.25">
      <c r="D66" s="24">
        <v>-45</v>
      </c>
      <c r="F66" t="str">
        <f t="shared" si="18"/>
        <v>D#0</v>
      </c>
      <c r="G66" t="str">
        <f t="shared" si="22"/>
        <v>D#,,</v>
      </c>
      <c r="H66" t="str">
        <f t="shared" ref="H66" si="25">"re#"&amp;K66</f>
        <v>re#0</v>
      </c>
      <c r="I66">
        <v>15</v>
      </c>
      <c r="J66" s="101">
        <f t="shared" si="20"/>
        <v>19.445436482630058</v>
      </c>
      <c r="K66">
        <v>0</v>
      </c>
      <c r="Q66" s="101">
        <f t="shared" si="21"/>
        <v>19.445436482630058</v>
      </c>
    </row>
    <row r="67" spans="4:17" ht="17.25" customHeight="1" x14ac:dyDescent="0.25">
      <c r="D67" s="24">
        <v>-44</v>
      </c>
      <c r="F67" t="str">
        <f t="shared" si="18"/>
        <v>E0</v>
      </c>
      <c r="G67" t="str">
        <f t="shared" si="22"/>
        <v>E,,</v>
      </c>
      <c r="H67" t="str">
        <f t="shared" ref="H67" si="26">"mi"&amp;K67</f>
        <v>mi0</v>
      </c>
      <c r="I67">
        <v>16</v>
      </c>
      <c r="J67" s="101">
        <f t="shared" si="20"/>
        <v>20.601722307054366</v>
      </c>
      <c r="K67">
        <v>0</v>
      </c>
      <c r="Q67" s="101">
        <f t="shared" si="21"/>
        <v>20.601722307054366</v>
      </c>
    </row>
    <row r="68" spans="4:17" ht="17.25" customHeight="1" x14ac:dyDescent="0.25">
      <c r="D68" s="24">
        <v>-43</v>
      </c>
      <c r="F68" t="str">
        <f t="shared" si="18"/>
        <v>F0</v>
      </c>
      <c r="G68" t="str">
        <f t="shared" si="22"/>
        <v>F,,</v>
      </c>
      <c r="H68" t="str">
        <f t="shared" ref="H68" si="27">"fa"&amp;K68</f>
        <v>fa0</v>
      </c>
      <c r="I68">
        <v>17</v>
      </c>
      <c r="J68" s="101">
        <f t="shared" si="20"/>
        <v>21.82676446456275</v>
      </c>
      <c r="K68">
        <v>0</v>
      </c>
      <c r="Q68" s="101">
        <f t="shared" si="21"/>
        <v>21.82676446456275</v>
      </c>
    </row>
    <row r="69" spans="4:17" ht="17.25" customHeight="1" x14ac:dyDescent="0.25">
      <c r="D69" s="24">
        <v>-42</v>
      </c>
      <c r="F69" t="str">
        <f t="shared" si="18"/>
        <v>F#0</v>
      </c>
      <c r="G69" t="str">
        <f t="shared" si="22"/>
        <v>F#,,</v>
      </c>
      <c r="H69" t="str">
        <f t="shared" ref="H69" si="28">"fa#"&amp;K69</f>
        <v>fa#0</v>
      </c>
      <c r="I69">
        <v>18</v>
      </c>
      <c r="J69" s="101">
        <f t="shared" si="20"/>
        <v>23.124651419477154</v>
      </c>
      <c r="K69">
        <v>0</v>
      </c>
      <c r="Q69" s="101">
        <f t="shared" si="21"/>
        <v>23.124651419477154</v>
      </c>
    </row>
    <row r="70" spans="4:17" ht="17.25" customHeight="1" x14ac:dyDescent="0.25">
      <c r="D70" s="24">
        <v>-41</v>
      </c>
      <c r="F70" t="str">
        <f t="shared" si="18"/>
        <v>G0</v>
      </c>
      <c r="G70" t="str">
        <f t="shared" si="22"/>
        <v>G,,</v>
      </c>
      <c r="H70" t="str">
        <f t="shared" ref="H70" si="29">"sol"&amp;K70</f>
        <v>sol0</v>
      </c>
      <c r="I70">
        <v>19</v>
      </c>
      <c r="J70" s="101">
        <f t="shared" si="20"/>
        <v>24.499714748859326</v>
      </c>
      <c r="K70">
        <v>0</v>
      </c>
      <c r="Q70" s="101">
        <f t="shared" si="21"/>
        <v>24.499714748859326</v>
      </c>
    </row>
    <row r="71" spans="4:17" ht="17.25" customHeight="1" x14ac:dyDescent="0.25">
      <c r="D71" s="24">
        <v>-40</v>
      </c>
      <c r="F71" t="str">
        <f t="shared" si="18"/>
        <v>G#0</v>
      </c>
      <c r="G71" t="str">
        <f t="shared" si="22"/>
        <v>G#,,</v>
      </c>
      <c r="H71" t="str">
        <f t="shared" ref="H71" si="30">"sol#"&amp;K71</f>
        <v>sol#0</v>
      </c>
      <c r="I71">
        <v>20</v>
      </c>
      <c r="J71" s="101">
        <f t="shared" si="20"/>
        <v>25.956543598746581</v>
      </c>
      <c r="K71">
        <v>0</v>
      </c>
      <c r="Q71" s="101">
        <f t="shared" si="21"/>
        <v>25.956543598746581</v>
      </c>
    </row>
    <row r="72" spans="4:17" ht="17.25" customHeight="1" x14ac:dyDescent="0.25">
      <c r="D72" s="24">
        <v>-39</v>
      </c>
      <c r="F72" t="str">
        <f t="shared" si="18"/>
        <v>A0</v>
      </c>
      <c r="G72" t="str">
        <f t="shared" si="22"/>
        <v>A,,</v>
      </c>
      <c r="H72" t="str">
        <f t="shared" ref="H72" si="31">"la"&amp;K72</f>
        <v>la0</v>
      </c>
      <c r="I72">
        <v>21</v>
      </c>
      <c r="J72" s="50">
        <f t="shared" si="20"/>
        <v>27.5</v>
      </c>
      <c r="K72">
        <v>0</v>
      </c>
      <c r="Q72" s="50">
        <f t="shared" si="21"/>
        <v>27.5</v>
      </c>
    </row>
    <row r="73" spans="4:17" ht="17.25" customHeight="1" x14ac:dyDescent="0.25">
      <c r="D73" s="24">
        <v>-38</v>
      </c>
      <c r="F73" t="str">
        <f t="shared" si="18"/>
        <v>A#0</v>
      </c>
      <c r="G73" t="str">
        <f t="shared" si="22"/>
        <v>A#,,</v>
      </c>
      <c r="H73" t="str">
        <f t="shared" ref="H73" si="32">"la#"&amp;K73</f>
        <v>la#0</v>
      </c>
      <c r="I73">
        <v>22</v>
      </c>
      <c r="J73" s="50">
        <f t="shared" si="20"/>
        <v>29.135235094880628</v>
      </c>
      <c r="K73">
        <v>0</v>
      </c>
      <c r="Q73" s="50">
        <f t="shared" si="21"/>
        <v>29.135235094880628</v>
      </c>
    </row>
    <row r="74" spans="4:17" ht="17.25" customHeight="1" x14ac:dyDescent="0.25">
      <c r="D74" s="25">
        <v>-37</v>
      </c>
      <c r="F74" t="str">
        <f t="shared" si="18"/>
        <v>B0</v>
      </c>
      <c r="G74" t="str">
        <f t="shared" si="22"/>
        <v>B,,</v>
      </c>
      <c r="H74" t="str">
        <f t="shared" ref="H74" si="33">"si"&amp;K74</f>
        <v>si0</v>
      </c>
      <c r="I74">
        <v>23</v>
      </c>
      <c r="J74" s="50">
        <f t="shared" si="20"/>
        <v>30.867706328507751</v>
      </c>
      <c r="K74">
        <v>0</v>
      </c>
      <c r="Q74" s="50">
        <f t="shared" si="21"/>
        <v>30.867706328507751</v>
      </c>
    </row>
    <row r="75" spans="4:17" ht="17.25" customHeight="1" x14ac:dyDescent="0.25">
      <c r="D75" s="35">
        <v>-36</v>
      </c>
      <c r="F75" t="str">
        <f t="shared" ref="F75:F86" si="34">VLOOKUP(D75,$F$46:$U$57,16,0)</f>
        <v>C1</v>
      </c>
      <c r="G75" t="str">
        <f>G87&amp;","</f>
        <v>C,</v>
      </c>
      <c r="H75" t="str">
        <f t="shared" ref="H75" si="35">"do"&amp;K75</f>
        <v>do1</v>
      </c>
      <c r="I75">
        <v>24</v>
      </c>
      <c r="J75" s="50">
        <f t="shared" si="20"/>
        <v>32.703195662574828</v>
      </c>
      <c r="K75">
        <v>1</v>
      </c>
      <c r="Q75" s="50">
        <f t="shared" si="21"/>
        <v>32.703195662574828</v>
      </c>
    </row>
    <row r="76" spans="4:17" ht="17.25" customHeight="1" x14ac:dyDescent="0.25">
      <c r="D76" s="24">
        <v>-35</v>
      </c>
      <c r="F76" t="str">
        <f t="shared" si="34"/>
        <v>C#1</v>
      </c>
      <c r="G76" t="str">
        <f t="shared" ref="G76:G86" si="36">G88&amp;","</f>
        <v>C#,</v>
      </c>
      <c r="H76" t="str">
        <f t="shared" ref="H76" si="37">"do#"&amp;K76</f>
        <v>do#1</v>
      </c>
      <c r="I76">
        <v>25</v>
      </c>
      <c r="J76" s="50">
        <f t="shared" si="20"/>
        <v>34.647828872109017</v>
      </c>
      <c r="K76">
        <v>1</v>
      </c>
      <c r="Q76" s="50">
        <f t="shared" si="21"/>
        <v>34.647828872109017</v>
      </c>
    </row>
    <row r="77" spans="4:17" ht="17.25" customHeight="1" x14ac:dyDescent="0.25">
      <c r="D77" s="24">
        <v>-34</v>
      </c>
      <c r="F77" t="str">
        <f t="shared" si="34"/>
        <v>D1</v>
      </c>
      <c r="G77" t="str">
        <f t="shared" si="36"/>
        <v>D,</v>
      </c>
      <c r="H77" t="str">
        <f t="shared" ref="H77" si="38">"re"&amp;K77</f>
        <v>re1</v>
      </c>
      <c r="I77">
        <v>26</v>
      </c>
      <c r="J77" s="50">
        <f t="shared" si="20"/>
        <v>36.708095989675947</v>
      </c>
      <c r="K77">
        <v>1</v>
      </c>
      <c r="Q77" s="50">
        <f t="shared" si="21"/>
        <v>36.708095989675947</v>
      </c>
    </row>
    <row r="78" spans="4:17" ht="17.25" customHeight="1" x14ac:dyDescent="0.25">
      <c r="D78" s="24">
        <v>-33</v>
      </c>
      <c r="F78" t="str">
        <f t="shared" si="34"/>
        <v>D#1</v>
      </c>
      <c r="G78" t="str">
        <f t="shared" si="36"/>
        <v>D#,</v>
      </c>
      <c r="H78" t="str">
        <f t="shared" ref="H78" si="39">"re#"&amp;K78</f>
        <v>re#1</v>
      </c>
      <c r="I78">
        <v>27</v>
      </c>
      <c r="J78" s="50">
        <f t="shared" si="20"/>
        <v>38.890872965260115</v>
      </c>
      <c r="K78">
        <v>1</v>
      </c>
      <c r="Q78" s="50">
        <f t="shared" si="21"/>
        <v>38.890872965260115</v>
      </c>
    </row>
    <row r="79" spans="4:17" ht="17.25" customHeight="1" x14ac:dyDescent="0.25">
      <c r="D79" s="24">
        <v>-32</v>
      </c>
      <c r="F79" t="str">
        <f t="shared" si="34"/>
        <v>E1</v>
      </c>
      <c r="G79" t="str">
        <f t="shared" si="36"/>
        <v>E,</v>
      </c>
      <c r="H79" t="str">
        <f t="shared" ref="H79" si="40">"mi"&amp;K79</f>
        <v>mi1</v>
      </c>
      <c r="I79">
        <v>28</v>
      </c>
      <c r="J79" s="50">
        <f t="shared" si="20"/>
        <v>41.203444614108754</v>
      </c>
      <c r="K79">
        <v>1</v>
      </c>
      <c r="Q79" s="50">
        <f t="shared" si="21"/>
        <v>41.203444614108754</v>
      </c>
    </row>
    <row r="80" spans="4:17" ht="17.25" customHeight="1" x14ac:dyDescent="0.25">
      <c r="D80" s="24">
        <v>-31</v>
      </c>
      <c r="F80" t="str">
        <f t="shared" si="34"/>
        <v>F1</v>
      </c>
      <c r="G80" t="str">
        <f t="shared" si="36"/>
        <v>F,</v>
      </c>
      <c r="H80" t="str">
        <f t="shared" ref="H80" si="41">"fa"&amp;K80</f>
        <v>fa1</v>
      </c>
      <c r="I80">
        <v>29</v>
      </c>
      <c r="J80" s="50">
        <f t="shared" si="20"/>
        <v>43.653528929125486</v>
      </c>
      <c r="K80">
        <v>1</v>
      </c>
      <c r="Q80" s="50">
        <f t="shared" si="21"/>
        <v>43.653528929125486</v>
      </c>
    </row>
    <row r="81" spans="4:17" ht="17.25" customHeight="1" x14ac:dyDescent="0.25">
      <c r="D81" s="24">
        <v>-30</v>
      </c>
      <c r="F81" t="str">
        <f t="shared" si="34"/>
        <v>F#1</v>
      </c>
      <c r="G81" t="str">
        <f t="shared" si="36"/>
        <v>F#,</v>
      </c>
      <c r="H81" t="str">
        <f t="shared" ref="H81" si="42">"fa#"&amp;K81</f>
        <v>fa#1</v>
      </c>
      <c r="I81">
        <v>30</v>
      </c>
      <c r="J81" s="50">
        <f t="shared" si="20"/>
        <v>46.249302838954307</v>
      </c>
      <c r="K81">
        <v>1</v>
      </c>
      <c r="Q81" s="50">
        <f t="shared" si="21"/>
        <v>46.249302838954307</v>
      </c>
    </row>
    <row r="82" spans="4:17" ht="17.25" customHeight="1" x14ac:dyDescent="0.25">
      <c r="D82" s="24">
        <v>-29</v>
      </c>
      <c r="F82" t="str">
        <f t="shared" si="34"/>
        <v>G1</v>
      </c>
      <c r="G82" t="str">
        <f t="shared" si="36"/>
        <v>G,</v>
      </c>
      <c r="H82" t="str">
        <f t="shared" ref="H82" si="43">"sol"&amp;K82</f>
        <v>sol1</v>
      </c>
      <c r="I82">
        <v>31</v>
      </c>
      <c r="J82" s="50">
        <f t="shared" si="20"/>
        <v>48.99942949771868</v>
      </c>
      <c r="K82">
        <v>1</v>
      </c>
      <c r="Q82" s="50">
        <f t="shared" si="21"/>
        <v>48.99942949771868</v>
      </c>
    </row>
    <row r="83" spans="4:17" ht="17.25" customHeight="1" x14ac:dyDescent="0.25">
      <c r="D83" s="24">
        <v>-28</v>
      </c>
      <c r="F83" t="str">
        <f t="shared" si="34"/>
        <v>G#1</v>
      </c>
      <c r="G83" t="str">
        <f t="shared" si="36"/>
        <v>G#,</v>
      </c>
      <c r="H83" t="str">
        <f t="shared" ref="H83" si="44">"sol#"&amp;K83</f>
        <v>sol#1</v>
      </c>
      <c r="I83">
        <v>32</v>
      </c>
      <c r="J83" s="50">
        <f t="shared" si="20"/>
        <v>51.913087197493141</v>
      </c>
      <c r="K83">
        <v>1</v>
      </c>
      <c r="Q83" s="50">
        <f t="shared" si="21"/>
        <v>51.913087197493141</v>
      </c>
    </row>
    <row r="84" spans="4:17" ht="17.25" customHeight="1" x14ac:dyDescent="0.25">
      <c r="D84" s="24">
        <v>-27</v>
      </c>
      <c r="F84" t="str">
        <f t="shared" si="34"/>
        <v>A1</v>
      </c>
      <c r="G84" t="str">
        <f t="shared" si="36"/>
        <v>A,</v>
      </c>
      <c r="H84" t="str">
        <f t="shared" ref="H84" si="45">"la"&amp;K84</f>
        <v>la1</v>
      </c>
      <c r="I84">
        <v>33</v>
      </c>
      <c r="J84" s="50">
        <f t="shared" si="20"/>
        <v>55</v>
      </c>
      <c r="K84">
        <v>1</v>
      </c>
      <c r="Q84" s="50">
        <f t="shared" si="21"/>
        <v>55</v>
      </c>
    </row>
    <row r="85" spans="4:17" ht="17.25" customHeight="1" x14ac:dyDescent="0.25">
      <c r="D85" s="24">
        <v>-26</v>
      </c>
      <c r="F85" t="str">
        <f t="shared" si="34"/>
        <v>A#1</v>
      </c>
      <c r="G85" t="str">
        <f t="shared" si="36"/>
        <v>A#,</v>
      </c>
      <c r="H85" t="str">
        <f t="shared" ref="H85" si="46">"la#"&amp;K85</f>
        <v>la#1</v>
      </c>
      <c r="I85">
        <v>34</v>
      </c>
      <c r="J85" s="50">
        <f t="shared" si="20"/>
        <v>58.270470189761255</v>
      </c>
      <c r="K85">
        <v>1</v>
      </c>
      <c r="Q85" s="50">
        <f t="shared" si="21"/>
        <v>58.270470189761255</v>
      </c>
    </row>
    <row r="86" spans="4:17" ht="17.25" customHeight="1" x14ac:dyDescent="0.25">
      <c r="D86" s="25">
        <v>-25</v>
      </c>
      <c r="F86" t="str">
        <f t="shared" si="34"/>
        <v>B1</v>
      </c>
      <c r="G86" t="str">
        <f t="shared" si="36"/>
        <v>B,</v>
      </c>
      <c r="H86" t="str">
        <f t="shared" ref="H86" si="47">"si"&amp;K86</f>
        <v>si1</v>
      </c>
      <c r="I86">
        <v>35</v>
      </c>
      <c r="J86" s="50">
        <f t="shared" si="20"/>
        <v>61.735412657015516</v>
      </c>
      <c r="K86">
        <v>1</v>
      </c>
      <c r="Q86" s="50">
        <f t="shared" si="21"/>
        <v>61.735412657015516</v>
      </c>
    </row>
    <row r="87" spans="4:17" ht="17.25" customHeight="1" x14ac:dyDescent="0.25">
      <c r="D87" s="35">
        <v>-24</v>
      </c>
      <c r="F87" t="str">
        <f t="shared" ref="F87:F98" si="48">VLOOKUP(D87,$G$46:$V$57,16,0)</f>
        <v>C2</v>
      </c>
      <c r="G87" t="str">
        <f>UPPER(G99)</f>
        <v>C</v>
      </c>
      <c r="H87" t="str">
        <f t="shared" ref="H87" si="49">"do"&amp;K87</f>
        <v>do2</v>
      </c>
      <c r="I87">
        <v>36</v>
      </c>
      <c r="J87" s="50">
        <f t="shared" si="20"/>
        <v>65.406391325149656</v>
      </c>
      <c r="K87">
        <v>2</v>
      </c>
      <c r="Q87" s="50">
        <f t="shared" si="21"/>
        <v>65.406391325149656</v>
      </c>
    </row>
    <row r="88" spans="4:17" ht="17.25" customHeight="1" x14ac:dyDescent="0.25">
      <c r="D88" s="24">
        <v>-23</v>
      </c>
      <c r="F88" t="str">
        <f t="shared" si="48"/>
        <v>C#2</v>
      </c>
      <c r="G88" t="str">
        <f t="shared" ref="G88:G98" si="50">UPPER(G100)</f>
        <v>C#</v>
      </c>
      <c r="H88" t="str">
        <f t="shared" ref="H88" si="51">"do#"&amp;K88</f>
        <v>do#2</v>
      </c>
      <c r="I88">
        <v>37</v>
      </c>
      <c r="J88" s="50">
        <f t="shared" si="20"/>
        <v>69.295657744218019</v>
      </c>
      <c r="K88">
        <v>2</v>
      </c>
      <c r="Q88" s="50">
        <f t="shared" si="21"/>
        <v>69.295657744218019</v>
      </c>
    </row>
    <row r="89" spans="4:17" ht="17.25" customHeight="1" x14ac:dyDescent="0.25">
      <c r="D89" s="24">
        <v>-22</v>
      </c>
      <c r="F89" t="str">
        <f t="shared" si="48"/>
        <v>D2</v>
      </c>
      <c r="G89" t="str">
        <f t="shared" si="50"/>
        <v>D</v>
      </c>
      <c r="H89" t="str">
        <f t="shared" ref="H89" si="52">"re"&amp;K89</f>
        <v>re2</v>
      </c>
      <c r="I89">
        <v>38</v>
      </c>
      <c r="J89" s="50">
        <f t="shared" si="20"/>
        <v>73.416191979351879</v>
      </c>
      <c r="K89">
        <v>2</v>
      </c>
      <c r="Q89" s="50">
        <f t="shared" si="21"/>
        <v>73.416191979351879</v>
      </c>
    </row>
    <row r="90" spans="4:17" ht="17.25" customHeight="1" x14ac:dyDescent="0.25">
      <c r="D90" s="24">
        <v>-21</v>
      </c>
      <c r="F90" t="str">
        <f t="shared" si="48"/>
        <v>D#2</v>
      </c>
      <c r="G90" t="str">
        <f t="shared" si="50"/>
        <v>D#</v>
      </c>
      <c r="H90" t="str">
        <f t="shared" ref="H90" si="53">"re#"&amp;K90</f>
        <v>re#2</v>
      </c>
      <c r="I90">
        <v>39</v>
      </c>
      <c r="J90" s="50">
        <f t="shared" si="20"/>
        <v>77.781745930520216</v>
      </c>
      <c r="K90">
        <v>2</v>
      </c>
      <c r="Q90" s="50">
        <f t="shared" si="21"/>
        <v>77.781745930520216</v>
      </c>
    </row>
    <row r="91" spans="4:17" ht="17.25" customHeight="1" x14ac:dyDescent="0.25">
      <c r="D91" s="24">
        <v>-20</v>
      </c>
      <c r="F91" t="str">
        <f t="shared" si="48"/>
        <v>E2</v>
      </c>
      <c r="G91" t="str">
        <f t="shared" si="50"/>
        <v>E</v>
      </c>
      <c r="H91" t="str">
        <f t="shared" ref="H91" si="54">"mi"&amp;K91</f>
        <v>mi2</v>
      </c>
      <c r="I91">
        <v>40</v>
      </c>
      <c r="J91" s="50">
        <f t="shared" si="20"/>
        <v>82.406889228217494</v>
      </c>
      <c r="K91">
        <v>2</v>
      </c>
      <c r="Q91" s="50">
        <f t="shared" si="21"/>
        <v>82.406889228217494</v>
      </c>
    </row>
    <row r="92" spans="4:17" ht="17.25" customHeight="1" x14ac:dyDescent="0.25">
      <c r="D92" s="24">
        <v>-19</v>
      </c>
      <c r="F92" t="str">
        <f t="shared" si="48"/>
        <v>F2</v>
      </c>
      <c r="G92" t="str">
        <f t="shared" si="50"/>
        <v>F</v>
      </c>
      <c r="H92" t="str">
        <f t="shared" ref="H92" si="55">"fa"&amp;K92</f>
        <v>fa2</v>
      </c>
      <c r="I92">
        <v>41</v>
      </c>
      <c r="J92" s="50">
        <f t="shared" si="20"/>
        <v>87.307057858250957</v>
      </c>
      <c r="K92">
        <v>2</v>
      </c>
      <c r="Q92" s="50">
        <f t="shared" si="21"/>
        <v>87.307057858250957</v>
      </c>
    </row>
    <row r="93" spans="4:17" ht="17.25" customHeight="1" x14ac:dyDescent="0.25">
      <c r="D93" s="24">
        <v>-18</v>
      </c>
      <c r="F93" t="str">
        <f t="shared" si="48"/>
        <v>F#2</v>
      </c>
      <c r="G93" t="str">
        <f t="shared" si="50"/>
        <v>F#</v>
      </c>
      <c r="H93" t="str">
        <f t="shared" ref="H93" si="56">"fa#"&amp;K93</f>
        <v>fa#2</v>
      </c>
      <c r="I93">
        <v>42</v>
      </c>
      <c r="J93" s="50">
        <f t="shared" si="20"/>
        <v>92.498605677908614</v>
      </c>
      <c r="K93">
        <v>2</v>
      </c>
      <c r="Q93" s="50">
        <f t="shared" si="21"/>
        <v>92.498605677908614</v>
      </c>
    </row>
    <row r="94" spans="4:17" ht="17.25" customHeight="1" x14ac:dyDescent="0.25">
      <c r="D94" s="24">
        <v>-17</v>
      </c>
      <c r="F94" t="str">
        <f t="shared" si="48"/>
        <v>G2</v>
      </c>
      <c r="G94" t="str">
        <f t="shared" si="50"/>
        <v>G</v>
      </c>
      <c r="H94" t="str">
        <f t="shared" ref="H94" si="57">"sol"&amp;K94</f>
        <v>sol2</v>
      </c>
      <c r="I94">
        <v>43</v>
      </c>
      <c r="J94" s="50">
        <f t="shared" si="20"/>
        <v>97.998858995437345</v>
      </c>
      <c r="K94">
        <v>2</v>
      </c>
      <c r="Q94" s="50">
        <f t="shared" si="21"/>
        <v>97.998858995437345</v>
      </c>
    </row>
    <row r="95" spans="4:17" ht="17.25" customHeight="1" x14ac:dyDescent="0.25">
      <c r="D95" s="24">
        <v>-16</v>
      </c>
      <c r="F95" t="str">
        <f t="shared" si="48"/>
        <v>G#2</v>
      </c>
      <c r="G95" t="str">
        <f t="shared" si="50"/>
        <v>G#</v>
      </c>
      <c r="H95" t="str">
        <f t="shared" ref="H95" si="58">"sol#"&amp;K95</f>
        <v>sol#2</v>
      </c>
      <c r="I95">
        <v>44</v>
      </c>
      <c r="J95" s="50">
        <f t="shared" ref="J95:J126" si="59">440*2^((D95-9)/12)</f>
        <v>103.82617439498628</v>
      </c>
      <c r="K95">
        <v>2</v>
      </c>
      <c r="Q95" s="50">
        <f t="shared" si="21"/>
        <v>103.82617439498628</v>
      </c>
    </row>
    <row r="96" spans="4:17" ht="17.25" customHeight="1" x14ac:dyDescent="0.25">
      <c r="D96" s="24">
        <v>-15</v>
      </c>
      <c r="F96" t="str">
        <f t="shared" si="48"/>
        <v>A2</v>
      </c>
      <c r="G96" t="str">
        <f t="shared" si="50"/>
        <v>A</v>
      </c>
      <c r="H96" t="str">
        <f t="shared" ref="H96" si="60">"la"&amp;K96</f>
        <v>la2</v>
      </c>
      <c r="I96">
        <v>45</v>
      </c>
      <c r="J96" s="50">
        <f t="shared" si="59"/>
        <v>110</v>
      </c>
      <c r="K96">
        <v>2</v>
      </c>
      <c r="Q96" s="50">
        <f t="shared" si="21"/>
        <v>110</v>
      </c>
    </row>
    <row r="97" spans="4:22" ht="17.25" customHeight="1" x14ac:dyDescent="0.25">
      <c r="D97" s="24">
        <v>-14</v>
      </c>
      <c r="F97" t="str">
        <f t="shared" si="48"/>
        <v>A#2</v>
      </c>
      <c r="G97" t="str">
        <f t="shared" si="50"/>
        <v>A#</v>
      </c>
      <c r="H97" t="str">
        <f t="shared" ref="H97" si="61">"la#"&amp;K97</f>
        <v>la#2</v>
      </c>
      <c r="I97">
        <v>46</v>
      </c>
      <c r="J97" s="50">
        <f t="shared" si="59"/>
        <v>116.54094037952248</v>
      </c>
      <c r="K97">
        <v>2</v>
      </c>
      <c r="Q97" s="50">
        <f t="shared" si="21"/>
        <v>116.54094037952248</v>
      </c>
    </row>
    <row r="98" spans="4:22" ht="17.25" customHeight="1" x14ac:dyDescent="0.25">
      <c r="D98" s="25">
        <v>-13</v>
      </c>
      <c r="F98" t="str">
        <f t="shared" si="48"/>
        <v>B2</v>
      </c>
      <c r="G98" t="str">
        <f t="shared" si="50"/>
        <v>B</v>
      </c>
      <c r="H98" t="str">
        <f t="shared" ref="H98" si="62">"si"&amp;K98</f>
        <v>si2</v>
      </c>
      <c r="I98">
        <v>47</v>
      </c>
      <c r="J98" s="50">
        <f t="shared" si="59"/>
        <v>123.47082531403106</v>
      </c>
      <c r="K98">
        <v>2</v>
      </c>
      <c r="Q98" s="50">
        <f t="shared" si="21"/>
        <v>123.47082531403106</v>
      </c>
    </row>
    <row r="99" spans="4:22" ht="17.25" customHeight="1" x14ac:dyDescent="0.25">
      <c r="D99" s="35">
        <v>-12</v>
      </c>
      <c r="F99" t="str">
        <f t="shared" ref="F99:F110" si="63">VLOOKUP(D99,$H$46:$W$57,16,0)</f>
        <v>C3</v>
      </c>
      <c r="G99" t="s">
        <v>49</v>
      </c>
      <c r="H99" t="str">
        <f t="shared" ref="H99" si="64">"do"&amp;K99</f>
        <v>do3</v>
      </c>
      <c r="I99">
        <v>48</v>
      </c>
      <c r="J99" s="50">
        <f t="shared" si="59"/>
        <v>130.81278265029931</v>
      </c>
      <c r="K99">
        <v>3</v>
      </c>
      <c r="Q99" s="50">
        <f t="shared" si="21"/>
        <v>130.81278265029931</v>
      </c>
    </row>
    <row r="100" spans="4:22" ht="17.25" customHeight="1" x14ac:dyDescent="0.25">
      <c r="D100" s="24">
        <v>-11</v>
      </c>
      <c r="F100" t="str">
        <f t="shared" si="63"/>
        <v>C#3</v>
      </c>
      <c r="G100" t="s">
        <v>50</v>
      </c>
      <c r="H100" t="str">
        <f t="shared" ref="H100" si="65">"do#"&amp;K100</f>
        <v>do#3</v>
      </c>
      <c r="I100">
        <v>49</v>
      </c>
      <c r="J100" s="50">
        <f t="shared" si="59"/>
        <v>138.59131548843604</v>
      </c>
      <c r="K100">
        <v>3</v>
      </c>
      <c r="Q100" s="50">
        <f t="shared" si="21"/>
        <v>138.59131548843604</v>
      </c>
    </row>
    <row r="101" spans="4:22" ht="17.25" customHeight="1" x14ac:dyDescent="0.25">
      <c r="D101" s="24">
        <v>-10</v>
      </c>
      <c r="F101" t="str">
        <f t="shared" si="63"/>
        <v>D3</v>
      </c>
      <c r="G101" t="s">
        <v>51</v>
      </c>
      <c r="H101" t="str">
        <f t="shared" ref="H101" si="66">"re"&amp;K101</f>
        <v>re3</v>
      </c>
      <c r="I101">
        <v>50</v>
      </c>
      <c r="J101" s="50">
        <f t="shared" si="59"/>
        <v>146.83238395870382</v>
      </c>
      <c r="K101">
        <v>3</v>
      </c>
      <c r="Q101" s="50">
        <f t="shared" si="21"/>
        <v>146.83238395870382</v>
      </c>
    </row>
    <row r="102" spans="4:22" ht="17.25" customHeight="1" x14ac:dyDescent="0.25">
      <c r="D102" s="24">
        <v>-9</v>
      </c>
      <c r="F102" t="str">
        <f t="shared" si="63"/>
        <v>D#3</v>
      </c>
      <c r="G102" t="s">
        <v>52</v>
      </c>
      <c r="H102" t="str">
        <f t="shared" ref="H102" si="67">"re#"&amp;K102</f>
        <v>re#3</v>
      </c>
      <c r="I102">
        <v>51</v>
      </c>
      <c r="J102" s="50">
        <f>440*2^((D102-9)/12)</f>
        <v>155.56349186104046</v>
      </c>
      <c r="K102">
        <v>3</v>
      </c>
      <c r="Q102" s="50">
        <f t="shared" si="21"/>
        <v>155.56349186104046</v>
      </c>
    </row>
    <row r="103" spans="4:22" ht="17.25" customHeight="1" x14ac:dyDescent="0.25">
      <c r="D103" s="24">
        <v>-8</v>
      </c>
      <c r="F103" t="str">
        <f t="shared" si="63"/>
        <v>E3</v>
      </c>
      <c r="G103" t="s">
        <v>53</v>
      </c>
      <c r="H103" t="str">
        <f t="shared" ref="H103" si="68">"mi"&amp;K103</f>
        <v>mi3</v>
      </c>
      <c r="I103">
        <v>52</v>
      </c>
      <c r="J103" s="50">
        <f t="shared" si="59"/>
        <v>164.81377845643496</v>
      </c>
      <c r="K103">
        <v>3</v>
      </c>
      <c r="Q103" s="50">
        <f t="shared" si="21"/>
        <v>164.81377845643496</v>
      </c>
    </row>
    <row r="104" spans="4:22" ht="17.25" customHeight="1" x14ac:dyDescent="0.25">
      <c r="D104" s="24">
        <v>-7</v>
      </c>
      <c r="F104" t="str">
        <f t="shared" si="63"/>
        <v>F3</v>
      </c>
      <c r="G104" t="s">
        <v>54</v>
      </c>
      <c r="H104" t="str">
        <f t="shared" ref="H104" si="69">"fa"&amp;K104</f>
        <v>fa3</v>
      </c>
      <c r="I104">
        <v>53</v>
      </c>
      <c r="J104" s="50">
        <f t="shared" si="59"/>
        <v>174.61411571650197</v>
      </c>
      <c r="K104">
        <v>3</v>
      </c>
      <c r="Q104" s="50">
        <f t="shared" si="21"/>
        <v>174.61411571650197</v>
      </c>
    </row>
    <row r="105" spans="4:22" ht="17.25" customHeight="1" x14ac:dyDescent="0.25">
      <c r="D105" s="24">
        <v>-6</v>
      </c>
      <c r="F105" t="str">
        <f t="shared" si="63"/>
        <v>F#3</v>
      </c>
      <c r="G105" t="s">
        <v>55</v>
      </c>
      <c r="H105" t="str">
        <f t="shared" ref="H105" si="70">"fa#"&amp;K105</f>
        <v>fa#3</v>
      </c>
      <c r="I105">
        <v>54</v>
      </c>
      <c r="J105" s="50">
        <f t="shared" si="59"/>
        <v>184.99721135581723</v>
      </c>
      <c r="K105">
        <v>3</v>
      </c>
      <c r="Q105" s="50">
        <f t="shared" si="21"/>
        <v>184.99721135581723</v>
      </c>
    </row>
    <row r="106" spans="4:22" ht="17.25" customHeight="1" x14ac:dyDescent="0.25">
      <c r="D106" s="24">
        <v>-5</v>
      </c>
      <c r="F106" t="str">
        <f t="shared" si="63"/>
        <v>G3</v>
      </c>
      <c r="G106" t="s">
        <v>56</v>
      </c>
      <c r="H106" t="str">
        <f t="shared" ref="H106" si="71">"sol"&amp;K106</f>
        <v>sol3</v>
      </c>
      <c r="I106">
        <v>55</v>
      </c>
      <c r="J106" s="50">
        <f t="shared" si="59"/>
        <v>195.99771799087463</v>
      </c>
      <c r="K106">
        <v>3</v>
      </c>
      <c r="Q106" s="50">
        <f t="shared" si="21"/>
        <v>195.99771799087463</v>
      </c>
    </row>
    <row r="107" spans="4:22" ht="17.25" customHeight="1" x14ac:dyDescent="0.25">
      <c r="D107" s="24">
        <v>-4</v>
      </c>
      <c r="F107" t="str">
        <f t="shared" si="63"/>
        <v>G#3</v>
      </c>
      <c r="G107" t="s">
        <v>57</v>
      </c>
      <c r="H107" t="str">
        <f t="shared" ref="H107" si="72">"sol#"&amp;K107</f>
        <v>sol#3</v>
      </c>
      <c r="I107">
        <v>56</v>
      </c>
      <c r="J107" s="50">
        <f t="shared" si="59"/>
        <v>207.65234878997259</v>
      </c>
      <c r="K107">
        <v>3</v>
      </c>
      <c r="Q107" s="50">
        <f t="shared" si="21"/>
        <v>207.65234878997259</v>
      </c>
    </row>
    <row r="108" spans="4:22" ht="17.25" customHeight="1" x14ac:dyDescent="0.25">
      <c r="D108" s="24">
        <v>-3</v>
      </c>
      <c r="F108" t="str">
        <f t="shared" si="63"/>
        <v>A3</v>
      </c>
      <c r="G108" t="s">
        <v>58</v>
      </c>
      <c r="H108" t="str">
        <f t="shared" ref="H108" si="73">"la"&amp;K108</f>
        <v>la3</v>
      </c>
      <c r="I108">
        <v>57</v>
      </c>
      <c r="J108" s="50">
        <f t="shared" si="59"/>
        <v>220</v>
      </c>
      <c r="K108">
        <v>3</v>
      </c>
      <c r="Q108" s="50">
        <f t="shared" si="21"/>
        <v>220</v>
      </c>
    </row>
    <row r="109" spans="4:22" ht="17.25" customHeight="1" x14ac:dyDescent="0.25">
      <c r="D109" s="24">
        <v>-2</v>
      </c>
      <c r="F109" t="str">
        <f t="shared" si="63"/>
        <v>A#3</v>
      </c>
      <c r="G109" t="s">
        <v>59</v>
      </c>
      <c r="H109" t="str">
        <f t="shared" ref="H109" si="74">"la#"&amp;K109</f>
        <v>la#3</v>
      </c>
      <c r="I109">
        <v>58</v>
      </c>
      <c r="J109" s="50">
        <f t="shared" si="59"/>
        <v>233.08188075904496</v>
      </c>
      <c r="K109">
        <v>3</v>
      </c>
      <c r="Q109" s="50">
        <f t="shared" si="21"/>
        <v>233.08188075904496</v>
      </c>
    </row>
    <row r="110" spans="4:22" ht="17.25" customHeight="1" x14ac:dyDescent="0.25">
      <c r="D110" s="25">
        <v>-1</v>
      </c>
      <c r="F110" t="str">
        <f t="shared" si="63"/>
        <v>B3</v>
      </c>
      <c r="G110" t="s">
        <v>60</v>
      </c>
      <c r="H110" t="str">
        <f t="shared" ref="H110" si="75">"si"&amp;K110</f>
        <v>si3</v>
      </c>
      <c r="I110">
        <v>59</v>
      </c>
      <c r="J110" s="50">
        <f t="shared" si="59"/>
        <v>246.94165062806206</v>
      </c>
      <c r="K110">
        <v>3</v>
      </c>
      <c r="Q110" s="50">
        <f t="shared" si="21"/>
        <v>246.94165062806206</v>
      </c>
      <c r="V110" t="s">
        <v>88</v>
      </c>
    </row>
    <row r="111" spans="4:22" ht="17.25" customHeight="1" x14ac:dyDescent="0.25">
      <c r="D111" s="35">
        <v>0</v>
      </c>
      <c r="F111" t="str">
        <f t="shared" ref="F111:F122" si="76">VLOOKUP(D111,$I$46:$X$57,16,0)</f>
        <v>C4</v>
      </c>
      <c r="G111" t="s">
        <v>37</v>
      </c>
      <c r="H111" t="str">
        <f>"do"&amp;K111</f>
        <v>do4</v>
      </c>
      <c r="I111" s="43">
        <v>60</v>
      </c>
      <c r="J111" s="49">
        <f t="shared" si="59"/>
        <v>261.62556530059862</v>
      </c>
      <c r="K111">
        <v>4</v>
      </c>
      <c r="L111" s="37" t="s">
        <v>26</v>
      </c>
      <c r="M111" s="44" t="s">
        <v>61</v>
      </c>
      <c r="N111" s="43"/>
      <c r="Q111" s="49">
        <f>440*2^((I111-60-9)/12)</f>
        <v>261.62556530059862</v>
      </c>
      <c r="U111" t="s">
        <v>67</v>
      </c>
      <c r="V111" s="49">
        <v>261.62556530059862</v>
      </c>
    </row>
    <row r="112" spans="4:22" ht="17.25" customHeight="1" x14ac:dyDescent="0.3">
      <c r="D112" s="24">
        <v>1</v>
      </c>
      <c r="F112" t="str">
        <f t="shared" si="76"/>
        <v>C#4</v>
      </c>
      <c r="G112" t="s">
        <v>40</v>
      </c>
      <c r="H112" t="str">
        <f>"do#"&amp;K112</f>
        <v>do#4</v>
      </c>
      <c r="I112">
        <v>61</v>
      </c>
      <c r="J112" s="50">
        <f t="shared" si="59"/>
        <v>277.18263097687208</v>
      </c>
      <c r="K112">
        <v>4</v>
      </c>
      <c r="L112" s="38" t="s">
        <v>81</v>
      </c>
      <c r="Q112" s="50">
        <f t="shared" ref="Q112:Q175" si="77">440*2^((I112-60-9)/12)</f>
        <v>277.18263097687208</v>
      </c>
      <c r="U112" t="s">
        <v>68</v>
      </c>
      <c r="V112" s="50">
        <v>293.66476791740757</v>
      </c>
    </row>
    <row r="113" spans="4:22" ht="17.25" customHeight="1" x14ac:dyDescent="0.25">
      <c r="D113" s="24">
        <v>2</v>
      </c>
      <c r="F113" t="str">
        <f t="shared" si="76"/>
        <v>D4</v>
      </c>
      <c r="G113" t="s">
        <v>41</v>
      </c>
      <c r="H113" t="str">
        <f>"re"&amp;K113</f>
        <v>re4</v>
      </c>
      <c r="I113">
        <v>62</v>
      </c>
      <c r="J113" s="50">
        <f t="shared" si="59"/>
        <v>293.66476791740757</v>
      </c>
      <c r="K113">
        <v>4</v>
      </c>
      <c r="L113" s="37" t="s">
        <v>27</v>
      </c>
      <c r="Q113" s="50">
        <f t="shared" si="77"/>
        <v>293.66476791740757</v>
      </c>
      <c r="U113" t="s">
        <v>69</v>
      </c>
      <c r="V113" s="50">
        <v>329.62755691286992</v>
      </c>
    </row>
    <row r="114" spans="4:22" ht="17.25" customHeight="1" x14ac:dyDescent="0.3">
      <c r="D114" s="24">
        <v>3</v>
      </c>
      <c r="F114" t="str">
        <f t="shared" si="76"/>
        <v>D#4</v>
      </c>
      <c r="G114" t="s">
        <v>38</v>
      </c>
      <c r="H114" t="str">
        <f>"re#"&amp;K114</f>
        <v>re#4</v>
      </c>
      <c r="I114">
        <v>63</v>
      </c>
      <c r="J114" s="50">
        <f t="shared" si="59"/>
        <v>311.12698372208087</v>
      </c>
      <c r="K114">
        <v>4</v>
      </c>
      <c r="L114" s="38" t="s">
        <v>82</v>
      </c>
      <c r="Q114" s="50">
        <f t="shared" si="77"/>
        <v>311.12698372208087</v>
      </c>
      <c r="U114" t="s">
        <v>70</v>
      </c>
      <c r="V114" s="50">
        <v>349.22823143300388</v>
      </c>
    </row>
    <row r="115" spans="4:22" ht="17.25" customHeight="1" x14ac:dyDescent="0.25">
      <c r="D115" s="24">
        <v>4</v>
      </c>
      <c r="F115" t="str">
        <f t="shared" si="76"/>
        <v>E4</v>
      </c>
      <c r="G115" t="s">
        <v>42</v>
      </c>
      <c r="H115" t="str">
        <f>"mi"&amp;K115</f>
        <v>mi4</v>
      </c>
      <c r="I115">
        <v>64</v>
      </c>
      <c r="J115" s="50">
        <f t="shared" si="59"/>
        <v>329.62755691286992</v>
      </c>
      <c r="K115">
        <v>4</v>
      </c>
      <c r="L115" s="37" t="s">
        <v>28</v>
      </c>
      <c r="Q115" s="50">
        <f t="shared" si="77"/>
        <v>329.62755691286992</v>
      </c>
      <c r="U115" t="s">
        <v>71</v>
      </c>
      <c r="V115" s="50">
        <v>391.99543598174927</v>
      </c>
    </row>
    <row r="116" spans="4:22" ht="17.25" customHeight="1" x14ac:dyDescent="0.25">
      <c r="D116" s="24">
        <v>5</v>
      </c>
      <c r="F116" t="str">
        <f t="shared" si="76"/>
        <v>F4</v>
      </c>
      <c r="G116" t="s">
        <v>43</v>
      </c>
      <c r="H116" t="str">
        <f>"fa"&amp;K116</f>
        <v>fa4</v>
      </c>
      <c r="I116">
        <v>65</v>
      </c>
      <c r="J116" s="50">
        <f t="shared" si="59"/>
        <v>349.22823143300388</v>
      </c>
      <c r="K116">
        <v>4</v>
      </c>
      <c r="L116" s="37" t="s">
        <v>29</v>
      </c>
      <c r="Q116" s="50">
        <f t="shared" si="77"/>
        <v>349.22823143300388</v>
      </c>
      <c r="U116" t="s">
        <v>72</v>
      </c>
      <c r="V116" s="49">
        <v>440</v>
      </c>
    </row>
    <row r="117" spans="4:22" ht="17.25" customHeight="1" x14ac:dyDescent="0.3">
      <c r="D117" s="24">
        <v>6</v>
      </c>
      <c r="F117" t="str">
        <f t="shared" si="76"/>
        <v>F#4</v>
      </c>
      <c r="G117" t="s">
        <v>44</v>
      </c>
      <c r="H117" t="str">
        <f>"fa#"&amp;K117</f>
        <v>fa#4</v>
      </c>
      <c r="I117">
        <v>66</v>
      </c>
      <c r="J117" s="50">
        <f t="shared" si="59"/>
        <v>369.99442271163446</v>
      </c>
      <c r="K117">
        <v>4</v>
      </c>
      <c r="L117" s="38" t="s">
        <v>83</v>
      </c>
      <c r="Q117" s="50">
        <f t="shared" si="77"/>
        <v>369.99442271163446</v>
      </c>
      <c r="U117" t="s">
        <v>73</v>
      </c>
      <c r="V117" s="50">
        <v>493.88330125612413</v>
      </c>
    </row>
    <row r="118" spans="4:22" ht="17.25" customHeight="1" x14ac:dyDescent="0.25">
      <c r="D118" s="24">
        <v>7</v>
      </c>
      <c r="F118" t="str">
        <f t="shared" si="76"/>
        <v>G4</v>
      </c>
      <c r="G118" t="s">
        <v>39</v>
      </c>
      <c r="H118" t="str">
        <f>"sol"&amp;K118</f>
        <v>sol4</v>
      </c>
      <c r="I118">
        <v>67</v>
      </c>
      <c r="J118" s="50">
        <f t="shared" si="59"/>
        <v>391.99543598174927</v>
      </c>
      <c r="K118">
        <v>4</v>
      </c>
      <c r="L118" s="37" t="s">
        <v>30</v>
      </c>
      <c r="Q118" s="50">
        <f t="shared" si="77"/>
        <v>391.99543598174927</v>
      </c>
      <c r="U118" t="s">
        <v>120</v>
      </c>
      <c r="V118" s="50">
        <v>523.25113060119725</v>
      </c>
    </row>
    <row r="119" spans="4:22" ht="17.25" customHeight="1" x14ac:dyDescent="0.3">
      <c r="D119" s="24">
        <v>8</v>
      </c>
      <c r="F119" t="str">
        <f t="shared" si="76"/>
        <v>G#4</v>
      </c>
      <c r="G119" t="s">
        <v>45</v>
      </c>
      <c r="H119" t="str">
        <f>"sol#"&amp;K119</f>
        <v>sol#4</v>
      </c>
      <c r="I119">
        <v>68</v>
      </c>
      <c r="J119" s="50">
        <f t="shared" si="59"/>
        <v>415.30469757994513</v>
      </c>
      <c r="K119">
        <v>4</v>
      </c>
      <c r="L119" s="38" t="s">
        <v>84</v>
      </c>
      <c r="Q119" s="50">
        <f t="shared" si="77"/>
        <v>415.30469757994513</v>
      </c>
    </row>
    <row r="120" spans="4:22" ht="17.25" customHeight="1" x14ac:dyDescent="0.25">
      <c r="D120" s="24">
        <v>9</v>
      </c>
      <c r="F120" t="str">
        <f t="shared" si="76"/>
        <v>A4</v>
      </c>
      <c r="G120" t="s">
        <v>46</v>
      </c>
      <c r="H120" t="str">
        <f>"la"&amp;K120</f>
        <v>la4</v>
      </c>
      <c r="I120" s="43">
        <v>69</v>
      </c>
      <c r="J120" s="49">
        <f t="shared" si="59"/>
        <v>440</v>
      </c>
      <c r="K120">
        <v>4</v>
      </c>
      <c r="L120" s="37" t="s">
        <v>31</v>
      </c>
      <c r="M120" s="44" t="s">
        <v>62</v>
      </c>
      <c r="N120" s="43"/>
      <c r="Q120" s="49">
        <f t="shared" si="77"/>
        <v>440</v>
      </c>
    </row>
    <row r="121" spans="4:22" ht="17.25" customHeight="1" x14ac:dyDescent="0.3">
      <c r="D121" s="24">
        <v>10</v>
      </c>
      <c r="F121" t="str">
        <f t="shared" si="76"/>
        <v>A#4</v>
      </c>
      <c r="G121" t="s">
        <v>47</v>
      </c>
      <c r="H121" t="str">
        <f>"la#"&amp;K121</f>
        <v>la#4</v>
      </c>
      <c r="I121">
        <v>70</v>
      </c>
      <c r="J121" s="50">
        <f t="shared" si="59"/>
        <v>466.16376151808993</v>
      </c>
      <c r="K121">
        <v>4</v>
      </c>
      <c r="L121" s="38" t="s">
        <v>85</v>
      </c>
      <c r="Q121" s="50">
        <f t="shared" si="77"/>
        <v>466.16376151808993</v>
      </c>
    </row>
    <row r="122" spans="4:22" ht="17.25" customHeight="1" x14ac:dyDescent="0.25">
      <c r="D122" s="25">
        <v>11</v>
      </c>
      <c r="F122" t="str">
        <f t="shared" si="76"/>
        <v>B4</v>
      </c>
      <c r="G122" t="s">
        <v>48</v>
      </c>
      <c r="H122" t="str">
        <f>"si"&amp;K122</f>
        <v>si4</v>
      </c>
      <c r="I122">
        <v>71</v>
      </c>
      <c r="J122" s="50">
        <f t="shared" si="59"/>
        <v>493.88330125612413</v>
      </c>
      <c r="K122">
        <v>4</v>
      </c>
      <c r="L122" s="37" t="s">
        <v>32</v>
      </c>
      <c r="Q122" s="50">
        <f t="shared" si="77"/>
        <v>493.88330125612413</v>
      </c>
    </row>
    <row r="123" spans="4:22" ht="17.25" customHeight="1" x14ac:dyDescent="0.25">
      <c r="D123" s="35">
        <v>12</v>
      </c>
      <c r="F123" t="str">
        <f t="shared" ref="F123:F134" si="78">VLOOKUP(D123,$J$46:$Y$57,16,0)</f>
        <v>C5</v>
      </c>
      <c r="G123" t="str">
        <f t="shared" ref="G123:G154" si="79">G111&amp;"'"</f>
        <v>c''</v>
      </c>
      <c r="H123" t="str">
        <f>"do"&amp;K123</f>
        <v>do5</v>
      </c>
      <c r="I123">
        <v>72</v>
      </c>
      <c r="J123" s="50">
        <f t="shared" si="59"/>
        <v>523.25113060119725</v>
      </c>
      <c r="K123">
        <v>5</v>
      </c>
      <c r="Q123" s="50">
        <f t="shared" si="77"/>
        <v>523.25113060119725</v>
      </c>
    </row>
    <row r="124" spans="4:22" ht="17.25" customHeight="1" x14ac:dyDescent="0.25">
      <c r="D124" s="24">
        <v>13</v>
      </c>
      <c r="F124" t="str">
        <f t="shared" si="78"/>
        <v>C#5</v>
      </c>
      <c r="G124" t="str">
        <f t="shared" si="79"/>
        <v>c#''</v>
      </c>
      <c r="H124" t="str">
        <f>"do#"&amp;K124</f>
        <v>do#5</v>
      </c>
      <c r="I124">
        <v>73</v>
      </c>
      <c r="J124" s="50">
        <f t="shared" si="59"/>
        <v>554.36526195374415</v>
      </c>
      <c r="K124">
        <v>5</v>
      </c>
      <c r="Q124" s="50">
        <f t="shared" si="77"/>
        <v>554.36526195374415</v>
      </c>
    </row>
    <row r="125" spans="4:22" ht="17.25" customHeight="1" x14ac:dyDescent="0.25">
      <c r="D125" s="24">
        <v>14</v>
      </c>
      <c r="F125" t="str">
        <f t="shared" si="78"/>
        <v>D5</v>
      </c>
      <c r="G125" t="str">
        <f t="shared" si="79"/>
        <v>d''</v>
      </c>
      <c r="H125" t="str">
        <f>"re"&amp;K125</f>
        <v>re5</v>
      </c>
      <c r="I125">
        <v>74</v>
      </c>
      <c r="J125" s="50">
        <f t="shared" si="59"/>
        <v>587.32953583481515</v>
      </c>
      <c r="K125">
        <v>5</v>
      </c>
      <c r="Q125" s="50">
        <f t="shared" si="77"/>
        <v>587.32953583481515</v>
      </c>
    </row>
    <row r="126" spans="4:22" ht="17.25" customHeight="1" x14ac:dyDescent="0.25">
      <c r="D126" s="24">
        <v>15</v>
      </c>
      <c r="F126" t="str">
        <f t="shared" si="78"/>
        <v>D#5</v>
      </c>
      <c r="G126" t="str">
        <f t="shared" si="79"/>
        <v>d#''</v>
      </c>
      <c r="H126" t="str">
        <f>"re#"&amp;K126</f>
        <v>re#5</v>
      </c>
      <c r="I126">
        <v>75</v>
      </c>
      <c r="J126" s="50">
        <f t="shared" si="59"/>
        <v>622.25396744416184</v>
      </c>
      <c r="K126">
        <v>5</v>
      </c>
      <c r="Q126" s="50">
        <f t="shared" si="77"/>
        <v>622.25396744416184</v>
      </c>
    </row>
    <row r="127" spans="4:22" ht="17.25" customHeight="1" x14ac:dyDescent="0.25">
      <c r="D127" s="24">
        <v>16</v>
      </c>
      <c r="F127" t="str">
        <f t="shared" si="78"/>
        <v>E5</v>
      </c>
      <c r="G127" t="str">
        <f t="shared" si="79"/>
        <v>e''</v>
      </c>
      <c r="H127" t="str">
        <f>"mi"&amp;K127</f>
        <v>mi5</v>
      </c>
      <c r="I127">
        <v>76</v>
      </c>
      <c r="J127" s="50">
        <f t="shared" ref="J127:J158" si="80">440*2^((D127-9)/12)</f>
        <v>659.25511382573984</v>
      </c>
      <c r="K127">
        <v>5</v>
      </c>
      <c r="Q127" s="50">
        <f t="shared" si="77"/>
        <v>659.25511382573984</v>
      </c>
    </row>
    <row r="128" spans="4:22" ht="17.25" customHeight="1" x14ac:dyDescent="0.25">
      <c r="D128" s="24">
        <v>17</v>
      </c>
      <c r="F128" t="str">
        <f t="shared" si="78"/>
        <v>F5</v>
      </c>
      <c r="G128" t="str">
        <f t="shared" si="79"/>
        <v>f''</v>
      </c>
      <c r="H128" t="str">
        <f>"fa"&amp;K128</f>
        <v>fa5</v>
      </c>
      <c r="I128">
        <v>77</v>
      </c>
      <c r="J128" s="50">
        <f t="shared" si="80"/>
        <v>698.45646286600777</v>
      </c>
      <c r="K128">
        <v>5</v>
      </c>
      <c r="Q128" s="50">
        <f t="shared" si="77"/>
        <v>698.45646286600777</v>
      </c>
    </row>
    <row r="129" spans="4:17" ht="17.25" customHeight="1" x14ac:dyDescent="0.25">
      <c r="D129" s="24">
        <v>18</v>
      </c>
      <c r="F129" t="str">
        <f t="shared" si="78"/>
        <v>F#5</v>
      </c>
      <c r="G129" t="str">
        <f t="shared" si="79"/>
        <v>f#''</v>
      </c>
      <c r="H129" t="str">
        <f>"fa#"&amp;K129</f>
        <v>fa#5</v>
      </c>
      <c r="I129">
        <v>78</v>
      </c>
      <c r="J129" s="50">
        <f t="shared" si="80"/>
        <v>739.9888454232688</v>
      </c>
      <c r="K129">
        <v>5</v>
      </c>
      <c r="Q129" s="50">
        <f t="shared" si="77"/>
        <v>739.9888454232688</v>
      </c>
    </row>
    <row r="130" spans="4:17" ht="17.25" customHeight="1" x14ac:dyDescent="0.25">
      <c r="D130" s="24">
        <v>19</v>
      </c>
      <c r="F130" t="str">
        <f t="shared" si="78"/>
        <v>G5</v>
      </c>
      <c r="G130" t="str">
        <f t="shared" si="79"/>
        <v>g''</v>
      </c>
      <c r="H130" t="str">
        <f>"sol"&amp;K130</f>
        <v>sol5</v>
      </c>
      <c r="I130">
        <v>79</v>
      </c>
      <c r="J130" s="50">
        <f t="shared" si="80"/>
        <v>783.99087196349853</v>
      </c>
      <c r="K130">
        <v>5</v>
      </c>
      <c r="Q130" s="50">
        <f t="shared" si="77"/>
        <v>783.99087196349853</v>
      </c>
    </row>
    <row r="131" spans="4:17" ht="17.25" customHeight="1" x14ac:dyDescent="0.25">
      <c r="D131" s="24">
        <v>20</v>
      </c>
      <c r="F131" t="str">
        <f t="shared" si="78"/>
        <v>G#5</v>
      </c>
      <c r="G131" t="str">
        <f t="shared" si="79"/>
        <v>g#''</v>
      </c>
      <c r="H131" t="str">
        <f>"sol#"&amp;K131</f>
        <v>sol#5</v>
      </c>
      <c r="I131">
        <v>80</v>
      </c>
      <c r="J131" s="50">
        <f t="shared" si="80"/>
        <v>830.60939515989025</v>
      </c>
      <c r="K131">
        <v>5</v>
      </c>
      <c r="Q131" s="50">
        <f t="shared" si="77"/>
        <v>830.60939515989025</v>
      </c>
    </row>
    <row r="132" spans="4:17" ht="17.25" customHeight="1" x14ac:dyDescent="0.25">
      <c r="D132" s="24">
        <v>21</v>
      </c>
      <c r="F132" t="str">
        <f t="shared" si="78"/>
        <v>A5</v>
      </c>
      <c r="G132" t="str">
        <f t="shared" si="79"/>
        <v>a''</v>
      </c>
      <c r="H132" t="str">
        <f>"la"&amp;K132</f>
        <v>la5</v>
      </c>
      <c r="I132">
        <v>81</v>
      </c>
      <c r="J132" s="50">
        <f t="shared" si="80"/>
        <v>880</v>
      </c>
      <c r="K132">
        <v>5</v>
      </c>
      <c r="Q132" s="50">
        <f t="shared" si="77"/>
        <v>880</v>
      </c>
    </row>
    <row r="133" spans="4:17" ht="17.25" customHeight="1" x14ac:dyDescent="0.25">
      <c r="D133" s="24">
        <v>22</v>
      </c>
      <c r="F133" t="str">
        <f t="shared" si="78"/>
        <v>A#5</v>
      </c>
      <c r="G133" t="str">
        <f t="shared" si="79"/>
        <v>a#''</v>
      </c>
      <c r="H133" t="str">
        <f>"la#"&amp;K133</f>
        <v>la#5</v>
      </c>
      <c r="I133">
        <v>82</v>
      </c>
      <c r="J133" s="50">
        <f t="shared" si="80"/>
        <v>932.32752303617963</v>
      </c>
      <c r="K133">
        <v>5</v>
      </c>
      <c r="Q133" s="50">
        <f t="shared" si="77"/>
        <v>932.32752303617963</v>
      </c>
    </row>
    <row r="134" spans="4:17" ht="17.25" customHeight="1" x14ac:dyDescent="0.25">
      <c r="D134" s="25">
        <v>23</v>
      </c>
      <c r="F134" t="str">
        <f t="shared" si="78"/>
        <v>B5</v>
      </c>
      <c r="G134" t="str">
        <f t="shared" si="79"/>
        <v>b''</v>
      </c>
      <c r="H134" t="str">
        <f>"si"&amp;K134</f>
        <v>si5</v>
      </c>
      <c r="I134">
        <v>83</v>
      </c>
      <c r="J134" s="50">
        <f t="shared" si="80"/>
        <v>987.76660251224826</v>
      </c>
      <c r="K134">
        <v>5</v>
      </c>
      <c r="Q134" s="50">
        <f t="shared" si="77"/>
        <v>987.76660251224826</v>
      </c>
    </row>
    <row r="135" spans="4:17" ht="17.25" customHeight="1" x14ac:dyDescent="0.25">
      <c r="D135" s="35">
        <v>24</v>
      </c>
      <c r="F135" t="str">
        <f t="shared" ref="F135:F146" si="81">VLOOKUP(D135,$K$46:$Z$57,16,0)</f>
        <v>C6</v>
      </c>
      <c r="G135" t="str">
        <f t="shared" si="79"/>
        <v>c'''</v>
      </c>
      <c r="H135" t="str">
        <f>"do"&amp;K135</f>
        <v>do6</v>
      </c>
      <c r="I135">
        <v>84</v>
      </c>
      <c r="J135" s="50">
        <f t="shared" si="80"/>
        <v>1046.5022612023945</v>
      </c>
      <c r="K135">
        <v>6</v>
      </c>
      <c r="Q135" s="50">
        <f t="shared" si="77"/>
        <v>1046.5022612023945</v>
      </c>
    </row>
    <row r="136" spans="4:17" ht="17.25" customHeight="1" x14ac:dyDescent="0.25">
      <c r="D136" s="24">
        <v>25</v>
      </c>
      <c r="F136" t="str">
        <f t="shared" si="81"/>
        <v>C#6</v>
      </c>
      <c r="G136" t="str">
        <f t="shared" si="79"/>
        <v>c#'''</v>
      </c>
      <c r="H136" t="str">
        <f>"do#"&amp;K136</f>
        <v>do#6</v>
      </c>
      <c r="I136">
        <v>85</v>
      </c>
      <c r="J136" s="50">
        <f t="shared" si="80"/>
        <v>1108.7305239074883</v>
      </c>
      <c r="K136">
        <v>6</v>
      </c>
      <c r="Q136" s="50">
        <f t="shared" si="77"/>
        <v>1108.7305239074883</v>
      </c>
    </row>
    <row r="137" spans="4:17" ht="17.25" customHeight="1" x14ac:dyDescent="0.25">
      <c r="D137" s="24">
        <v>26</v>
      </c>
      <c r="F137" t="str">
        <f t="shared" si="81"/>
        <v>D6</v>
      </c>
      <c r="G137" t="str">
        <f t="shared" si="79"/>
        <v>d'''</v>
      </c>
      <c r="H137" t="str">
        <f>"re"&amp;K137</f>
        <v>re6</v>
      </c>
      <c r="I137">
        <v>86</v>
      </c>
      <c r="J137" s="50">
        <f t="shared" si="80"/>
        <v>1174.6590716696303</v>
      </c>
      <c r="K137">
        <v>6</v>
      </c>
      <c r="Q137" s="50">
        <f t="shared" si="77"/>
        <v>1174.6590716696303</v>
      </c>
    </row>
    <row r="138" spans="4:17" ht="17.25" customHeight="1" x14ac:dyDescent="0.25">
      <c r="D138" s="24">
        <v>27</v>
      </c>
      <c r="F138" t="str">
        <f t="shared" si="81"/>
        <v>D#6</v>
      </c>
      <c r="G138" t="str">
        <f t="shared" si="79"/>
        <v>d#'''</v>
      </c>
      <c r="H138" t="str">
        <f>"re#"&amp;K138</f>
        <v>re#6</v>
      </c>
      <c r="I138">
        <v>87</v>
      </c>
      <c r="J138" s="50">
        <f t="shared" si="80"/>
        <v>1244.5079348883235</v>
      </c>
      <c r="K138">
        <v>6</v>
      </c>
      <c r="Q138" s="50">
        <f t="shared" si="77"/>
        <v>1244.5079348883235</v>
      </c>
    </row>
    <row r="139" spans="4:17" ht="17.25" customHeight="1" x14ac:dyDescent="0.25">
      <c r="D139" s="24">
        <v>28</v>
      </c>
      <c r="F139" t="str">
        <f t="shared" si="81"/>
        <v>E6</v>
      </c>
      <c r="G139" t="str">
        <f t="shared" si="79"/>
        <v>e'''</v>
      </c>
      <c r="H139" t="str">
        <f>"mi"&amp;K139</f>
        <v>mi6</v>
      </c>
      <c r="I139">
        <v>88</v>
      </c>
      <c r="J139" s="50">
        <f t="shared" si="80"/>
        <v>1318.5102276514795</v>
      </c>
      <c r="K139">
        <v>6</v>
      </c>
      <c r="Q139" s="50">
        <f t="shared" si="77"/>
        <v>1318.5102276514795</v>
      </c>
    </row>
    <row r="140" spans="4:17" ht="17.25" customHeight="1" x14ac:dyDescent="0.25">
      <c r="D140" s="24">
        <v>29</v>
      </c>
      <c r="F140" t="str">
        <f t="shared" si="81"/>
        <v>F6</v>
      </c>
      <c r="G140" t="str">
        <f t="shared" si="79"/>
        <v>f'''</v>
      </c>
      <c r="H140" t="str">
        <f>"fa"&amp;K140</f>
        <v>fa6</v>
      </c>
      <c r="I140">
        <v>89</v>
      </c>
      <c r="J140" s="50">
        <f t="shared" si="80"/>
        <v>1396.9129257320155</v>
      </c>
      <c r="K140">
        <v>6</v>
      </c>
      <c r="Q140" s="50">
        <f t="shared" si="77"/>
        <v>1396.9129257320155</v>
      </c>
    </row>
    <row r="141" spans="4:17" ht="17.25" customHeight="1" x14ac:dyDescent="0.25">
      <c r="D141" s="24">
        <v>30</v>
      </c>
      <c r="F141" t="str">
        <f t="shared" si="81"/>
        <v>F#6</v>
      </c>
      <c r="G141" t="str">
        <f t="shared" si="79"/>
        <v>f#'''</v>
      </c>
      <c r="H141" t="str">
        <f>"fa#"&amp;K141</f>
        <v>fa#6</v>
      </c>
      <c r="I141">
        <v>90</v>
      </c>
      <c r="J141" s="50">
        <f t="shared" si="80"/>
        <v>1479.9776908465376</v>
      </c>
      <c r="K141">
        <v>6</v>
      </c>
      <c r="Q141" s="50">
        <f t="shared" si="77"/>
        <v>1479.9776908465376</v>
      </c>
    </row>
    <row r="142" spans="4:17" ht="17.25" customHeight="1" x14ac:dyDescent="0.25">
      <c r="D142" s="24">
        <v>31</v>
      </c>
      <c r="F142" t="str">
        <f t="shared" si="81"/>
        <v>G6</v>
      </c>
      <c r="G142" t="str">
        <f t="shared" si="79"/>
        <v>g'''</v>
      </c>
      <c r="H142" t="str">
        <f>"sol"&amp;K142</f>
        <v>sol6</v>
      </c>
      <c r="I142">
        <v>91</v>
      </c>
      <c r="J142" s="50">
        <f t="shared" si="80"/>
        <v>1567.9817439269968</v>
      </c>
      <c r="K142">
        <v>6</v>
      </c>
      <c r="Q142" s="50">
        <f t="shared" si="77"/>
        <v>1567.9817439269968</v>
      </c>
    </row>
    <row r="143" spans="4:17" ht="17.25" customHeight="1" x14ac:dyDescent="0.25">
      <c r="D143" s="24">
        <v>32</v>
      </c>
      <c r="F143" t="str">
        <f t="shared" si="81"/>
        <v>G#6</v>
      </c>
      <c r="G143" t="str">
        <f t="shared" si="79"/>
        <v>g#'''</v>
      </c>
      <c r="H143" t="str">
        <f>"sol#"&amp;K143</f>
        <v>sol#6</v>
      </c>
      <c r="I143">
        <v>92</v>
      </c>
      <c r="J143" s="50">
        <f t="shared" si="80"/>
        <v>1661.2187903197805</v>
      </c>
      <c r="K143">
        <v>6</v>
      </c>
      <c r="Q143" s="50">
        <f t="shared" si="77"/>
        <v>1661.2187903197805</v>
      </c>
    </row>
    <row r="144" spans="4:17" ht="17.25" customHeight="1" x14ac:dyDescent="0.25">
      <c r="D144" s="24">
        <v>33</v>
      </c>
      <c r="F144" t="str">
        <f t="shared" si="81"/>
        <v>A6</v>
      </c>
      <c r="G144" t="str">
        <f t="shared" si="79"/>
        <v>a'''</v>
      </c>
      <c r="H144" t="str">
        <f>"la"&amp;K144</f>
        <v>la6</v>
      </c>
      <c r="I144">
        <v>93</v>
      </c>
      <c r="J144" s="50">
        <f t="shared" si="80"/>
        <v>1760</v>
      </c>
      <c r="K144">
        <v>6</v>
      </c>
      <c r="Q144" s="50">
        <f t="shared" si="77"/>
        <v>1760</v>
      </c>
    </row>
    <row r="145" spans="4:17" ht="17.25" customHeight="1" x14ac:dyDescent="0.25">
      <c r="D145" s="24">
        <v>34</v>
      </c>
      <c r="F145" t="str">
        <f t="shared" si="81"/>
        <v>A#6</v>
      </c>
      <c r="G145" t="str">
        <f t="shared" si="79"/>
        <v>a#'''</v>
      </c>
      <c r="H145" t="str">
        <f>"la#"&amp;K145</f>
        <v>la#6</v>
      </c>
      <c r="I145">
        <v>94</v>
      </c>
      <c r="J145" s="50">
        <f t="shared" si="80"/>
        <v>1864.6550460723597</v>
      </c>
      <c r="K145">
        <v>6</v>
      </c>
      <c r="Q145" s="50">
        <f t="shared" si="77"/>
        <v>1864.6550460723597</v>
      </c>
    </row>
    <row r="146" spans="4:17" ht="17.25" customHeight="1" x14ac:dyDescent="0.25">
      <c r="D146" s="25">
        <v>35</v>
      </c>
      <c r="F146" t="str">
        <f t="shared" si="81"/>
        <v>B6</v>
      </c>
      <c r="G146" t="str">
        <f t="shared" si="79"/>
        <v>b'''</v>
      </c>
      <c r="H146" t="str">
        <f>"si"&amp;K146</f>
        <v>si6</v>
      </c>
      <c r="I146">
        <v>95</v>
      </c>
      <c r="J146" s="50">
        <f t="shared" si="80"/>
        <v>1975.5332050244961</v>
      </c>
      <c r="K146">
        <v>6</v>
      </c>
      <c r="Q146" s="50">
        <f t="shared" si="77"/>
        <v>1975.5332050244961</v>
      </c>
    </row>
    <row r="147" spans="4:17" ht="17.25" customHeight="1" x14ac:dyDescent="0.25">
      <c r="D147" s="35">
        <v>36</v>
      </c>
      <c r="F147" t="str">
        <f t="shared" ref="F147:F158" si="82">VLOOKUP(D147,$L$46:$AA$57,16,0)</f>
        <v>C7</v>
      </c>
      <c r="G147" t="str">
        <f t="shared" si="79"/>
        <v>c''''</v>
      </c>
      <c r="H147" t="str">
        <f t="shared" ref="H147" si="83">"do"&amp;K147</f>
        <v>do7</v>
      </c>
      <c r="I147">
        <v>96</v>
      </c>
      <c r="J147" s="50">
        <f t="shared" si="80"/>
        <v>2093.004522404789</v>
      </c>
      <c r="K147">
        <v>7</v>
      </c>
      <c r="Q147" s="50">
        <f t="shared" si="77"/>
        <v>2093.004522404789</v>
      </c>
    </row>
    <row r="148" spans="4:17" ht="17.25" customHeight="1" x14ac:dyDescent="0.25">
      <c r="D148" s="24">
        <v>37</v>
      </c>
      <c r="F148" t="str">
        <f t="shared" si="82"/>
        <v>C#7</v>
      </c>
      <c r="G148" t="str">
        <f t="shared" si="79"/>
        <v>c#''''</v>
      </c>
      <c r="H148" t="str">
        <f t="shared" ref="H148" si="84">"do#"&amp;K148</f>
        <v>do#7</v>
      </c>
      <c r="I148">
        <v>97</v>
      </c>
      <c r="J148" s="50">
        <f t="shared" si="80"/>
        <v>2217.4610478149771</v>
      </c>
      <c r="K148">
        <v>7</v>
      </c>
      <c r="Q148" s="50">
        <f t="shared" si="77"/>
        <v>2217.4610478149771</v>
      </c>
    </row>
    <row r="149" spans="4:17" ht="17.25" customHeight="1" x14ac:dyDescent="0.25">
      <c r="D149" s="24">
        <v>38</v>
      </c>
      <c r="F149" t="str">
        <f t="shared" si="82"/>
        <v>D7</v>
      </c>
      <c r="G149" t="str">
        <f t="shared" si="79"/>
        <v>d''''</v>
      </c>
      <c r="H149" t="str">
        <f t="shared" ref="H149" si="85">"re"&amp;K149</f>
        <v>re7</v>
      </c>
      <c r="I149">
        <v>98</v>
      </c>
      <c r="J149" s="50">
        <f t="shared" si="80"/>
        <v>2349.3181433392601</v>
      </c>
      <c r="K149">
        <v>7</v>
      </c>
      <c r="Q149" s="50">
        <f t="shared" si="77"/>
        <v>2349.3181433392601</v>
      </c>
    </row>
    <row r="150" spans="4:17" ht="17.25" customHeight="1" x14ac:dyDescent="0.25">
      <c r="D150" s="24">
        <v>39</v>
      </c>
      <c r="F150" t="str">
        <f t="shared" si="82"/>
        <v>D#7</v>
      </c>
      <c r="G150" t="str">
        <f t="shared" si="79"/>
        <v>d#''''</v>
      </c>
      <c r="H150" t="str">
        <f t="shared" ref="H150" si="86">"re#"&amp;K150</f>
        <v>re#7</v>
      </c>
      <c r="I150">
        <v>99</v>
      </c>
      <c r="J150" s="50">
        <f t="shared" si="80"/>
        <v>2489.0158697766474</v>
      </c>
      <c r="K150">
        <v>7</v>
      </c>
      <c r="Q150" s="50">
        <f t="shared" si="77"/>
        <v>2489.0158697766474</v>
      </c>
    </row>
    <row r="151" spans="4:17" ht="17.25" customHeight="1" x14ac:dyDescent="0.25">
      <c r="D151" s="24">
        <v>40</v>
      </c>
      <c r="F151" t="str">
        <f t="shared" si="82"/>
        <v>E7</v>
      </c>
      <c r="G151" t="str">
        <f t="shared" si="79"/>
        <v>e''''</v>
      </c>
      <c r="H151" t="str">
        <f t="shared" ref="H151" si="87">"mi"&amp;K151</f>
        <v>mi7</v>
      </c>
      <c r="I151">
        <v>100</v>
      </c>
      <c r="J151" s="50">
        <f t="shared" si="80"/>
        <v>2637.0204553029598</v>
      </c>
      <c r="K151">
        <v>7</v>
      </c>
      <c r="Q151" s="50">
        <f t="shared" si="77"/>
        <v>2637.0204553029598</v>
      </c>
    </row>
    <row r="152" spans="4:17" ht="17.25" customHeight="1" x14ac:dyDescent="0.25">
      <c r="D152" s="24">
        <v>41</v>
      </c>
      <c r="F152" t="str">
        <f t="shared" si="82"/>
        <v>F7</v>
      </c>
      <c r="G152" t="str">
        <f t="shared" si="79"/>
        <v>f''''</v>
      </c>
      <c r="H152" t="str">
        <f t="shared" ref="H152" si="88">"fa"&amp;K152</f>
        <v>fa7</v>
      </c>
      <c r="I152">
        <v>101</v>
      </c>
      <c r="J152" s="50">
        <f t="shared" si="80"/>
        <v>2793.8258514640311</v>
      </c>
      <c r="K152">
        <v>7</v>
      </c>
      <c r="Q152" s="50">
        <f t="shared" si="77"/>
        <v>2793.8258514640311</v>
      </c>
    </row>
    <row r="153" spans="4:17" ht="17.25" customHeight="1" x14ac:dyDescent="0.25">
      <c r="D153" s="24">
        <v>42</v>
      </c>
      <c r="F153" t="str">
        <f t="shared" si="82"/>
        <v>F#7</v>
      </c>
      <c r="G153" t="str">
        <f t="shared" si="79"/>
        <v>f#''''</v>
      </c>
      <c r="H153" t="str">
        <f t="shared" ref="H153" si="89">"fa#"&amp;K153</f>
        <v>fa#7</v>
      </c>
      <c r="I153">
        <v>102</v>
      </c>
      <c r="J153" s="50">
        <f t="shared" si="80"/>
        <v>2959.9553816930757</v>
      </c>
      <c r="K153">
        <v>7</v>
      </c>
      <c r="Q153" s="50">
        <f t="shared" si="77"/>
        <v>2959.9553816930757</v>
      </c>
    </row>
    <row r="154" spans="4:17" ht="17.25" customHeight="1" x14ac:dyDescent="0.25">
      <c r="D154" s="24">
        <v>43</v>
      </c>
      <c r="F154" t="str">
        <f t="shared" si="82"/>
        <v>G7</v>
      </c>
      <c r="G154" t="str">
        <f t="shared" si="79"/>
        <v>g''''</v>
      </c>
      <c r="H154" t="str">
        <f t="shared" ref="H154" si="90">"sol"&amp;K154</f>
        <v>sol7</v>
      </c>
      <c r="I154">
        <v>103</v>
      </c>
      <c r="J154" s="50">
        <f t="shared" si="80"/>
        <v>3135.9634878539941</v>
      </c>
      <c r="K154">
        <v>7</v>
      </c>
      <c r="Q154" s="50">
        <f t="shared" si="77"/>
        <v>3135.9634878539941</v>
      </c>
    </row>
    <row r="155" spans="4:17" ht="17.25" customHeight="1" x14ac:dyDescent="0.25">
      <c r="D155" s="24">
        <v>44</v>
      </c>
      <c r="F155" t="str">
        <f t="shared" si="82"/>
        <v>G#7</v>
      </c>
      <c r="G155" t="str">
        <f t="shared" ref="G155:G186" si="91">G143&amp;"'"</f>
        <v>g#''''</v>
      </c>
      <c r="H155" t="str">
        <f t="shared" ref="H155" si="92">"sol#"&amp;K155</f>
        <v>sol#7</v>
      </c>
      <c r="I155">
        <v>104</v>
      </c>
      <c r="J155" s="50">
        <f t="shared" si="80"/>
        <v>3322.4375806395601</v>
      </c>
      <c r="K155">
        <v>7</v>
      </c>
      <c r="Q155" s="50">
        <f t="shared" si="77"/>
        <v>3322.4375806395601</v>
      </c>
    </row>
    <row r="156" spans="4:17" ht="17.25" customHeight="1" x14ac:dyDescent="0.25">
      <c r="D156" s="24">
        <v>45</v>
      </c>
      <c r="F156" t="str">
        <f t="shared" si="82"/>
        <v>A7</v>
      </c>
      <c r="G156" t="str">
        <f t="shared" si="91"/>
        <v>a''''</v>
      </c>
      <c r="H156" t="str">
        <f t="shared" ref="H156" si="93">"la"&amp;K156</f>
        <v>la7</v>
      </c>
      <c r="I156">
        <v>105</v>
      </c>
      <c r="J156" s="50">
        <f t="shared" si="80"/>
        <v>3520</v>
      </c>
      <c r="K156">
        <v>7</v>
      </c>
      <c r="Q156" s="50">
        <f t="shared" si="77"/>
        <v>3520</v>
      </c>
    </row>
    <row r="157" spans="4:17" ht="17.25" customHeight="1" x14ac:dyDescent="0.25">
      <c r="D157" s="24">
        <v>46</v>
      </c>
      <c r="F157" t="str">
        <f t="shared" si="82"/>
        <v>A#7</v>
      </c>
      <c r="G157" t="str">
        <f t="shared" si="91"/>
        <v>a#''''</v>
      </c>
      <c r="H157" t="str">
        <f t="shared" ref="H157" si="94">"la#"&amp;K157</f>
        <v>la#7</v>
      </c>
      <c r="I157">
        <v>106</v>
      </c>
      <c r="J157" s="50">
        <f t="shared" si="80"/>
        <v>3729.3100921447194</v>
      </c>
      <c r="K157">
        <v>7</v>
      </c>
      <c r="Q157" s="50">
        <f t="shared" si="77"/>
        <v>3729.3100921447194</v>
      </c>
    </row>
    <row r="158" spans="4:17" ht="17.25" customHeight="1" x14ac:dyDescent="0.25">
      <c r="D158" s="25">
        <v>47</v>
      </c>
      <c r="F158" t="str">
        <f t="shared" si="82"/>
        <v>B7</v>
      </c>
      <c r="G158" t="str">
        <f t="shared" si="91"/>
        <v>b''''</v>
      </c>
      <c r="H158" t="str">
        <f t="shared" ref="H158" si="95">"si"&amp;K158</f>
        <v>si7</v>
      </c>
      <c r="I158">
        <v>107</v>
      </c>
      <c r="J158" s="50">
        <f t="shared" si="80"/>
        <v>3951.0664100489917</v>
      </c>
      <c r="K158">
        <v>7</v>
      </c>
      <c r="Q158" s="50">
        <f t="shared" si="77"/>
        <v>3951.0664100489917</v>
      </c>
    </row>
    <row r="159" spans="4:17" ht="17.25" customHeight="1" x14ac:dyDescent="0.25">
      <c r="D159" s="35">
        <v>48</v>
      </c>
      <c r="F159" t="str">
        <f t="shared" ref="F159:F170" si="96">VLOOKUP(D159,$M$46:$AB$57,16,0)</f>
        <v>C8</v>
      </c>
      <c r="G159" t="str">
        <f t="shared" si="91"/>
        <v>c'''''</v>
      </c>
      <c r="H159" t="str">
        <f t="shared" ref="H159" si="97">"do"&amp;K159</f>
        <v>do8</v>
      </c>
      <c r="I159">
        <v>108</v>
      </c>
      <c r="J159" s="50">
        <f t="shared" ref="J159:J194" si="98">440*2^((D159-9)/12)</f>
        <v>4186.0090448095771</v>
      </c>
      <c r="K159">
        <v>8</v>
      </c>
      <c r="Q159" s="50">
        <f t="shared" si="77"/>
        <v>4186.0090448095771</v>
      </c>
    </row>
    <row r="160" spans="4:17" ht="17.25" customHeight="1" x14ac:dyDescent="0.25">
      <c r="D160" s="24">
        <v>49</v>
      </c>
      <c r="F160" t="str">
        <f t="shared" si="96"/>
        <v>C#8</v>
      </c>
      <c r="G160" t="str">
        <f t="shared" si="91"/>
        <v>c#'''''</v>
      </c>
      <c r="H160" t="str">
        <f t="shared" ref="H160" si="99">"do#"&amp;K160</f>
        <v>do#8</v>
      </c>
      <c r="I160">
        <v>109</v>
      </c>
      <c r="J160" s="101">
        <f t="shared" si="98"/>
        <v>4434.9220956299532</v>
      </c>
      <c r="K160">
        <v>8</v>
      </c>
      <c r="Q160" s="101">
        <f t="shared" si="77"/>
        <v>4434.9220956299532</v>
      </c>
    </row>
    <row r="161" spans="4:17" ht="17.25" customHeight="1" x14ac:dyDescent="0.25">
      <c r="D161" s="24">
        <v>50</v>
      </c>
      <c r="F161" t="str">
        <f t="shared" si="96"/>
        <v>D8</v>
      </c>
      <c r="G161" t="str">
        <f t="shared" si="91"/>
        <v>d'''''</v>
      </c>
      <c r="H161" t="str">
        <f t="shared" ref="H161" si="100">"re"&amp;K161</f>
        <v>re8</v>
      </c>
      <c r="I161">
        <v>110</v>
      </c>
      <c r="J161" s="101">
        <f t="shared" si="98"/>
        <v>4698.6362866785194</v>
      </c>
      <c r="K161">
        <v>8</v>
      </c>
      <c r="Q161" s="101">
        <f t="shared" si="77"/>
        <v>4698.6362866785194</v>
      </c>
    </row>
    <row r="162" spans="4:17" ht="17.25" customHeight="1" x14ac:dyDescent="0.25">
      <c r="D162" s="24">
        <v>51</v>
      </c>
      <c r="F162" t="str">
        <f t="shared" si="96"/>
        <v>D#8</v>
      </c>
      <c r="G162" t="str">
        <f t="shared" si="91"/>
        <v>d#'''''</v>
      </c>
      <c r="H162" t="str">
        <f t="shared" ref="H162" si="101">"re#"&amp;K162</f>
        <v>re#8</v>
      </c>
      <c r="I162">
        <v>111</v>
      </c>
      <c r="J162" s="101">
        <f t="shared" si="98"/>
        <v>4978.0317395532938</v>
      </c>
      <c r="K162">
        <v>8</v>
      </c>
      <c r="Q162" s="101">
        <f t="shared" si="77"/>
        <v>4978.0317395532938</v>
      </c>
    </row>
    <row r="163" spans="4:17" ht="17.25" customHeight="1" x14ac:dyDescent="0.25">
      <c r="D163" s="24">
        <v>52</v>
      </c>
      <c r="F163" t="str">
        <f t="shared" si="96"/>
        <v>E8</v>
      </c>
      <c r="G163" t="str">
        <f t="shared" si="91"/>
        <v>e'''''</v>
      </c>
      <c r="H163" t="str">
        <f t="shared" ref="H163" si="102">"mi"&amp;K163</f>
        <v>mi8</v>
      </c>
      <c r="I163">
        <v>112</v>
      </c>
      <c r="J163" s="101">
        <f t="shared" si="98"/>
        <v>5274.0409106059187</v>
      </c>
      <c r="K163">
        <v>8</v>
      </c>
      <c r="Q163" s="101">
        <f t="shared" si="77"/>
        <v>5274.0409106059187</v>
      </c>
    </row>
    <row r="164" spans="4:17" ht="17.25" customHeight="1" x14ac:dyDescent="0.25">
      <c r="D164" s="24">
        <v>53</v>
      </c>
      <c r="F164" t="str">
        <f t="shared" si="96"/>
        <v>F8</v>
      </c>
      <c r="G164" t="str">
        <f t="shared" si="91"/>
        <v>f'''''</v>
      </c>
      <c r="H164" t="str">
        <f t="shared" ref="H164" si="103">"fa"&amp;K164</f>
        <v>fa8</v>
      </c>
      <c r="I164">
        <v>113</v>
      </c>
      <c r="J164" s="101">
        <f t="shared" si="98"/>
        <v>5587.6517029280612</v>
      </c>
      <c r="K164">
        <v>8</v>
      </c>
      <c r="Q164" s="101">
        <f t="shared" si="77"/>
        <v>5587.6517029280612</v>
      </c>
    </row>
    <row r="165" spans="4:17" ht="17.25" customHeight="1" x14ac:dyDescent="0.25">
      <c r="D165" s="24">
        <v>54</v>
      </c>
      <c r="F165" t="str">
        <f t="shared" si="96"/>
        <v>F#8</v>
      </c>
      <c r="G165" t="str">
        <f t="shared" si="91"/>
        <v>f#'''''</v>
      </c>
      <c r="H165" t="str">
        <f t="shared" ref="H165" si="104">"fa#"&amp;K165</f>
        <v>fa#8</v>
      </c>
      <c r="I165">
        <v>114</v>
      </c>
      <c r="J165" s="101">
        <f t="shared" si="98"/>
        <v>5919.9107633861504</v>
      </c>
      <c r="K165">
        <v>8</v>
      </c>
      <c r="Q165" s="101">
        <f t="shared" si="77"/>
        <v>5919.9107633861504</v>
      </c>
    </row>
    <row r="166" spans="4:17" ht="17.25" customHeight="1" x14ac:dyDescent="0.25">
      <c r="D166" s="24">
        <v>55</v>
      </c>
      <c r="F166" t="str">
        <f t="shared" si="96"/>
        <v>G8</v>
      </c>
      <c r="G166" t="str">
        <f t="shared" si="91"/>
        <v>g'''''</v>
      </c>
      <c r="H166" t="str">
        <f t="shared" ref="H166" si="105">"sol"&amp;K166</f>
        <v>sol8</v>
      </c>
      <c r="I166">
        <v>115</v>
      </c>
      <c r="J166" s="101">
        <f t="shared" si="98"/>
        <v>6271.9269757079892</v>
      </c>
      <c r="K166">
        <v>8</v>
      </c>
      <c r="Q166" s="101">
        <f t="shared" si="77"/>
        <v>6271.9269757079892</v>
      </c>
    </row>
    <row r="167" spans="4:17" ht="17.25" customHeight="1" x14ac:dyDescent="0.25">
      <c r="D167" s="24">
        <v>56</v>
      </c>
      <c r="F167" t="str">
        <f t="shared" si="96"/>
        <v>G#8</v>
      </c>
      <c r="G167" t="str">
        <f t="shared" si="91"/>
        <v>g#'''''</v>
      </c>
      <c r="H167" t="str">
        <f t="shared" ref="H167" si="106">"sol#"&amp;K167</f>
        <v>sol#8</v>
      </c>
      <c r="I167">
        <v>116</v>
      </c>
      <c r="J167" s="101">
        <f t="shared" si="98"/>
        <v>6644.8751612791211</v>
      </c>
      <c r="K167">
        <v>8</v>
      </c>
      <c r="Q167" s="101">
        <f t="shared" si="77"/>
        <v>6644.8751612791211</v>
      </c>
    </row>
    <row r="168" spans="4:17" ht="17.25" customHeight="1" x14ac:dyDescent="0.25">
      <c r="D168" s="24">
        <v>57</v>
      </c>
      <c r="F168" t="str">
        <f t="shared" si="96"/>
        <v>A8</v>
      </c>
      <c r="G168" t="str">
        <f t="shared" si="91"/>
        <v>a'''''</v>
      </c>
      <c r="H168" t="str">
        <f t="shared" ref="H168" si="107">"la"&amp;K168</f>
        <v>la8</v>
      </c>
      <c r="I168">
        <v>117</v>
      </c>
      <c r="J168" s="101">
        <f t="shared" si="98"/>
        <v>7040</v>
      </c>
      <c r="K168">
        <v>8</v>
      </c>
      <c r="Q168" s="101">
        <f t="shared" si="77"/>
        <v>7040</v>
      </c>
    </row>
    <row r="169" spans="4:17" ht="17.25" customHeight="1" x14ac:dyDescent="0.25">
      <c r="D169" s="24">
        <v>58</v>
      </c>
      <c r="F169" t="str">
        <f t="shared" si="96"/>
        <v>A#8</v>
      </c>
      <c r="G169" t="str">
        <f t="shared" si="91"/>
        <v>a#'''''</v>
      </c>
      <c r="H169" t="str">
        <f t="shared" ref="H169" si="108">"la#"&amp;K169</f>
        <v>la#8</v>
      </c>
      <c r="I169">
        <v>118</v>
      </c>
      <c r="J169" s="101">
        <f t="shared" si="98"/>
        <v>7458.6201842894361</v>
      </c>
      <c r="K169">
        <v>8</v>
      </c>
      <c r="Q169" s="101">
        <f t="shared" si="77"/>
        <v>7458.6201842894361</v>
      </c>
    </row>
    <row r="170" spans="4:17" ht="17.25" customHeight="1" x14ac:dyDescent="0.25">
      <c r="D170" s="25">
        <v>59</v>
      </c>
      <c r="F170" t="str">
        <f t="shared" si="96"/>
        <v>B8</v>
      </c>
      <c r="G170" t="str">
        <f t="shared" si="91"/>
        <v>b'''''</v>
      </c>
      <c r="H170" t="str">
        <f t="shared" ref="H170" si="109">"si"&amp;K170</f>
        <v>si8</v>
      </c>
      <c r="I170">
        <v>119</v>
      </c>
      <c r="J170" s="101">
        <f t="shared" si="98"/>
        <v>7902.1328200979879</v>
      </c>
      <c r="K170">
        <v>8</v>
      </c>
      <c r="Q170" s="101">
        <f t="shared" si="77"/>
        <v>7902.1328200979879</v>
      </c>
    </row>
    <row r="171" spans="4:17" ht="17.25" customHeight="1" x14ac:dyDescent="0.25">
      <c r="D171" s="35">
        <v>60</v>
      </c>
      <c r="F171" t="str">
        <f t="shared" ref="F171:F182" si="110">VLOOKUP(D171,$N$46:$AC$57,16,0)</f>
        <v>C9</v>
      </c>
      <c r="G171" t="str">
        <f t="shared" si="91"/>
        <v>c''''''</v>
      </c>
      <c r="H171" t="str">
        <f t="shared" ref="H171" si="111">"do"&amp;K171</f>
        <v>do9</v>
      </c>
      <c r="I171">
        <v>120</v>
      </c>
      <c r="J171" s="101">
        <f t="shared" si="98"/>
        <v>8372.0180896191559</v>
      </c>
      <c r="K171">
        <v>9</v>
      </c>
      <c r="Q171" s="101">
        <f t="shared" si="77"/>
        <v>8372.0180896191559</v>
      </c>
    </row>
    <row r="172" spans="4:17" ht="17.25" customHeight="1" x14ac:dyDescent="0.25">
      <c r="D172" s="24">
        <v>61</v>
      </c>
      <c r="F172" t="str">
        <f t="shared" si="110"/>
        <v>C#9</v>
      </c>
      <c r="G172" t="str">
        <f t="shared" si="91"/>
        <v>c#''''''</v>
      </c>
      <c r="H172" t="str">
        <f t="shared" ref="H172" si="112">"do#"&amp;K172</f>
        <v>do#9</v>
      </c>
      <c r="I172">
        <v>121</v>
      </c>
      <c r="J172" s="101">
        <f t="shared" si="98"/>
        <v>8869.8441912599046</v>
      </c>
      <c r="K172">
        <v>9</v>
      </c>
      <c r="Q172" s="101">
        <f t="shared" si="77"/>
        <v>8869.8441912599046</v>
      </c>
    </row>
    <row r="173" spans="4:17" ht="17.25" customHeight="1" x14ac:dyDescent="0.25">
      <c r="D173" s="24">
        <v>62</v>
      </c>
      <c r="F173" t="str">
        <f t="shared" si="110"/>
        <v>D9</v>
      </c>
      <c r="G173" t="str">
        <f t="shared" si="91"/>
        <v>d''''''</v>
      </c>
      <c r="H173" t="str">
        <f t="shared" ref="H173" si="113">"re"&amp;K173</f>
        <v>re9</v>
      </c>
      <c r="I173">
        <v>122</v>
      </c>
      <c r="J173" s="101">
        <f t="shared" si="98"/>
        <v>9397.2725733570442</v>
      </c>
      <c r="K173">
        <v>9</v>
      </c>
      <c r="Q173" s="101">
        <f t="shared" si="77"/>
        <v>9397.2725733570442</v>
      </c>
    </row>
    <row r="174" spans="4:17" ht="17.25" customHeight="1" x14ac:dyDescent="0.25">
      <c r="D174" s="24">
        <v>63</v>
      </c>
      <c r="F174" t="str">
        <f t="shared" si="110"/>
        <v>D#9</v>
      </c>
      <c r="G174" t="str">
        <f t="shared" si="91"/>
        <v>d#''''''</v>
      </c>
      <c r="H174" t="str">
        <f t="shared" ref="H174" si="114">"re#"&amp;K174</f>
        <v>re#9</v>
      </c>
      <c r="I174">
        <v>123</v>
      </c>
      <c r="J174" s="101">
        <f t="shared" si="98"/>
        <v>9956.0634791065877</v>
      </c>
      <c r="K174">
        <v>9</v>
      </c>
      <c r="Q174" s="101">
        <f t="shared" si="77"/>
        <v>9956.0634791065877</v>
      </c>
    </row>
    <row r="175" spans="4:17" ht="17.25" customHeight="1" x14ac:dyDescent="0.25">
      <c r="D175" s="24">
        <v>64</v>
      </c>
      <c r="F175" t="str">
        <f t="shared" si="110"/>
        <v>E9</v>
      </c>
      <c r="G175" t="str">
        <f t="shared" si="91"/>
        <v>e''''''</v>
      </c>
      <c r="H175" t="str">
        <f t="shared" ref="H175" si="115">"mi"&amp;K175</f>
        <v>mi9</v>
      </c>
      <c r="I175">
        <v>124</v>
      </c>
      <c r="J175" s="101">
        <f t="shared" si="98"/>
        <v>10548.081821211836</v>
      </c>
      <c r="K175">
        <v>9</v>
      </c>
      <c r="Q175" s="101">
        <f t="shared" si="77"/>
        <v>10548.081821211836</v>
      </c>
    </row>
    <row r="176" spans="4:17" ht="17.25" customHeight="1" x14ac:dyDescent="0.25">
      <c r="D176" s="24">
        <v>65</v>
      </c>
      <c r="F176" t="str">
        <f t="shared" si="110"/>
        <v>F9</v>
      </c>
      <c r="G176" t="str">
        <f t="shared" si="91"/>
        <v>f''''''</v>
      </c>
      <c r="H176" t="str">
        <f t="shared" ref="H176" si="116">"fa"&amp;K176</f>
        <v>fa9</v>
      </c>
      <c r="I176">
        <v>125</v>
      </c>
      <c r="J176" s="101">
        <f t="shared" si="98"/>
        <v>11175.303405856126</v>
      </c>
      <c r="K176">
        <v>9</v>
      </c>
      <c r="Q176" s="101">
        <f t="shared" ref="Q176:Q194" si="117">440*2^((I176-60-9)/12)</f>
        <v>11175.303405856126</v>
      </c>
    </row>
    <row r="177" spans="4:17" ht="17.25" customHeight="1" x14ac:dyDescent="0.25">
      <c r="D177" s="24">
        <v>66</v>
      </c>
      <c r="F177" t="str">
        <f t="shared" si="110"/>
        <v>F#9</v>
      </c>
      <c r="G177" t="str">
        <f t="shared" si="91"/>
        <v>f#''''''</v>
      </c>
      <c r="H177" t="str">
        <f t="shared" ref="H177" si="118">"fa#"&amp;K177</f>
        <v>fa#9</v>
      </c>
      <c r="I177">
        <v>126</v>
      </c>
      <c r="J177" s="101">
        <f t="shared" si="98"/>
        <v>11839.821526772301</v>
      </c>
      <c r="K177">
        <v>9</v>
      </c>
      <c r="Q177" s="101">
        <f t="shared" si="117"/>
        <v>11839.821526772301</v>
      </c>
    </row>
    <row r="178" spans="4:17" ht="17.25" customHeight="1" x14ac:dyDescent="0.25">
      <c r="D178" s="24">
        <v>67</v>
      </c>
      <c r="F178" t="str">
        <f t="shared" si="110"/>
        <v>G9</v>
      </c>
      <c r="G178" t="str">
        <f t="shared" si="91"/>
        <v>g''''''</v>
      </c>
      <c r="H178" t="str">
        <f t="shared" ref="H178" si="119">"sol"&amp;K178</f>
        <v>sol9</v>
      </c>
      <c r="I178">
        <v>127</v>
      </c>
      <c r="J178" s="101">
        <f t="shared" si="98"/>
        <v>12543.853951415975</v>
      </c>
      <c r="K178">
        <v>9</v>
      </c>
      <c r="Q178" s="101">
        <f t="shared" si="117"/>
        <v>12543.853951415975</v>
      </c>
    </row>
    <row r="179" spans="4:17" ht="17.25" customHeight="1" x14ac:dyDescent="0.25">
      <c r="D179" s="24">
        <v>68</v>
      </c>
      <c r="F179" t="str">
        <f t="shared" si="110"/>
        <v>G#9</v>
      </c>
      <c r="G179" t="str">
        <f t="shared" si="91"/>
        <v>g#''''''</v>
      </c>
      <c r="H179" t="str">
        <f t="shared" ref="H179" si="120">"sol#"&amp;K179</f>
        <v>sol#9</v>
      </c>
      <c r="I179">
        <v>128</v>
      </c>
      <c r="J179" s="101">
        <f t="shared" si="98"/>
        <v>13289.750322558248</v>
      </c>
      <c r="K179">
        <v>9</v>
      </c>
      <c r="Q179" s="101">
        <f t="shared" si="117"/>
        <v>13289.750322558248</v>
      </c>
    </row>
    <row r="180" spans="4:17" ht="17.25" customHeight="1" x14ac:dyDescent="0.25">
      <c r="D180" s="24">
        <v>69</v>
      </c>
      <c r="F180" t="str">
        <f t="shared" si="110"/>
        <v>A9</v>
      </c>
      <c r="G180" t="str">
        <f t="shared" si="91"/>
        <v>a''''''</v>
      </c>
      <c r="H180" t="str">
        <f t="shared" ref="H180" si="121">"la"&amp;K180</f>
        <v>la9</v>
      </c>
      <c r="I180">
        <v>129</v>
      </c>
      <c r="J180" s="101">
        <f t="shared" si="98"/>
        <v>14080</v>
      </c>
      <c r="K180">
        <v>9</v>
      </c>
      <c r="Q180" s="101">
        <f t="shared" si="117"/>
        <v>14080</v>
      </c>
    </row>
    <row r="181" spans="4:17" ht="17.25" customHeight="1" x14ac:dyDescent="0.25">
      <c r="D181" s="24">
        <v>70</v>
      </c>
      <c r="F181" t="str">
        <f t="shared" si="110"/>
        <v>A#9</v>
      </c>
      <c r="G181" t="str">
        <f t="shared" si="91"/>
        <v>a#''''''</v>
      </c>
      <c r="H181" t="str">
        <f t="shared" ref="H181" si="122">"la#"&amp;K181</f>
        <v>la#9</v>
      </c>
      <c r="I181">
        <v>130</v>
      </c>
      <c r="J181" s="101">
        <f t="shared" si="98"/>
        <v>14917.240368578872</v>
      </c>
      <c r="K181">
        <v>9</v>
      </c>
      <c r="Q181" s="101">
        <f t="shared" si="117"/>
        <v>14917.240368578872</v>
      </c>
    </row>
    <row r="182" spans="4:17" ht="17.25" customHeight="1" x14ac:dyDescent="0.25">
      <c r="D182" s="25">
        <v>71</v>
      </c>
      <c r="F182" t="str">
        <f t="shared" si="110"/>
        <v>B9</v>
      </c>
      <c r="G182" t="str">
        <f t="shared" si="91"/>
        <v>b''''''</v>
      </c>
      <c r="H182" t="str">
        <f t="shared" ref="H182" si="123">"si"&amp;K182</f>
        <v>si9</v>
      </c>
      <c r="I182">
        <v>131</v>
      </c>
      <c r="J182" s="101">
        <f t="shared" si="98"/>
        <v>15804.265640195976</v>
      </c>
      <c r="K182">
        <v>9</v>
      </c>
      <c r="Q182" s="101">
        <f t="shared" si="117"/>
        <v>15804.265640195976</v>
      </c>
    </row>
    <row r="183" spans="4:17" ht="17.25" customHeight="1" x14ac:dyDescent="0.25">
      <c r="D183" s="35">
        <v>72</v>
      </c>
      <c r="F183" t="str">
        <f t="shared" ref="F183:F194" si="124">VLOOKUP(D183,$O$46:$AD$57,16,0)</f>
        <v>C10</v>
      </c>
      <c r="G183" t="str">
        <f t="shared" si="91"/>
        <v>c'''''''</v>
      </c>
      <c r="H183" t="str">
        <f t="shared" ref="H183" si="125">"do"&amp;K183</f>
        <v>do10</v>
      </c>
      <c r="I183">
        <v>132</v>
      </c>
      <c r="J183" s="101">
        <f t="shared" si="98"/>
        <v>16744.036179238312</v>
      </c>
      <c r="K183">
        <v>10</v>
      </c>
      <c r="Q183" s="101">
        <f t="shared" si="117"/>
        <v>16744.036179238312</v>
      </c>
    </row>
    <row r="184" spans="4:17" ht="17.25" customHeight="1" x14ac:dyDescent="0.25">
      <c r="D184" s="24">
        <v>73</v>
      </c>
      <c r="F184" t="str">
        <f t="shared" si="124"/>
        <v>C#10</v>
      </c>
      <c r="G184" t="str">
        <f t="shared" si="91"/>
        <v>c#'''''''</v>
      </c>
      <c r="H184" t="str">
        <f t="shared" ref="H184" si="126">"do#"&amp;K184</f>
        <v>do#10</v>
      </c>
      <c r="I184">
        <v>133</v>
      </c>
      <c r="J184" s="101">
        <f t="shared" si="98"/>
        <v>17739.688382519809</v>
      </c>
      <c r="K184">
        <v>10</v>
      </c>
      <c r="Q184" s="101">
        <f t="shared" si="117"/>
        <v>17739.688382519809</v>
      </c>
    </row>
    <row r="185" spans="4:17" ht="17.25" customHeight="1" x14ac:dyDescent="0.25">
      <c r="D185" s="24">
        <v>74</v>
      </c>
      <c r="F185" t="str">
        <f t="shared" si="124"/>
        <v>D10</v>
      </c>
      <c r="G185" t="str">
        <f t="shared" si="91"/>
        <v>d'''''''</v>
      </c>
      <c r="H185" t="str">
        <f t="shared" ref="H185" si="127">"re"&amp;K185</f>
        <v>re10</v>
      </c>
      <c r="I185">
        <v>134</v>
      </c>
      <c r="J185" s="101">
        <f t="shared" si="98"/>
        <v>18794.545146714081</v>
      </c>
      <c r="K185">
        <v>10</v>
      </c>
      <c r="Q185" s="101">
        <f t="shared" si="117"/>
        <v>18794.545146714081</v>
      </c>
    </row>
    <row r="186" spans="4:17" ht="17.25" customHeight="1" x14ac:dyDescent="0.25">
      <c r="D186" s="24">
        <v>75</v>
      </c>
      <c r="F186" t="str">
        <f t="shared" si="124"/>
        <v>D#10</v>
      </c>
      <c r="G186" t="str">
        <f t="shared" si="91"/>
        <v>d#'''''''</v>
      </c>
      <c r="H186" t="str">
        <f t="shared" ref="H186" si="128">"re#"&amp;K186</f>
        <v>re#10</v>
      </c>
      <c r="I186">
        <v>135</v>
      </c>
      <c r="J186" s="101">
        <f t="shared" si="98"/>
        <v>19912.126958213179</v>
      </c>
      <c r="K186">
        <v>10</v>
      </c>
      <c r="Q186" s="101">
        <f t="shared" si="117"/>
        <v>19912.126958213179</v>
      </c>
    </row>
    <row r="187" spans="4:17" ht="17.25" customHeight="1" x14ac:dyDescent="0.25">
      <c r="D187" s="24">
        <v>76</v>
      </c>
      <c r="F187" t="str">
        <f t="shared" si="124"/>
        <v>E10</v>
      </c>
      <c r="G187" t="str">
        <f t="shared" ref="G187:G194" si="129">G175&amp;"'"</f>
        <v>e'''''''</v>
      </c>
      <c r="H187" t="str">
        <f t="shared" ref="H187" si="130">"mi"&amp;K187</f>
        <v>mi10</v>
      </c>
      <c r="I187">
        <v>136</v>
      </c>
      <c r="J187" s="101">
        <f t="shared" si="98"/>
        <v>21096.163642423671</v>
      </c>
      <c r="K187">
        <v>10</v>
      </c>
      <c r="Q187" s="101">
        <f t="shared" si="117"/>
        <v>21096.163642423671</v>
      </c>
    </row>
    <row r="188" spans="4:17" ht="17.25" customHeight="1" x14ac:dyDescent="0.25">
      <c r="D188" s="24">
        <v>77</v>
      </c>
      <c r="F188" t="str">
        <f t="shared" si="124"/>
        <v>F10</v>
      </c>
      <c r="G188" t="str">
        <f t="shared" si="129"/>
        <v>f'''''''</v>
      </c>
      <c r="H188" t="str">
        <f t="shared" ref="H188" si="131">"fa"&amp;K188</f>
        <v>fa10</v>
      </c>
      <c r="I188">
        <v>137</v>
      </c>
      <c r="J188" s="101">
        <f t="shared" si="98"/>
        <v>22350.606811712249</v>
      </c>
      <c r="K188">
        <v>10</v>
      </c>
      <c r="Q188" s="101">
        <f t="shared" si="117"/>
        <v>22350.606811712249</v>
      </c>
    </row>
    <row r="189" spans="4:17" ht="17.25" customHeight="1" x14ac:dyDescent="0.25">
      <c r="D189" s="24">
        <v>78</v>
      </c>
      <c r="F189" t="str">
        <f t="shared" si="124"/>
        <v>F#10</v>
      </c>
      <c r="G189" t="str">
        <f t="shared" si="129"/>
        <v>f#'''''''</v>
      </c>
      <c r="H189" t="str">
        <f t="shared" ref="H189" si="132">"fa#"&amp;K189</f>
        <v>fa#10</v>
      </c>
      <c r="I189">
        <v>138</v>
      </c>
      <c r="J189" s="101">
        <f t="shared" si="98"/>
        <v>23679.643053544605</v>
      </c>
      <c r="K189">
        <v>10</v>
      </c>
      <c r="Q189" s="101">
        <f t="shared" si="117"/>
        <v>23679.643053544605</v>
      </c>
    </row>
    <row r="190" spans="4:17" ht="17.25" customHeight="1" x14ac:dyDescent="0.25">
      <c r="D190" s="24">
        <v>79</v>
      </c>
      <c r="F190" t="str">
        <f t="shared" si="124"/>
        <v>G10</v>
      </c>
      <c r="G190" t="str">
        <f t="shared" si="129"/>
        <v>g'''''''</v>
      </c>
      <c r="H190" t="str">
        <f t="shared" ref="H190" si="133">"sol"&amp;K190</f>
        <v>sol10</v>
      </c>
      <c r="I190">
        <v>139</v>
      </c>
      <c r="J190" s="101">
        <f t="shared" si="98"/>
        <v>25087.707902831939</v>
      </c>
      <c r="K190">
        <v>10</v>
      </c>
      <c r="Q190" s="101">
        <f t="shared" si="117"/>
        <v>25087.707902831939</v>
      </c>
    </row>
    <row r="191" spans="4:17" ht="17.25" customHeight="1" x14ac:dyDescent="0.25">
      <c r="D191" s="24">
        <v>80</v>
      </c>
      <c r="F191" t="str">
        <f t="shared" si="124"/>
        <v>G#10</v>
      </c>
      <c r="G191" t="str">
        <f t="shared" si="129"/>
        <v>g#'''''''</v>
      </c>
      <c r="H191" t="str">
        <f t="shared" ref="H191" si="134">"sol#"&amp;K191</f>
        <v>sol#10</v>
      </c>
      <c r="I191">
        <v>140</v>
      </c>
      <c r="J191" s="101">
        <f t="shared" si="98"/>
        <v>26579.500645116499</v>
      </c>
      <c r="K191">
        <v>10</v>
      </c>
      <c r="Q191" s="101">
        <f t="shared" si="117"/>
        <v>26579.500645116499</v>
      </c>
    </row>
    <row r="192" spans="4:17" ht="17.25" customHeight="1" x14ac:dyDescent="0.25">
      <c r="D192" s="24">
        <v>81</v>
      </c>
      <c r="F192" t="str">
        <f t="shared" si="124"/>
        <v>A10</v>
      </c>
      <c r="G192" t="str">
        <f t="shared" si="129"/>
        <v>a'''''''</v>
      </c>
      <c r="H192" t="str">
        <f t="shared" ref="H192" si="135">"la"&amp;K192</f>
        <v>la10</v>
      </c>
      <c r="I192">
        <v>141</v>
      </c>
      <c r="J192" s="101">
        <f t="shared" si="98"/>
        <v>28160</v>
      </c>
      <c r="K192">
        <v>10</v>
      </c>
      <c r="Q192" s="101">
        <f t="shared" si="117"/>
        <v>28160</v>
      </c>
    </row>
    <row r="193" spans="4:17" ht="17.25" customHeight="1" x14ac:dyDescent="0.25">
      <c r="D193" s="24">
        <v>82</v>
      </c>
      <c r="F193" t="str">
        <f t="shared" si="124"/>
        <v>A#10</v>
      </c>
      <c r="G193" t="str">
        <f t="shared" si="129"/>
        <v>a#'''''''</v>
      </c>
      <c r="H193" t="str">
        <f t="shared" ref="H193" si="136">"la#"&amp;K193</f>
        <v>la#10</v>
      </c>
      <c r="I193">
        <v>142</v>
      </c>
      <c r="J193" s="101">
        <f t="shared" si="98"/>
        <v>29834.480737157748</v>
      </c>
      <c r="K193">
        <v>10</v>
      </c>
      <c r="Q193" s="101">
        <f t="shared" si="117"/>
        <v>29834.480737157748</v>
      </c>
    </row>
    <row r="194" spans="4:17" ht="17.25" customHeight="1" x14ac:dyDescent="0.25">
      <c r="D194" s="25">
        <v>83</v>
      </c>
      <c r="F194" t="str">
        <f t="shared" si="124"/>
        <v>B10</v>
      </c>
      <c r="G194" t="str">
        <f t="shared" si="129"/>
        <v>b'''''''</v>
      </c>
      <c r="H194" t="str">
        <f t="shared" ref="H194" si="137">"si"&amp;K194</f>
        <v>si10</v>
      </c>
      <c r="I194">
        <v>143</v>
      </c>
      <c r="J194" s="101">
        <f t="shared" si="98"/>
        <v>31608.531280391944</v>
      </c>
      <c r="K194">
        <v>10</v>
      </c>
      <c r="Q194" s="101">
        <f t="shared" si="117"/>
        <v>31608.531280391944</v>
      </c>
    </row>
  </sheetData>
  <mergeCells count="71">
    <mergeCell ref="AJ8:AL9"/>
    <mergeCell ref="AG8:AI9"/>
    <mergeCell ref="U8:W9"/>
    <mergeCell ref="X8:Z9"/>
    <mergeCell ref="AA8:AC9"/>
    <mergeCell ref="AD8:AF9"/>
    <mergeCell ref="AI5:AJ6"/>
    <mergeCell ref="AL5:AM6"/>
    <mergeCell ref="AF5:AG6"/>
    <mergeCell ref="W5:X6"/>
    <mergeCell ref="Z5:AA6"/>
    <mergeCell ref="AR5:AS6"/>
    <mergeCell ref="AU5:AV6"/>
    <mergeCell ref="BA5:BB6"/>
    <mergeCell ref="BD5:BE6"/>
    <mergeCell ref="BG5:BH6"/>
    <mergeCell ref="BE8:BG9"/>
    <mergeCell ref="BH8:BJ9"/>
    <mergeCell ref="W16:X17"/>
    <mergeCell ref="Z16:AA17"/>
    <mergeCell ref="AF16:AG17"/>
    <mergeCell ref="AI16:AJ17"/>
    <mergeCell ref="AL16:AM17"/>
    <mergeCell ref="AF11:AG11"/>
    <mergeCell ref="AI11:AJ11"/>
    <mergeCell ref="AL11:AM11"/>
    <mergeCell ref="AP8:AR9"/>
    <mergeCell ref="AS8:AU9"/>
    <mergeCell ref="AV8:AX9"/>
    <mergeCell ref="AY8:BA9"/>
    <mergeCell ref="BB8:BD9"/>
    <mergeCell ref="AM8:AO9"/>
    <mergeCell ref="AM19:AO20"/>
    <mergeCell ref="U22:W22"/>
    <mergeCell ref="W11:X11"/>
    <mergeCell ref="X22:Z22"/>
    <mergeCell ref="AA22:AC22"/>
    <mergeCell ref="AD22:AF22"/>
    <mergeCell ref="AG22:AI22"/>
    <mergeCell ref="AJ22:AL22"/>
    <mergeCell ref="AM22:AO22"/>
    <mergeCell ref="Z11:AA11"/>
    <mergeCell ref="U19:W20"/>
    <mergeCell ref="X19:Z20"/>
    <mergeCell ref="AA19:AC20"/>
    <mergeCell ref="AD19:AF20"/>
    <mergeCell ref="AG19:AI20"/>
    <mergeCell ref="AJ19:AL20"/>
    <mergeCell ref="U24:W24"/>
    <mergeCell ref="AJ24:AL24"/>
    <mergeCell ref="U26:W26"/>
    <mergeCell ref="AJ26:AL26"/>
    <mergeCell ref="X26:Z26"/>
    <mergeCell ref="AA26:AC26"/>
    <mergeCell ref="AD26:AF26"/>
    <mergeCell ref="U25:W25"/>
    <mergeCell ref="X25:Z25"/>
    <mergeCell ref="AG26:AI26"/>
    <mergeCell ref="AA25:AC25"/>
    <mergeCell ref="AD25:AF25"/>
    <mergeCell ref="AG25:AI25"/>
    <mergeCell ref="AJ25:AL25"/>
    <mergeCell ref="AM25:AO25"/>
    <mergeCell ref="AM26:AO26"/>
    <mergeCell ref="U27:W27"/>
    <mergeCell ref="X27:Z27"/>
    <mergeCell ref="AA27:AC27"/>
    <mergeCell ref="AD27:AF27"/>
    <mergeCell ref="AG27:AI27"/>
    <mergeCell ref="AJ27:AL27"/>
    <mergeCell ref="AM27:AO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Notacion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Luijk, Guillermo, Vodafone Spain</dc:creator>
  <cp:lastModifiedBy>Guillermo Luijk</cp:lastModifiedBy>
  <dcterms:created xsi:type="dcterms:W3CDTF">2017-12-17T12:08:36Z</dcterms:created>
  <dcterms:modified xsi:type="dcterms:W3CDTF">2020-01-15T22:47:17Z</dcterms:modified>
</cp:coreProperties>
</file>